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 activeTab="1"/>
  </bookViews>
  <sheets>
    <sheet name=" pivot per TIPOLOGIA" sheetId="3" r:id="rId1"/>
    <sheet name="RIEPILOGO GENERALE" sheetId="5" r:id="rId2"/>
    <sheet name="pivot per Regione" sheetId="4" r:id="rId3"/>
    <sheet name="AFFIDAMENTI COVID19 DA SIMOG " sheetId="1" r:id="rId4"/>
  </sheets>
  <definedNames>
    <definedName name="_xlnm._FilterDatabase" localSheetId="3" hidden="1">'AFFIDAMENTI COVID19 DA SIMOG '!$A$1:$AA$2266</definedName>
    <definedName name="_xlnm._FilterDatabase" localSheetId="1" hidden="1">'RIEPILOGO GENERALE'!$A$2:$C$221</definedName>
  </definedNames>
  <calcPr calcId="162913" concurrentCalc="0"/>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68" i="1" l="1"/>
  <c r="J117" i="5"/>
  <c r="D23" i="5"/>
  <c r="D24" i="5"/>
  <c r="D25" i="5"/>
  <c r="D26" i="5"/>
  <c r="D27" i="5"/>
  <c r="D28" i="5"/>
  <c r="D29" i="5"/>
  <c r="D30" i="5"/>
  <c r="D31" i="5"/>
  <c r="D32" i="5"/>
  <c r="D33" i="5"/>
  <c r="D34" i="5"/>
  <c r="D36" i="5"/>
  <c r="D16" i="5"/>
  <c r="D17" i="5"/>
  <c r="D18" i="5"/>
  <c r="D19" i="5"/>
  <c r="D20" i="5"/>
  <c r="D21" i="5"/>
  <c r="D22" i="5"/>
  <c r="D10" i="5"/>
  <c r="D11" i="5"/>
  <c r="D12" i="5"/>
  <c r="D13" i="5"/>
  <c r="D14" i="5"/>
  <c r="D15" i="5"/>
  <c r="D3" i="5"/>
  <c r="D4" i="5"/>
  <c r="D5" i="5"/>
  <c r="D6" i="5"/>
  <c r="D7" i="5"/>
  <c r="D8" i="5"/>
  <c r="D9" i="5"/>
  <c r="D217" i="5"/>
  <c r="D204" i="5"/>
  <c r="D202" i="5"/>
  <c r="D197" i="5"/>
  <c r="D186" i="5"/>
  <c r="D181" i="5"/>
  <c r="D165" i="5"/>
  <c r="D159" i="5"/>
  <c r="D148" i="5"/>
  <c r="D129" i="5"/>
  <c r="D124" i="5"/>
  <c r="D122" i="5"/>
  <c r="D117" i="5"/>
  <c r="D83" i="5"/>
  <c r="D73" i="5"/>
  <c r="D55" i="5"/>
  <c r="D49" i="5"/>
  <c r="D218" i="5"/>
  <c r="D219" i="5"/>
  <c r="E3" i="5"/>
  <c r="E10" i="5"/>
  <c r="E16" i="5"/>
  <c r="E23" i="5"/>
  <c r="E37" i="5"/>
  <c r="E50" i="5"/>
  <c r="E56" i="5"/>
  <c r="E74" i="5"/>
  <c r="E84" i="5"/>
  <c r="E118" i="5"/>
  <c r="E123" i="5"/>
  <c r="E125" i="5"/>
  <c r="E130" i="5"/>
  <c r="E149" i="5"/>
  <c r="E160" i="5"/>
  <c r="E166" i="5"/>
  <c r="E182" i="5"/>
  <c r="E187" i="5"/>
  <c r="E198" i="5"/>
  <c r="E203" i="5"/>
  <c r="E205" i="5"/>
  <c r="E218" i="5"/>
  <c r="G206" i="5"/>
  <c r="G207" i="5"/>
  <c r="G208" i="5"/>
  <c r="G209" i="5"/>
  <c r="G210" i="5"/>
  <c r="G211" i="5"/>
  <c r="G212" i="5"/>
  <c r="G213" i="5"/>
  <c r="G214" i="5"/>
  <c r="G215" i="5"/>
  <c r="G216" i="5"/>
  <c r="G205" i="5"/>
  <c r="G203" i="5"/>
  <c r="G199" i="5"/>
  <c r="G200" i="5"/>
  <c r="G201" i="5"/>
  <c r="G198" i="5"/>
  <c r="G196" i="5"/>
  <c r="G188" i="5"/>
  <c r="G189" i="5"/>
  <c r="G190" i="5"/>
  <c r="G191" i="5"/>
  <c r="G192" i="5"/>
  <c r="G193" i="5"/>
  <c r="G194" i="5"/>
  <c r="G195" i="5"/>
  <c r="G187" i="5"/>
  <c r="G183" i="5"/>
  <c r="G184" i="5"/>
  <c r="G185" i="5"/>
  <c r="G182" i="5"/>
  <c r="G167" i="5"/>
  <c r="G168" i="5"/>
  <c r="G169" i="5"/>
  <c r="G170" i="5"/>
  <c r="G171" i="5"/>
  <c r="G172" i="5"/>
  <c r="G173" i="5"/>
  <c r="G174" i="5"/>
  <c r="G175" i="5"/>
  <c r="G176" i="5"/>
  <c r="G177" i="5"/>
  <c r="G178" i="5"/>
  <c r="G179" i="5"/>
  <c r="G180" i="5"/>
  <c r="G166" i="5"/>
  <c r="G161" i="5"/>
  <c r="G162" i="5"/>
  <c r="G163" i="5"/>
  <c r="G164" i="5"/>
  <c r="G160" i="5"/>
  <c r="G150" i="5"/>
  <c r="G151" i="5"/>
  <c r="G152" i="5"/>
  <c r="G153" i="5"/>
  <c r="G154" i="5"/>
  <c r="G155" i="5"/>
  <c r="G156" i="5"/>
  <c r="G157" i="5"/>
  <c r="G158" i="5"/>
  <c r="G149" i="5"/>
  <c r="G131" i="5"/>
  <c r="G132" i="5"/>
  <c r="G133" i="5"/>
  <c r="G134" i="5"/>
  <c r="G135" i="5"/>
  <c r="G136" i="5"/>
  <c r="G137" i="5"/>
  <c r="G138" i="5"/>
  <c r="G139" i="5"/>
  <c r="G140" i="5"/>
  <c r="G141" i="5"/>
  <c r="G142" i="5"/>
  <c r="G143" i="5"/>
  <c r="G144" i="5"/>
  <c r="G145" i="5"/>
  <c r="G146" i="5"/>
  <c r="G147" i="5"/>
  <c r="G130" i="5"/>
  <c r="G123" i="5"/>
  <c r="G119" i="5"/>
  <c r="G120" i="5"/>
  <c r="G121" i="5"/>
  <c r="G118"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84" i="5"/>
  <c r="G75" i="5"/>
  <c r="G76" i="5"/>
  <c r="G77" i="5"/>
  <c r="G78" i="5"/>
  <c r="G79" i="5"/>
  <c r="G80" i="5"/>
  <c r="G81" i="5"/>
  <c r="G82" i="5"/>
  <c r="G74" i="5"/>
  <c r="G57" i="5"/>
  <c r="G58" i="5"/>
  <c r="G59" i="5"/>
  <c r="G60" i="5"/>
  <c r="G61" i="5"/>
  <c r="G62" i="5"/>
  <c r="G63" i="5"/>
  <c r="G64" i="5"/>
  <c r="G65" i="5"/>
  <c r="G66" i="5"/>
  <c r="G67" i="5"/>
  <c r="G68" i="5"/>
  <c r="G69" i="5"/>
  <c r="G70" i="5"/>
  <c r="G71" i="5"/>
  <c r="G72" i="5"/>
  <c r="G56" i="5"/>
  <c r="G51" i="5"/>
  <c r="G52" i="5"/>
  <c r="G53" i="5"/>
  <c r="G54" i="5"/>
  <c r="G50" i="5"/>
  <c r="G38" i="5"/>
  <c r="G39" i="5"/>
  <c r="G40" i="5"/>
  <c r="G41" i="5"/>
  <c r="G42" i="5"/>
  <c r="G43" i="5"/>
  <c r="G44" i="5"/>
  <c r="G45" i="5"/>
  <c r="G46" i="5"/>
  <c r="G47" i="5"/>
  <c r="G48" i="5"/>
  <c r="G37" i="5"/>
  <c r="G24" i="5"/>
  <c r="G25" i="5"/>
  <c r="G26" i="5"/>
  <c r="G27" i="5"/>
  <c r="G28" i="5"/>
  <c r="G29" i="5"/>
  <c r="G30" i="5"/>
  <c r="G31" i="5"/>
  <c r="G32" i="5"/>
  <c r="G33" i="5"/>
  <c r="G34" i="5"/>
  <c r="G35" i="5"/>
  <c r="G23" i="5"/>
  <c r="G17" i="5"/>
  <c r="G18" i="5"/>
  <c r="G19" i="5"/>
  <c r="G20" i="5"/>
  <c r="G21" i="5"/>
  <c r="G16" i="5"/>
  <c r="G11" i="5"/>
  <c r="G12" i="5"/>
  <c r="G13" i="5"/>
  <c r="G14" i="5"/>
  <c r="G10" i="5"/>
  <c r="G4" i="5"/>
  <c r="G5" i="5"/>
  <c r="G6" i="5"/>
  <c r="G7" i="5"/>
  <c r="G8" i="5"/>
  <c r="G3" i="5"/>
  <c r="AD217" i="5"/>
  <c r="AD204" i="5"/>
  <c r="AD202" i="5"/>
  <c r="AD197" i="5"/>
  <c r="AD186" i="5"/>
  <c r="AD181" i="5"/>
  <c r="AD165" i="5"/>
  <c r="AD159" i="5"/>
  <c r="AD148" i="5"/>
  <c r="AD129" i="5"/>
  <c r="AD124" i="5"/>
  <c r="AD122" i="5"/>
  <c r="AD117" i="5"/>
  <c r="AD83" i="5"/>
  <c r="AD73" i="5"/>
  <c r="AD55" i="5"/>
  <c r="AD49" i="5"/>
  <c r="AD36" i="5"/>
  <c r="AD22" i="5"/>
  <c r="AD15" i="5"/>
  <c r="AD9" i="5"/>
  <c r="AD218" i="5"/>
  <c r="AD221" i="5"/>
  <c r="Z217" i="5"/>
  <c r="Z204" i="5"/>
  <c r="Z202" i="5"/>
  <c r="Z197" i="5"/>
  <c r="Z186" i="5"/>
  <c r="Z181" i="5"/>
  <c r="Z165" i="5"/>
  <c r="Z159" i="5"/>
  <c r="Z148" i="5"/>
  <c r="Z129" i="5"/>
  <c r="Z124" i="5"/>
  <c r="Z122" i="5"/>
  <c r="Z117" i="5"/>
  <c r="Z83" i="5"/>
  <c r="Z73" i="5"/>
  <c r="Z55" i="5"/>
  <c r="Z49" i="5"/>
  <c r="Z36" i="5"/>
  <c r="Z22" i="5"/>
  <c r="Z9" i="5"/>
  <c r="Z218" i="5"/>
  <c r="Z220" i="5"/>
  <c r="V217" i="5"/>
  <c r="V204" i="5"/>
  <c r="V202" i="5"/>
  <c r="V197" i="5"/>
  <c r="V186" i="5"/>
  <c r="V181" i="5"/>
  <c r="V165" i="5"/>
  <c r="V159" i="5"/>
  <c r="V148" i="5"/>
  <c r="V129" i="5"/>
  <c r="V124" i="5"/>
  <c r="V122" i="5"/>
  <c r="V117" i="5"/>
  <c r="V83" i="5"/>
  <c r="V73" i="5"/>
  <c r="V55" i="5"/>
  <c r="V49" i="5"/>
  <c r="V36" i="5"/>
  <c r="V22" i="5"/>
  <c r="V15" i="5"/>
  <c r="V9" i="5"/>
  <c r="V218" i="5"/>
  <c r="V220" i="5"/>
  <c r="R217" i="5"/>
  <c r="R204" i="5"/>
  <c r="R202" i="5"/>
  <c r="R197" i="5"/>
  <c r="R186" i="5"/>
  <c r="R181" i="5"/>
  <c r="R165" i="5"/>
  <c r="R159" i="5"/>
  <c r="R148" i="5"/>
  <c r="R129" i="5"/>
  <c r="R124" i="5"/>
  <c r="R122" i="5"/>
  <c r="R117" i="5"/>
  <c r="R83" i="5"/>
  <c r="R73" i="5"/>
  <c r="R55" i="5"/>
  <c r="R49" i="5"/>
  <c r="R36" i="5"/>
  <c r="R22" i="5"/>
  <c r="R15" i="5"/>
  <c r="R9" i="5"/>
  <c r="R218" i="5"/>
  <c r="R220" i="5"/>
  <c r="N217" i="5"/>
  <c r="N204" i="5"/>
  <c r="N202" i="5"/>
  <c r="N197" i="5"/>
  <c r="N186" i="5"/>
  <c r="N181" i="5"/>
  <c r="N165" i="5"/>
  <c r="N159" i="5"/>
  <c r="N148" i="5"/>
  <c r="N129" i="5"/>
  <c r="N124" i="5"/>
  <c r="N122" i="5"/>
  <c r="N117" i="5"/>
  <c r="N83" i="5"/>
  <c r="N73" i="5"/>
  <c r="N55" i="5"/>
  <c r="N49" i="5"/>
  <c r="N36" i="5"/>
  <c r="N22" i="5"/>
  <c r="N15" i="5"/>
  <c r="N9" i="5"/>
  <c r="N218" i="5"/>
  <c r="N220" i="5"/>
  <c r="Q221" i="5"/>
  <c r="J217" i="5"/>
  <c r="J204" i="5"/>
  <c r="J202" i="5"/>
  <c r="J197" i="5"/>
  <c r="J186" i="5"/>
  <c r="J181" i="5"/>
  <c r="J165" i="5"/>
  <c r="J159" i="5"/>
  <c r="J148" i="5"/>
  <c r="J129" i="5"/>
  <c r="J124" i="5"/>
  <c r="J122" i="5"/>
  <c r="J83" i="5"/>
  <c r="J73" i="5"/>
  <c r="J55" i="5"/>
  <c r="J49" i="5"/>
  <c r="J36" i="5"/>
  <c r="J22" i="5"/>
  <c r="J9" i="5"/>
  <c r="J218" i="5"/>
  <c r="J220" i="5"/>
  <c r="M186" i="5"/>
  <c r="Q186" i="5"/>
  <c r="U186" i="5"/>
  <c r="Y186" i="5"/>
  <c r="AC186" i="5"/>
  <c r="I186" i="5"/>
  <c r="H123" i="5"/>
  <c r="H124" i="5"/>
  <c r="H23" i="5"/>
  <c r="H24" i="5"/>
  <c r="H25" i="5"/>
  <c r="H26" i="5"/>
  <c r="H27" i="5"/>
  <c r="H28" i="5"/>
  <c r="H29" i="5"/>
  <c r="H30" i="5"/>
  <c r="H31" i="5"/>
  <c r="H32" i="5"/>
  <c r="H33" i="5"/>
  <c r="H34" i="5"/>
  <c r="H36" i="5"/>
  <c r="H16" i="5"/>
  <c r="H17" i="5"/>
  <c r="H18" i="5"/>
  <c r="H19" i="5"/>
  <c r="H20" i="5"/>
  <c r="H21" i="5"/>
  <c r="H22" i="5"/>
  <c r="H10" i="5"/>
  <c r="H11" i="5"/>
  <c r="H12" i="5"/>
  <c r="H13" i="5"/>
  <c r="H14" i="5"/>
  <c r="H15" i="5"/>
  <c r="H3" i="5"/>
  <c r="H4" i="5"/>
  <c r="H5" i="5"/>
  <c r="H6" i="5"/>
  <c r="H7" i="5"/>
  <c r="H8" i="5"/>
  <c r="H9" i="5"/>
  <c r="H217" i="5"/>
  <c r="H204" i="5"/>
  <c r="H202" i="5"/>
  <c r="H197" i="5"/>
  <c r="H186" i="5"/>
  <c r="H181" i="5"/>
  <c r="H165" i="5"/>
  <c r="H159" i="5"/>
  <c r="H148" i="5"/>
  <c r="H129" i="5"/>
  <c r="H122" i="5"/>
  <c r="H117" i="5"/>
  <c r="H83" i="5"/>
  <c r="H73" i="5"/>
  <c r="H55" i="5"/>
  <c r="H49" i="5"/>
  <c r="H218" i="5"/>
  <c r="I217" i="5"/>
  <c r="I204" i="5"/>
  <c r="I202" i="5"/>
  <c r="I197" i="5"/>
  <c r="I181" i="5"/>
  <c r="I165" i="5"/>
  <c r="I159" i="5"/>
  <c r="I148" i="5"/>
  <c r="I129" i="5"/>
  <c r="I124" i="5"/>
  <c r="I122" i="5"/>
  <c r="I117" i="5"/>
  <c r="I83" i="5"/>
  <c r="I73" i="5"/>
  <c r="I55" i="5"/>
  <c r="I49" i="5"/>
  <c r="I36" i="5"/>
  <c r="I22" i="5"/>
  <c r="I9" i="5"/>
  <c r="I218" i="5"/>
  <c r="K218" i="5"/>
  <c r="L218" i="5"/>
  <c r="M217" i="5"/>
  <c r="M204" i="5"/>
  <c r="M202" i="5"/>
  <c r="M197" i="5"/>
  <c r="M181" i="5"/>
  <c r="M165" i="5"/>
  <c r="M159" i="5"/>
  <c r="M148" i="5"/>
  <c r="M129" i="5"/>
  <c r="M124" i="5"/>
  <c r="M122" i="5"/>
  <c r="M117" i="5"/>
  <c r="M83" i="5"/>
  <c r="M73" i="5"/>
  <c r="M55" i="5"/>
  <c r="M49" i="5"/>
  <c r="M36" i="5"/>
  <c r="M22" i="5"/>
  <c r="M15" i="5"/>
  <c r="M9" i="5"/>
  <c r="M218" i="5"/>
  <c r="O218" i="5"/>
  <c r="P218" i="5"/>
  <c r="Q217" i="5"/>
  <c r="Q204" i="5"/>
  <c r="Q202" i="5"/>
  <c r="Q197" i="5"/>
  <c r="Q181" i="5"/>
  <c r="Q165" i="5"/>
  <c r="Q159" i="5"/>
  <c r="Q148" i="5"/>
  <c r="Q129" i="5"/>
  <c r="Q124" i="5"/>
  <c r="Q122" i="5"/>
  <c r="Q117" i="5"/>
  <c r="Q83" i="5"/>
  <c r="Q73" i="5"/>
  <c r="Q55" i="5"/>
  <c r="Q49" i="5"/>
  <c r="Q36" i="5"/>
  <c r="Q22" i="5"/>
  <c r="Q15" i="5"/>
  <c r="Q9" i="5"/>
  <c r="Q218" i="5"/>
  <c r="S218" i="5"/>
  <c r="T218" i="5"/>
  <c r="U217" i="5"/>
  <c r="U204" i="5"/>
  <c r="U202" i="5"/>
  <c r="U197" i="5"/>
  <c r="U181" i="5"/>
  <c r="U165" i="5"/>
  <c r="U159" i="5"/>
  <c r="U148" i="5"/>
  <c r="U129" i="5"/>
  <c r="U124" i="5"/>
  <c r="U122" i="5"/>
  <c r="U117" i="5"/>
  <c r="U83" i="5"/>
  <c r="U73" i="5"/>
  <c r="U55" i="5"/>
  <c r="U49" i="5"/>
  <c r="U36" i="5"/>
  <c r="U22" i="5"/>
  <c r="U15" i="5"/>
  <c r="U9" i="5"/>
  <c r="U218" i="5"/>
  <c r="W218" i="5"/>
  <c r="X218" i="5"/>
  <c r="Y217" i="5"/>
  <c r="Y204" i="5"/>
  <c r="Y202" i="5"/>
  <c r="Y197" i="5"/>
  <c r="Y181" i="5"/>
  <c r="Y165" i="5"/>
  <c r="Y159" i="5"/>
  <c r="Y148" i="5"/>
  <c r="Y129" i="5"/>
  <c r="Y124" i="5"/>
  <c r="Y122" i="5"/>
  <c r="Y117" i="5"/>
  <c r="Y83" i="5"/>
  <c r="Y73" i="5"/>
  <c r="Y55" i="5"/>
  <c r="Y49" i="5"/>
  <c r="Y36" i="5"/>
  <c r="Y22" i="5"/>
  <c r="Y9" i="5"/>
  <c r="Y218" i="5"/>
  <c r="AA218" i="5"/>
  <c r="AB218" i="5"/>
  <c r="AC217" i="5"/>
  <c r="AC204" i="5"/>
  <c r="AC202" i="5"/>
  <c r="AC197" i="5"/>
  <c r="AC181" i="5"/>
  <c r="AC165" i="5"/>
  <c r="AC159" i="5"/>
  <c r="AC148" i="5"/>
  <c r="AC129" i="5"/>
  <c r="AC124" i="5"/>
  <c r="AC122" i="5"/>
  <c r="AC117" i="5"/>
  <c r="AC83" i="5"/>
  <c r="AC73" i="5"/>
  <c r="AC55" i="5"/>
  <c r="AC49" i="5"/>
  <c r="AC36" i="5"/>
  <c r="AC22" i="5"/>
  <c r="AC15" i="5"/>
  <c r="AC9" i="5"/>
  <c r="AC218" i="5"/>
  <c r="AE218" i="5"/>
  <c r="AF218" i="5"/>
  <c r="AH159" i="5"/>
  <c r="AG159" i="5"/>
  <c r="AG158" i="5"/>
  <c r="AH158" i="5"/>
  <c r="AH116" i="5"/>
  <c r="AG116" i="5"/>
  <c r="D409" i="3"/>
  <c r="AH16" i="5"/>
  <c r="AH17" i="5"/>
  <c r="AH18" i="5"/>
  <c r="AH19" i="5"/>
  <c r="AH20" i="5"/>
  <c r="AH21" i="5"/>
  <c r="AH22" i="5"/>
  <c r="AG16" i="5"/>
  <c r="AG17" i="5"/>
  <c r="AG18" i="5"/>
  <c r="AG19" i="5"/>
  <c r="AG20" i="5"/>
  <c r="AG21" i="5"/>
  <c r="AG22" i="5"/>
  <c r="AG10" i="5"/>
  <c r="AG11" i="5"/>
  <c r="AG12" i="5"/>
  <c r="AG13" i="5"/>
  <c r="AG14" i="5"/>
  <c r="AG15" i="5"/>
  <c r="AH10" i="5"/>
  <c r="AH11" i="5"/>
  <c r="AH12" i="5"/>
  <c r="AH13" i="5"/>
  <c r="AH14" i="5"/>
  <c r="AH15" i="5"/>
  <c r="AG4" i="5"/>
  <c r="AH4" i="5"/>
  <c r="AG5" i="5"/>
  <c r="AH5" i="5"/>
  <c r="AG6" i="5"/>
  <c r="AH6" i="5"/>
  <c r="AG7" i="5"/>
  <c r="AH7" i="5"/>
  <c r="AG8" i="5"/>
  <c r="AH8" i="5"/>
  <c r="AG9" i="5"/>
  <c r="AH9" i="5"/>
  <c r="AG23" i="5"/>
  <c r="AH23" i="5"/>
  <c r="AG24" i="5"/>
  <c r="AH24" i="5"/>
  <c r="AG25" i="5"/>
  <c r="AH25" i="5"/>
  <c r="AG26" i="5"/>
  <c r="AH26" i="5"/>
  <c r="AG27" i="5"/>
  <c r="AH27" i="5"/>
  <c r="AG28" i="5"/>
  <c r="AH28" i="5"/>
  <c r="AG29" i="5"/>
  <c r="AH29" i="5"/>
  <c r="AG30" i="5"/>
  <c r="AH30" i="5"/>
  <c r="AG31" i="5"/>
  <c r="AH31" i="5"/>
  <c r="AG32" i="5"/>
  <c r="AH32" i="5"/>
  <c r="AG33" i="5"/>
  <c r="AH33" i="5"/>
  <c r="AG34" i="5"/>
  <c r="AH34" i="5"/>
  <c r="AG36" i="5"/>
  <c r="AH36" i="5"/>
  <c r="AG37" i="5"/>
  <c r="AH37" i="5"/>
  <c r="AG38" i="5"/>
  <c r="AH38" i="5"/>
  <c r="AG39" i="5"/>
  <c r="AH39" i="5"/>
  <c r="AG40" i="5"/>
  <c r="AH40" i="5"/>
  <c r="AG41" i="5"/>
  <c r="AH41" i="5"/>
  <c r="AG42" i="5"/>
  <c r="AH42" i="5"/>
  <c r="AG43" i="5"/>
  <c r="AH43" i="5"/>
  <c r="AG44" i="5"/>
  <c r="AH44" i="5"/>
  <c r="AG45" i="5"/>
  <c r="AH45" i="5"/>
  <c r="AG46" i="5"/>
  <c r="AH46" i="5"/>
  <c r="AG47" i="5"/>
  <c r="AH47" i="5"/>
  <c r="AG48" i="5"/>
  <c r="AH48" i="5"/>
  <c r="AG49" i="5"/>
  <c r="AH49" i="5"/>
  <c r="AG50" i="5"/>
  <c r="AH50" i="5"/>
  <c r="AG51" i="5"/>
  <c r="AH51" i="5"/>
  <c r="AG52" i="5"/>
  <c r="AH52" i="5"/>
  <c r="AG53" i="5"/>
  <c r="AH53" i="5"/>
  <c r="AG54" i="5"/>
  <c r="AH54" i="5"/>
  <c r="AG55" i="5"/>
  <c r="AH55" i="5"/>
  <c r="AG56" i="5"/>
  <c r="AH56" i="5"/>
  <c r="AG57" i="5"/>
  <c r="AH57" i="5"/>
  <c r="AG58" i="5"/>
  <c r="AH58" i="5"/>
  <c r="AG59" i="5"/>
  <c r="AH59" i="5"/>
  <c r="AG60" i="5"/>
  <c r="AH60" i="5"/>
  <c r="AG61" i="5"/>
  <c r="AH61" i="5"/>
  <c r="AG62" i="5"/>
  <c r="AH62" i="5"/>
  <c r="AG63" i="5"/>
  <c r="AH63" i="5"/>
  <c r="AG64" i="5"/>
  <c r="AH64" i="5"/>
  <c r="AG65" i="5"/>
  <c r="AH65" i="5"/>
  <c r="AG66" i="5"/>
  <c r="AH66" i="5"/>
  <c r="AG67" i="5"/>
  <c r="AH67" i="5"/>
  <c r="AG68" i="5"/>
  <c r="AH68" i="5"/>
  <c r="AG69" i="5"/>
  <c r="AH69" i="5"/>
  <c r="AG70" i="5"/>
  <c r="AH70" i="5"/>
  <c r="AG73" i="5"/>
  <c r="AH73" i="5"/>
  <c r="AG74" i="5"/>
  <c r="AH74" i="5"/>
  <c r="AG75" i="5"/>
  <c r="AH75" i="5"/>
  <c r="AG76" i="5"/>
  <c r="AH76" i="5"/>
  <c r="AG77" i="5"/>
  <c r="AH77" i="5"/>
  <c r="AG78" i="5"/>
  <c r="AH78" i="5"/>
  <c r="AG79" i="5"/>
  <c r="AH79" i="5"/>
  <c r="AG80" i="5"/>
  <c r="AH80" i="5"/>
  <c r="AG81" i="5"/>
  <c r="AH81" i="5"/>
  <c r="AG82" i="5"/>
  <c r="AH82" i="5"/>
  <c r="AG83" i="5"/>
  <c r="AH83" i="5"/>
  <c r="AG84" i="5"/>
  <c r="AH84" i="5"/>
  <c r="AG85" i="5"/>
  <c r="AH85" i="5"/>
  <c r="AG86" i="5"/>
  <c r="AH86" i="5"/>
  <c r="AG87" i="5"/>
  <c r="AH87" i="5"/>
  <c r="AG88" i="5"/>
  <c r="AH88" i="5"/>
  <c r="AG89" i="5"/>
  <c r="AH89" i="5"/>
  <c r="AG90" i="5"/>
  <c r="AH90" i="5"/>
  <c r="AG91" i="5"/>
  <c r="AH91" i="5"/>
  <c r="AG92" i="5"/>
  <c r="AH92" i="5"/>
  <c r="AG93" i="5"/>
  <c r="AH93" i="5"/>
  <c r="AG94" i="5"/>
  <c r="AH94" i="5"/>
  <c r="AG95" i="5"/>
  <c r="AH95" i="5"/>
  <c r="AG96" i="5"/>
  <c r="AH96" i="5"/>
  <c r="AG97" i="5"/>
  <c r="AH97" i="5"/>
  <c r="AG98" i="5"/>
  <c r="AH98" i="5"/>
  <c r="AG99" i="5"/>
  <c r="AH99" i="5"/>
  <c r="AG100" i="5"/>
  <c r="AH100" i="5"/>
  <c r="AG101" i="5"/>
  <c r="AH101" i="5"/>
  <c r="AG102" i="5"/>
  <c r="AH102" i="5"/>
  <c r="AG103" i="5"/>
  <c r="AH103" i="5"/>
  <c r="AG104" i="5"/>
  <c r="AH104" i="5"/>
  <c r="AG105" i="5"/>
  <c r="AH105" i="5"/>
  <c r="AG106" i="5"/>
  <c r="AH106" i="5"/>
  <c r="AG107" i="5"/>
  <c r="AH107" i="5"/>
  <c r="AG108" i="5"/>
  <c r="AH108" i="5"/>
  <c r="AG109" i="5"/>
  <c r="AH109" i="5"/>
  <c r="AG110" i="5"/>
  <c r="AH110" i="5"/>
  <c r="AG111" i="5"/>
  <c r="AH111" i="5"/>
  <c r="AG112" i="5"/>
  <c r="AH112" i="5"/>
  <c r="AG113" i="5"/>
  <c r="AH113" i="5"/>
  <c r="AG114" i="5"/>
  <c r="AH114" i="5"/>
  <c r="AG115" i="5"/>
  <c r="AH115" i="5"/>
  <c r="AG117" i="5"/>
  <c r="AG118" i="5"/>
  <c r="AH118" i="5"/>
  <c r="AG119" i="5"/>
  <c r="AH119" i="5"/>
  <c r="AG120" i="5"/>
  <c r="AH120" i="5"/>
  <c r="AG121" i="5"/>
  <c r="AH121" i="5"/>
  <c r="AG122" i="5"/>
  <c r="AH122" i="5"/>
  <c r="AG123" i="5"/>
  <c r="AH123" i="5"/>
  <c r="AG124" i="5"/>
  <c r="AH124" i="5"/>
  <c r="AG125" i="5"/>
  <c r="AH125" i="5"/>
  <c r="AG126" i="5"/>
  <c r="AH126" i="5"/>
  <c r="AG127" i="5"/>
  <c r="AH127" i="5"/>
  <c r="AG128" i="5"/>
  <c r="AH128" i="5"/>
  <c r="AG129" i="5"/>
  <c r="AH129" i="5"/>
  <c r="AG130" i="5"/>
  <c r="AH130" i="5"/>
  <c r="AG131" i="5"/>
  <c r="AH131" i="5"/>
  <c r="AG132" i="5"/>
  <c r="AH132" i="5"/>
  <c r="AG133" i="5"/>
  <c r="AH133" i="5"/>
  <c r="AG134" i="5"/>
  <c r="AH134" i="5"/>
  <c r="AG135" i="5"/>
  <c r="AH135" i="5"/>
  <c r="AG136" i="5"/>
  <c r="AH136" i="5"/>
  <c r="AG137" i="5"/>
  <c r="AH137" i="5"/>
  <c r="AG138" i="5"/>
  <c r="AH138" i="5"/>
  <c r="AG139" i="5"/>
  <c r="AH139" i="5"/>
  <c r="AG140" i="5"/>
  <c r="AH140" i="5"/>
  <c r="AG141" i="5"/>
  <c r="AH141" i="5"/>
  <c r="AG142" i="5"/>
  <c r="AH142" i="5"/>
  <c r="AG143" i="5"/>
  <c r="AH143" i="5"/>
  <c r="AG144" i="5"/>
  <c r="AH144" i="5"/>
  <c r="AG145" i="5"/>
  <c r="AH145" i="5"/>
  <c r="AG146" i="5"/>
  <c r="AH146" i="5"/>
  <c r="AG147" i="5"/>
  <c r="AH147" i="5"/>
  <c r="AG148" i="5"/>
  <c r="AH148" i="5"/>
  <c r="AG149" i="5"/>
  <c r="AH149" i="5"/>
  <c r="AG150" i="5"/>
  <c r="AH150" i="5"/>
  <c r="AG151" i="5"/>
  <c r="AH151" i="5"/>
  <c r="AG152" i="5"/>
  <c r="AH152" i="5"/>
  <c r="AG153" i="5"/>
  <c r="AH153" i="5"/>
  <c r="AG154" i="5"/>
  <c r="AH154" i="5"/>
  <c r="AG155" i="5"/>
  <c r="AH155" i="5"/>
  <c r="AG156" i="5"/>
  <c r="AH156" i="5"/>
  <c r="AG157" i="5"/>
  <c r="AH157" i="5"/>
  <c r="AG160" i="5"/>
  <c r="AH160" i="5"/>
  <c r="AG161" i="5"/>
  <c r="AH161" i="5"/>
  <c r="AG162" i="5"/>
  <c r="AH162" i="5"/>
  <c r="AG163" i="5"/>
  <c r="AH163" i="5"/>
  <c r="AG164" i="5"/>
  <c r="AH164" i="5"/>
  <c r="AG165" i="5"/>
  <c r="AH165" i="5"/>
  <c r="AG166" i="5"/>
  <c r="AH166" i="5"/>
  <c r="AG167" i="5"/>
  <c r="AH167" i="5"/>
  <c r="AG168" i="5"/>
  <c r="AH168" i="5"/>
  <c r="AG169" i="5"/>
  <c r="AH169" i="5"/>
  <c r="AG170" i="5"/>
  <c r="AH170" i="5"/>
  <c r="AG171" i="5"/>
  <c r="AH171" i="5"/>
  <c r="AG172" i="5"/>
  <c r="AH172" i="5"/>
  <c r="AG173" i="5"/>
  <c r="AH173" i="5"/>
  <c r="AG174" i="5"/>
  <c r="AH174" i="5"/>
  <c r="AG175" i="5"/>
  <c r="AH175" i="5"/>
  <c r="AG176" i="5"/>
  <c r="AH176" i="5"/>
  <c r="AG177" i="5"/>
  <c r="AH177" i="5"/>
  <c r="AG178" i="5"/>
  <c r="AH178" i="5"/>
  <c r="AG179" i="5"/>
  <c r="AH179" i="5"/>
  <c r="AG180" i="5"/>
  <c r="AH180" i="5"/>
  <c r="AG181" i="5"/>
  <c r="AH181" i="5"/>
  <c r="AG182" i="5"/>
  <c r="AH182" i="5"/>
  <c r="AG183" i="5"/>
  <c r="AH183" i="5"/>
  <c r="AG184" i="5"/>
  <c r="AH184" i="5"/>
  <c r="AG185" i="5"/>
  <c r="AH185" i="5"/>
  <c r="AG186" i="5"/>
  <c r="AH186" i="5"/>
  <c r="AG187" i="5"/>
  <c r="AH187" i="5"/>
  <c r="AG188" i="5"/>
  <c r="AH188" i="5"/>
  <c r="AG189" i="5"/>
  <c r="AH189" i="5"/>
  <c r="AG190" i="5"/>
  <c r="AH190" i="5"/>
  <c r="AG191" i="5"/>
  <c r="AH191" i="5"/>
  <c r="AG192" i="5"/>
  <c r="AH192" i="5"/>
  <c r="AG193" i="5"/>
  <c r="AH193" i="5"/>
  <c r="AG194" i="5"/>
  <c r="AH194" i="5"/>
  <c r="AG195" i="5"/>
  <c r="AH195" i="5"/>
  <c r="AG197" i="5"/>
  <c r="AH197" i="5"/>
  <c r="AG198" i="5"/>
  <c r="AH198" i="5"/>
  <c r="AG199" i="5"/>
  <c r="AH199" i="5"/>
  <c r="AG200" i="5"/>
  <c r="AH200" i="5"/>
  <c r="AG201" i="5"/>
  <c r="AH201" i="5"/>
  <c r="AG202" i="5"/>
  <c r="AH202" i="5"/>
  <c r="AG203" i="5"/>
  <c r="AH203" i="5"/>
  <c r="AG204" i="5"/>
  <c r="AH204" i="5"/>
  <c r="AG205" i="5"/>
  <c r="AH205" i="5"/>
  <c r="AG206" i="5"/>
  <c r="AH206" i="5"/>
  <c r="AG207" i="5"/>
  <c r="AH207" i="5"/>
  <c r="AG208" i="5"/>
  <c r="AH208" i="5"/>
  <c r="AG209" i="5"/>
  <c r="AH209" i="5"/>
  <c r="AG210" i="5"/>
  <c r="AH210" i="5"/>
  <c r="AG211" i="5"/>
  <c r="AH211" i="5"/>
  <c r="AG212" i="5"/>
  <c r="AH212" i="5"/>
  <c r="AG213" i="5"/>
  <c r="AH213" i="5"/>
  <c r="AG214" i="5"/>
  <c r="AH214" i="5"/>
  <c r="AG215" i="5"/>
  <c r="AH215" i="5"/>
  <c r="AG216" i="5"/>
  <c r="AH216" i="5"/>
  <c r="AG217" i="5"/>
  <c r="AH217" i="5"/>
  <c r="AG218" i="5"/>
  <c r="AH218" i="5"/>
  <c r="AG3" i="5"/>
  <c r="AH3" i="5"/>
  <c r="AH117" i="5"/>
</calcChain>
</file>

<file path=xl/sharedStrings.xml><?xml version="1.0" encoding="utf-8"?>
<sst xmlns="http://schemas.openxmlformats.org/spreadsheetml/2006/main" count="58145" uniqueCount="6522">
  <si>
    <t>CF_AMMINISTRAZIONE</t>
  </si>
  <si>
    <t>amministrazione</t>
  </si>
  <si>
    <t>OSSERVATORIO</t>
  </si>
  <si>
    <t>REGIONE</t>
  </si>
  <si>
    <t>anno</t>
  </si>
  <si>
    <t>data_pubblicazione</t>
  </si>
  <si>
    <t>id_gara</t>
  </si>
  <si>
    <t>CIG</t>
  </si>
  <si>
    <t>tipologia</t>
  </si>
  <si>
    <t>oggetto</t>
  </si>
  <si>
    <t>CODICE</t>
  </si>
  <si>
    <t>DESCRIZIONE</t>
  </si>
  <si>
    <t>CATEGORIA</t>
  </si>
  <si>
    <t>importo_totale_bando</t>
  </si>
  <si>
    <t>gara_lotti</t>
  </si>
  <si>
    <t>Importo_Lotto</t>
  </si>
  <si>
    <t>scelta_contraente</t>
  </si>
  <si>
    <t>oggetto_princ</t>
  </si>
  <si>
    <t>FLAG_ESCLUSO</t>
  </si>
  <si>
    <t>motivo_esclusione</t>
  </si>
  <si>
    <t>Id_Categoria_prevalente</t>
  </si>
  <si>
    <t>Descrizione</t>
  </si>
  <si>
    <t>data_aggiudicazione_def</t>
  </si>
  <si>
    <t>importo_aggiudicazione</t>
  </si>
  <si>
    <t>stato</t>
  </si>
  <si>
    <t>al</t>
  </si>
  <si>
    <t>00115590671</t>
  </si>
  <si>
    <t>AZIENDA SANITARIA LOCALE TERAMO</t>
  </si>
  <si>
    <t>013</t>
  </si>
  <si>
    <t>ABRUZZO</t>
  </si>
  <si>
    <t>2020</t>
  </si>
  <si>
    <t>2020-03-02</t>
  </si>
  <si>
    <t>7707622</t>
  </si>
  <si>
    <t>8235268623</t>
  </si>
  <si>
    <t>Servizio di assistenza domiciliare respiratoria - ossigenoterapia domiciliare OTL</t>
  </si>
  <si>
    <t>85111700-7</t>
  </si>
  <si>
    <t>SERVIZI DI OSSIGENOTERAPIA</t>
  </si>
  <si>
    <t>ALTRO</t>
  </si>
  <si>
    <t>No</t>
  </si>
  <si>
    <t>Affidamento diretto</t>
  </si>
  <si>
    <t>Contratto d'appalto</t>
  </si>
  <si>
    <t>SERVIZI</t>
  </si>
  <si>
    <t>N</t>
  </si>
  <si>
    <t>NULL</t>
  </si>
  <si>
    <t>FS</t>
  </si>
  <si>
    <t>FORNITURA DI SERVIZI</t>
  </si>
  <si>
    <t>PERFEZIONATA/O</t>
  </si>
  <si>
    <t>2020-03-12</t>
  </si>
  <si>
    <t>2020-03-04</t>
  </si>
  <si>
    <t>7712906</t>
  </si>
  <si>
    <t>824167093B</t>
  </si>
  <si>
    <t>EMERGENZA COVID-19 ACQUISIZIONE SISTEMI ANTIDECUBITO PER ALLESTIMENTO POSTI LETTO DEDICATI C/O MALATTIE INFETTIVE</t>
  </si>
  <si>
    <t>33172000-6</t>
  </si>
  <si>
    <t>APPARECCHI PER ANESTESIA E RIANIMAZIONE</t>
  </si>
  <si>
    <t>FORNITURE</t>
  </si>
  <si>
    <t>FB</t>
  </si>
  <si>
    <t>FORNITURA DI BENI</t>
  </si>
  <si>
    <t>2020-03-11</t>
  </si>
  <si>
    <t>2020-03-13</t>
  </si>
  <si>
    <t>7717780</t>
  </si>
  <si>
    <t>8247275A9F</t>
  </si>
  <si>
    <t xml:space="preserve">EMERGENZA COVID-19: ACQUISIZIONE APPARECCHIATURA CARDIOHELP PER TERAPIA IN E.C.M.O. </t>
  </si>
  <si>
    <t>33172200-8</t>
  </si>
  <si>
    <t>APPARECCHI PER RIANIMAZIONE</t>
  </si>
  <si>
    <t>2020-03-24</t>
  </si>
  <si>
    <t>00300650256</t>
  </si>
  <si>
    <t>AZIENDA ULSS N. 1 DOLOMITI</t>
  </si>
  <si>
    <t>005</t>
  </si>
  <si>
    <t>VENETO</t>
  </si>
  <si>
    <t>2020-03-25</t>
  </si>
  <si>
    <t>7726661</t>
  </si>
  <si>
    <t>825766156D</t>
  </si>
  <si>
    <t>Fornitura di n. 1 unità radiologica ad arco per esami fluoroscopici ed adatta ad interventi ortopedici da destinare all'U.O.C. di Ortopedia di Belluno</t>
  </si>
  <si>
    <t>33111000-1</t>
  </si>
  <si>
    <t>APPARECCHI RADIOLOGICI</t>
  </si>
  <si>
    <t>Procedura aperta</t>
  </si>
  <si>
    <t>2020-04-01</t>
  </si>
  <si>
    <t>2020-03-27</t>
  </si>
  <si>
    <t>7728345</t>
  </si>
  <si>
    <t>82596449D8</t>
  </si>
  <si>
    <t>Fornitura di materiali sanitari vari per le UU.OO. dell'ULSS n. 1 'Dolomiti' per un periodo di 12 mesi</t>
  </si>
  <si>
    <t>33141620-2</t>
  </si>
  <si>
    <t>KIT SANITARI</t>
  </si>
  <si>
    <t>Procedura negoziata senza previa pubblicazione</t>
  </si>
  <si>
    <t>00303490189</t>
  </si>
  <si>
    <t>FONDAZIONE IRCCS POLICLINICO 'S.MATTEO'</t>
  </si>
  <si>
    <t>003</t>
  </si>
  <si>
    <t>LOMBARDIA</t>
  </si>
  <si>
    <t>7707649</t>
  </si>
  <si>
    <t>82352875D1</t>
  </si>
  <si>
    <t>Adesione lotto 22 PM3 ARIA</t>
  </si>
  <si>
    <t>33182100-0</t>
  </si>
  <si>
    <t>DEFIBRILLATORE CARDIACO</t>
  </si>
  <si>
    <t>Affidamento diretto in adesione ad accordo quadro/convenzione</t>
  </si>
  <si>
    <t>Contratto d'appalto discendente da Accordo quadro/Convenzione senza successivo confronto competitivo</t>
  </si>
  <si>
    <t>2020-03-20</t>
  </si>
  <si>
    <t>7708619</t>
  </si>
  <si>
    <t>8252704AC6</t>
  </si>
  <si>
    <t>Adesione alla convenzione ARCA per la fornitura di nr. 1 CT-PET 2017 142</t>
  </si>
  <si>
    <t>38434540-3</t>
  </si>
  <si>
    <t>APPARECCHIATURE BIOMEDICHE</t>
  </si>
  <si>
    <t>00349040287</t>
  </si>
  <si>
    <t>AZIENDA OSPEDALIERA DI PADOVA</t>
  </si>
  <si>
    <t>7710701</t>
  </si>
  <si>
    <t>8239174D76</t>
  </si>
  <si>
    <t>Defibrillatori ID 19A001</t>
  </si>
  <si>
    <t>33123210-3</t>
  </si>
  <si>
    <t>APPARECCHI DI CONTROLLO DELLE FUNZIONI CARDIACHE</t>
  </si>
  <si>
    <t>Si</t>
  </si>
  <si>
    <t>2020-03-18</t>
  </si>
  <si>
    <t>8239181340</t>
  </si>
  <si>
    <t>82391845B9</t>
  </si>
  <si>
    <t>2020-03-31</t>
  </si>
  <si>
    <t>7725144</t>
  </si>
  <si>
    <t>8255818489</t>
  </si>
  <si>
    <t>SISTEMA COMPOSTO DA UN PREPARATORE DI PIASTRE E ESTRATTORI ID 20A063</t>
  </si>
  <si>
    <t>33124100-6</t>
  </si>
  <si>
    <t>APPARECCHI DIAGNOSTICI</t>
  </si>
  <si>
    <t>7725178</t>
  </si>
  <si>
    <t>8255869E9C</t>
  </si>
  <si>
    <t>amplificatori di sequenze nucleotidici ID 20A064</t>
  </si>
  <si>
    <t>7726175</t>
  </si>
  <si>
    <t>82570930B4</t>
  </si>
  <si>
    <t>AMPLIFICATORI DI SEQUENZE NUCLEOTIDICI ID 20A066</t>
  </si>
  <si>
    <t>7730253</t>
  </si>
  <si>
    <t>8261846300</t>
  </si>
  <si>
    <t>Apparecchi portatili per radiografie a letto ID 20A071</t>
  </si>
  <si>
    <t>33111600-7</t>
  </si>
  <si>
    <t>APPARECCHI PER RADIOGRAFIE</t>
  </si>
  <si>
    <t>00349050286</t>
  </si>
  <si>
    <t>AZIENDA ULSS N. 6 EUGANEA</t>
  </si>
  <si>
    <t>2020-03-19</t>
  </si>
  <si>
    <t>7720836</t>
  </si>
  <si>
    <t>8250659332</t>
  </si>
  <si>
    <t>F00349050286201900072</t>
  </si>
  <si>
    <t>33190000-8</t>
  </si>
  <si>
    <t>DISPOSITIVI E PRODOTTI MEDICI VARI</t>
  </si>
  <si>
    <t>00388300527</t>
  </si>
  <si>
    <t>AZIENDA OSPEDALIERA UNIVERSITARIA SENESE</t>
  </si>
  <si>
    <t>009</t>
  </si>
  <si>
    <t>TOSCANA</t>
  </si>
  <si>
    <t>2020-03-05</t>
  </si>
  <si>
    <t>7710959</t>
  </si>
  <si>
    <t>8239497804</t>
  </si>
  <si>
    <t>FORNITURA DI CONTROPULSATORI AORTICI</t>
  </si>
  <si>
    <t>2020-03-09</t>
  </si>
  <si>
    <t>7711832</t>
  </si>
  <si>
    <t>8240470AF5</t>
  </si>
  <si>
    <t>FORNITURA DI SISTEMI RADIOLOGICI PORTATILI (LOTTO 5)</t>
  </si>
  <si>
    <t>2020-03-10</t>
  </si>
  <si>
    <t>7718514</t>
  </si>
  <si>
    <t>8248111C82</t>
  </si>
  <si>
    <t>ARREDI DA CAMERA DI DEGENZA</t>
  </si>
  <si>
    <t>39290000-1</t>
  </si>
  <si>
    <t>ARREDAMENTO VARIO</t>
  </si>
  <si>
    <t>2020-03-16</t>
  </si>
  <si>
    <t>7715959</t>
  </si>
  <si>
    <t>8245130086</t>
  </si>
  <si>
    <t>00634880033</t>
  </si>
  <si>
    <t>AZIENDA SANITARIA LOCALE VCO</t>
  </si>
  <si>
    <t>001</t>
  </si>
  <si>
    <t>PIEMONTE</t>
  </si>
  <si>
    <t>7717610</t>
  </si>
  <si>
    <t>8247110278</t>
  </si>
  <si>
    <t>N. 1 DEFIBRILLATORE</t>
  </si>
  <si>
    <t>Procedura negoziata per affidamenti sotto soglia</t>
  </si>
  <si>
    <t>7721490</t>
  </si>
  <si>
    <t>8251329C16</t>
  </si>
  <si>
    <t>SACCHE PER RECUPERO SALME</t>
  </si>
  <si>
    <t>33949000-4</t>
  </si>
  <si>
    <t>CONTENITORI PER IL TRASPORTO DI SALME</t>
  </si>
  <si>
    <t>7731567</t>
  </si>
  <si>
    <t>8263369BCF</t>
  </si>
  <si>
    <t>DEFIBRILLATORI ESCLUSIVI P.N. SCR PIEMONTE 6-2020  BIOTRONIK ITALIA SPA SCAD 19/03/2022</t>
  </si>
  <si>
    <t>2020-03-23</t>
  </si>
  <si>
    <t>7723474</t>
  </si>
  <si>
    <t>8253572713</t>
  </si>
  <si>
    <t>SACCHI PORTA SALME</t>
  </si>
  <si>
    <t>7724193</t>
  </si>
  <si>
    <t>8254545A04</t>
  </si>
  <si>
    <t>N.1 ASPIRATORE</t>
  </si>
  <si>
    <t>33140000-3</t>
  </si>
  <si>
    <t>MATERIALI MEDICI</t>
  </si>
  <si>
    <t>2020-04-03</t>
  </si>
  <si>
    <t>7726933</t>
  </si>
  <si>
    <t>8258075B10</t>
  </si>
  <si>
    <t xml:space="preserve">SERVIZIO DI OSSIGENO TERAPIA DOMICILIARE E PRESTAZIONI CONNESSE - PROSECUZIONE DALL' 1/07/20020 AL 30/06/2021 IN ATTESA ESPLETAMENTO GARA SCR PIEMONTE SPA  </t>
  </si>
  <si>
    <t>33157800-3</t>
  </si>
  <si>
    <t>IMPIANTO PER LA SOMMINISTRAZIONE DI OSSIGENO</t>
  </si>
  <si>
    <t>2020-03-26</t>
  </si>
  <si>
    <t>2020-04-09</t>
  </si>
  <si>
    <t>7738416</t>
  </si>
  <si>
    <t>8271606933</t>
  </si>
  <si>
    <t>N. 2 AEROSOL</t>
  </si>
  <si>
    <t>33157400-9</t>
  </si>
  <si>
    <t>APPARECCHI RESPIRATORI PER USO MEDICO</t>
  </si>
  <si>
    <t>00773750211</t>
  </si>
  <si>
    <t>SANITAETSBETRIEB DER AUTONOMEN PROVINZ BOZEN</t>
  </si>
  <si>
    <t>021</t>
  </si>
  <si>
    <t>7712101</t>
  </si>
  <si>
    <t>8240824F15</t>
  </si>
  <si>
    <t xml:space="preserve">Fornitura ed installazione di un dettetore per immagini radiografiche </t>
  </si>
  <si>
    <t>7716406</t>
  </si>
  <si>
    <t>8245641635</t>
  </si>
  <si>
    <t>Acquisto in urgenza di un'apparecchiatura portatile per la Divisione di Radiologia</t>
  </si>
  <si>
    <t>AGGIUDICATA/O</t>
  </si>
  <si>
    <t>7722716</t>
  </si>
  <si>
    <t>825273438A</t>
  </si>
  <si>
    <t>Fornitura di materiale per Istopatologia - COVID-2019 - ORDINANZA PRESIDENZIALE URGENTE Nr. 4/2020 del 04/03/2020</t>
  </si>
  <si>
    <t>7721040</t>
  </si>
  <si>
    <t>825089886B</t>
  </si>
  <si>
    <t>Fornitura di n. 75 pompe per il Servizio di Anestesia e Rianimazione 2</t>
  </si>
  <si>
    <t>33194110-0</t>
  </si>
  <si>
    <t>POMPE PER INFUSIONE</t>
  </si>
  <si>
    <t>7723682</t>
  </si>
  <si>
    <t>8253818216</t>
  </si>
  <si>
    <t>Fornitura di n. 40 pompe di infusione per il Servizio di Anestesia e Rianimazione 2</t>
  </si>
  <si>
    <t>7725010</t>
  </si>
  <si>
    <t>8255656ED6</t>
  </si>
  <si>
    <t>Fornitura di materiale per Istopatologia ORDINANZA PRESIDENZIALE URGENTE Nr. 4/2020 del 04/03/2020</t>
  </si>
  <si>
    <t>7727449</t>
  </si>
  <si>
    <t>8258661EA4</t>
  </si>
  <si>
    <t>Fornitura urgente di letti per la rianimazione dell</t>
  </si>
  <si>
    <t>33192120-9</t>
  </si>
  <si>
    <t>LETTI D'OSPEDALE</t>
  </si>
  <si>
    <t>7727811</t>
  </si>
  <si>
    <t>82590206E8</t>
  </si>
  <si>
    <t>Fornitura di 2 apparecchia radiologici portatile - comprensori sanitari Merano e Brunico</t>
  </si>
  <si>
    <t>2020-03-30</t>
  </si>
  <si>
    <t>7727849</t>
  </si>
  <si>
    <t>8259071100</t>
  </si>
  <si>
    <t>COSTRUZIONE E AMMODERNAMENTO OSPEDALE DI BOLZANO. COVID19-acquisto d'urgenza di 20 sistemi di monitoraggio Dräger</t>
  </si>
  <si>
    <t>33191000-5</t>
  </si>
  <si>
    <t>APPARECCHI PER LA STERILIZZAZIONE, LA DISINFEZIONE E L'IGIENE</t>
  </si>
  <si>
    <t>7728231</t>
  </si>
  <si>
    <t>825951603A</t>
  </si>
  <si>
    <t>Acquisto di accessori per monitor multiparametrici GE per emergenza sanitaria - ORDINANZA PRESIDENZIALE URGENTE Nr. 4/2020 del 04/03/2020</t>
  </si>
  <si>
    <t>AA</t>
  </si>
  <si>
    <t>ALTRO (Stazioni appaltanti con sistema di qualificazione proprio)</t>
  </si>
  <si>
    <t>7719393</t>
  </si>
  <si>
    <t>824905792D</t>
  </si>
  <si>
    <t>Costruzione e ammodernamento ospedale Bolzano. Nuova clinica. 11b Trasferimento ed ampliamento del sistema di monitoraggio aree critiche</t>
  </si>
  <si>
    <t>33195000-3</t>
  </si>
  <si>
    <t>SISTEMA DI CONTROLLO DEI PAZIENTI A DISTANZA</t>
  </si>
  <si>
    <t>7729702</t>
  </si>
  <si>
    <t>8261210627</t>
  </si>
  <si>
    <t>Fornitura di 2 apparecchi radiologici portatili - comprensori sanitari Bolzano e Merano</t>
  </si>
  <si>
    <t>7722831</t>
  </si>
  <si>
    <t>8252859AAF</t>
  </si>
  <si>
    <t>Fornitura di n. 10 postazioni mediche avanzate per la Centrale operativa di Soccorso 118</t>
  </si>
  <si>
    <t>33192150-8</t>
  </si>
  <si>
    <t>LETTI TERAPEUTICI</t>
  </si>
  <si>
    <t>2020-04-08</t>
  </si>
  <si>
    <t>7737217</t>
  </si>
  <si>
    <t>8270107431</t>
  </si>
  <si>
    <t>Fornitura di apparecchiature varie per l'allestimento di n. 10 posti letto da terapia intensiva per l'Azienda Sanitaria della Provincia Autonoma di Bolzano</t>
  </si>
  <si>
    <t>33170000-2</t>
  </si>
  <si>
    <t>ANESTESIA E RIANIMAZIONE</t>
  </si>
  <si>
    <t>2020-05-01</t>
  </si>
  <si>
    <t>7732587</t>
  </si>
  <si>
    <t>8264668BC7</t>
  </si>
  <si>
    <t>ACCORDO CON LA DR.SSA EMANUELA TARICONE PER PRESTAZIONI PROFESSIONALI COME PSICOLOGA E PSICOTERAPEUTA PER MINORE CON DIAGNOSI a BOLZANO DAL 01.05.2020 al 31.10.2020</t>
  </si>
  <si>
    <t>85140000-2</t>
  </si>
  <si>
    <t>VARI SERVIZI SANITARI</t>
  </si>
  <si>
    <t>Accordo quadro</t>
  </si>
  <si>
    <t>2020-04-02</t>
  </si>
  <si>
    <t>00911350635</t>
  </si>
  <si>
    <t>FONDAZIONE SENATORE PASCALE-ISTITUTO PER LO STUDIO E LA CURA</t>
  </si>
  <si>
    <t>099</t>
  </si>
  <si>
    <t>PA_CENTRALI</t>
  </si>
  <si>
    <t>7711261</t>
  </si>
  <si>
    <t>8239893ECC</t>
  </si>
  <si>
    <t xml:space="preserve">fornitura di n^ 2 iniettori automatici di radiofarmaci </t>
  </si>
  <si>
    <t>2020-03-17</t>
  </si>
  <si>
    <t>7720296</t>
  </si>
  <si>
    <t>82500382BB</t>
  </si>
  <si>
    <t>AFFIDAMENTO DELLA FORNITURA, IN SOMM/NE TRIENNALE, DI ANIDRIDE CARBONICA PURISSIMA - BOMBOLA CA 30 KG - TIT. 4.8</t>
  </si>
  <si>
    <t>24111500-0</t>
  </si>
  <si>
    <t>GAS MEDICI</t>
  </si>
  <si>
    <t>7720999</t>
  </si>
  <si>
    <t>82508554F0</t>
  </si>
  <si>
    <t>SERVIZIO DI SANIFICAZIONE CON METODO NO TOUCH CONTRO VIRUS E BATTERI MEDIANTE SATURAZIONE LOCALE NEBBIOGENA PER LE ESIGENZE DELL</t>
  </si>
  <si>
    <t>90910000-9</t>
  </si>
  <si>
    <t>SERVIZI DI PULIZIA</t>
  </si>
  <si>
    <t>7729244</t>
  </si>
  <si>
    <t>8260696DFA</t>
  </si>
  <si>
    <t>SOMMINISTRAZIONE TRIENNALE DI N. 30.000 ``SACCHETTI MONOUSO COPRIPADELLE`` OCCORRENTI AI</t>
  </si>
  <si>
    <t>19640000-4</t>
  </si>
  <si>
    <t>SACCHI E SACCHETTI DI POLIETILENE PER RIFIUTI</t>
  </si>
  <si>
    <t>2020-04-06</t>
  </si>
  <si>
    <t>7730906</t>
  </si>
  <si>
    <t>826260120C</t>
  </si>
  <si>
    <t>FORNITURA IN SOMMINISTRAZIONE QUINQUENNALE DI N. 200.000 ``ELETTRODI MONOUSO PER ECG`` OCCORRENTI ALLA S.C. DI CARDIOLOGIA</t>
  </si>
  <si>
    <t>31711140-6</t>
  </si>
  <si>
    <t>ELETTRODI</t>
  </si>
  <si>
    <t>00913430245</t>
  </si>
  <si>
    <t>AZIENDA ULSS N. 7 PEDEMONTANA</t>
  </si>
  <si>
    <t>7707594</t>
  </si>
  <si>
    <t>8235258DE0</t>
  </si>
  <si>
    <t>FORNITURA DI APPARECCHIATURE BIOMEDICALI, SUDDIVISA IN N. 2 LOTTI, PER LE STRUTTURE DI ORL DELL'AZIENDA SANITARIA ULSS 7 PEDEMONTANA - GARA N. 38 BAS/2020</t>
  </si>
  <si>
    <t>8235273A42</t>
  </si>
  <si>
    <t>7723541</t>
  </si>
  <si>
    <t>82537287CF</t>
  </si>
  <si>
    <t>Procedura negoziata diretta senza previa pubblicazione di un bando, ai sensi dell'art. 63, comma 2 lett. c) del D.Lgs. n. 50/2016, per la fornitura urgente di un 'Sistema automatizzato per estrazione acidi nucleici per COVID 19' per il Laboratorio di Analisi del Presidio Ospedaliero di Santorso - Gara 2020-095-BAS</t>
  </si>
  <si>
    <t>7725521</t>
  </si>
  <si>
    <t>8256288863</t>
  </si>
  <si>
    <t>Fornitura di pompe infusionali a siringa</t>
  </si>
  <si>
    <t>7721832</t>
  </si>
  <si>
    <t>8253993280</t>
  </si>
  <si>
    <t>AFFIDAMENTO EX ART. 36, COMMA 2 LETT. B) DEL D.LGS. N. 50/2016, DEL SERVIZIO DI TRASPORTO URGENTE SECONDARIO E DIMISSIONI (TRASPORTI C.D. FREDDI) PRESSO LA STRUTTURA COMPLESSA DI PRONTO SOCCORSO DI SANTORSO - GARA N. 34BAS/2020_MM</t>
  </si>
  <si>
    <t>85143000-3</t>
  </si>
  <si>
    <t>SERVIZI DI AMBULANZA</t>
  </si>
  <si>
    <t>Servizi sociali e altri servizi specifici di cui all'allegato IX esclusi gli appalti di cui agli artt.143 e 144</t>
  </si>
  <si>
    <t>7726205</t>
  </si>
  <si>
    <t>8257164B48</t>
  </si>
  <si>
    <t>Fornitura di attrezzature e materiale per umidificazione</t>
  </si>
  <si>
    <t>33157000-5</t>
  </si>
  <si>
    <t>APPARECCHI PER OSSIGENOTERAPIA E APPARECCHI RESPIRATORI</t>
  </si>
  <si>
    <t>7729222</t>
  </si>
  <si>
    <t>826068119D</t>
  </si>
  <si>
    <t>Procedura negoziata diretta senza previa pubblicazione di un bando, ai sensi dell'art. 63, comma 2 lett. c) del D.Lgs. n. 50/2016, per la fornitura urgente di n. 1 Portatile di radiografia digitale motorizzato per l'U.O.C. Radiologia del Presidio Ospedaliero di Bassano nuova area COVID 19 - Gara 2020-102-BAS</t>
  </si>
  <si>
    <t>7730925</t>
  </si>
  <si>
    <t>8262617F3C</t>
  </si>
  <si>
    <t>Procedura negoziata diretta urgente senza previa pubblicazione di un bando, ai sensi dell'art. 63, comma 2 lett. c) del D.Lgs. n. 50/2016, per il servizio di trasferimento di pazienti - Gara n. 2020-104-BAS - codice progetto 7/2020/1 'COVID-19 CORONAVIRUS_MM</t>
  </si>
  <si>
    <t>2020-04-07</t>
  </si>
  <si>
    <t>7720108</t>
  </si>
  <si>
    <t>8257260A81</t>
  </si>
  <si>
    <t>procedura negoziata informale, ex art. 36, comma 2 lett. b) del D.Lgs. n. 50/2016, per l'affidamento di servizi sanitari per la domicilarità intensiva per l'implementazione della residenzialità leggera  nell'area della salute mentale_MM</t>
  </si>
  <si>
    <t>7725091</t>
  </si>
  <si>
    <t>8255826B21</t>
  </si>
  <si>
    <t>FORNITURA DI UN SISTEMA DI MONITORAGGIO CARDIOLOGICO PER U.O.C. DI CARDIOLOGIA E U.O.S. UCIC DEL PRESIDIO OSPEDALIERO DI BASSANO GARA N. 2020-053-BAS</t>
  </si>
  <si>
    <t>00962520110</t>
  </si>
  <si>
    <t>AZIENDA UNITA' SANITARIA LOCALE N. 5 ' SPEZZINO '</t>
  </si>
  <si>
    <t>007</t>
  </si>
  <si>
    <t>LIGURIA</t>
  </si>
  <si>
    <t>7714663</t>
  </si>
  <si>
    <t>8243788D0E</t>
  </si>
  <si>
    <t xml:space="preserve">Procedura aperta per la fornitura di prodotti farmaceuticioccorrenti alla ASL5 </t>
  </si>
  <si>
    <t>33622100-7</t>
  </si>
  <si>
    <t>MEDICINALI PER LA TERAPIA CARDIACA</t>
  </si>
  <si>
    <t>00988090148</t>
  </si>
  <si>
    <t>AZIENDA SOCIO SANITARIA TERRITORIALE (ASST) DELLA VALTELLINA E DELL'ALTO LARIO</t>
  </si>
  <si>
    <t>2020-03-03</t>
  </si>
  <si>
    <t>7708223</t>
  </si>
  <si>
    <t>82359909F2</t>
  </si>
  <si>
    <t>ACQUISTO PORTATILE DIGITALE PER EMERGENZA CORONAVIRUS</t>
  </si>
  <si>
    <t>7715533</t>
  </si>
  <si>
    <t>8244679C55</t>
  </si>
  <si>
    <t>ATTIVAZIONE AMBULANZA PRESIDIO SONDALO H24 - COVID19</t>
  </si>
  <si>
    <t>01013470297</t>
  </si>
  <si>
    <t>AZIENDA ULSS N.5 POLESANA</t>
  </si>
  <si>
    <t>7716457</t>
  </si>
  <si>
    <t>824568280A</t>
  </si>
  <si>
    <t>Fornitura di n. 2 Sistemi DRX Revolution Nano con detettore wireless formato 35 x 43</t>
  </si>
  <si>
    <t>7722316</t>
  </si>
  <si>
    <t>8252219A8A</t>
  </si>
  <si>
    <t xml:space="preserve">Fornitura di n. 4 ecografi portatili </t>
  </si>
  <si>
    <t>7724084</t>
  </si>
  <si>
    <t>82543286F2</t>
  </si>
  <si>
    <t>Fornitura di prodotti / materiali sanitari  per emergenza  COVID19 da Impresa AB Analitica Srl.</t>
  </si>
  <si>
    <t>7726602</t>
  </si>
  <si>
    <t>8257591BA7</t>
  </si>
  <si>
    <t>FORNITURA POMPE A SIRINGA NUOVE E RIGENERATE PER EMERGENZA COVID 19 IMPRESA SELEFAR</t>
  </si>
  <si>
    <t>33171200-1</t>
  </si>
  <si>
    <t>STRUMENTI PER RIANIMAZIONE</t>
  </si>
  <si>
    <t>7727266</t>
  </si>
  <si>
    <t>82584944D7</t>
  </si>
  <si>
    <t xml:space="preserve">Servizio di accompagnamento pazinti interni Ospedale di Rovigo ( Del. n. 250 del 24/03/2020) </t>
  </si>
  <si>
    <t>01038700991</t>
  </si>
  <si>
    <t>AZIENDA UNITA' SANITARIA LOCALE 4 'CHIAVARESE'</t>
  </si>
  <si>
    <t>7713785</t>
  </si>
  <si>
    <t>8242699A63</t>
  </si>
  <si>
    <t xml:space="preserve">FORNITURA DI MICROINFUSORI </t>
  </si>
  <si>
    <t>7735515</t>
  </si>
  <si>
    <t>82682274C4</t>
  </si>
  <si>
    <t>adesione gara regionale materiale di convivenza lotto 3</t>
  </si>
  <si>
    <t>33720000-3</t>
  </si>
  <si>
    <t>RASOI E SET PER MANICURE O PEDICURE</t>
  </si>
  <si>
    <t>7736235</t>
  </si>
  <si>
    <t>826905935B</t>
  </si>
  <si>
    <t>trattamenti riabilitativi ambulatoriali rivolti a pazienti affetti da sclerosi mutipla</t>
  </si>
  <si>
    <t>7738472</t>
  </si>
  <si>
    <t>8271652F27</t>
  </si>
  <si>
    <t>GARA REGIONALE ARREDI SANITARI E PRESIDI MEDICALI - LOTTO 7</t>
  </si>
  <si>
    <t>01128930045</t>
  </si>
  <si>
    <t>AZIENDA SANITARIA LOCALE CN1</t>
  </si>
  <si>
    <t>2020-03-06</t>
  </si>
  <si>
    <t>7711222</t>
  </si>
  <si>
    <t>8239849A7E</t>
  </si>
  <si>
    <t>Servizio di assistenza medica pediatrica</t>
  </si>
  <si>
    <t>85141000-9</t>
  </si>
  <si>
    <t>SERVIZI PRESTATI DA PERSONALE MEDICO</t>
  </si>
  <si>
    <t>01178540777</t>
  </si>
  <si>
    <t>AZIENDA SANITARIA LOCALE DI MATERA</t>
  </si>
  <si>
    <t>017</t>
  </si>
  <si>
    <t>BASILICATA</t>
  </si>
  <si>
    <t>7716015</t>
  </si>
  <si>
    <t>8245182B6C</t>
  </si>
  <si>
    <t>RDO 2534919 materiale di consumo sensori  per saturimetri e accessori per monitor</t>
  </si>
  <si>
    <t>33120000-7</t>
  </si>
  <si>
    <t>SISTEMI DI REGISTRAZIONE E DISPOSITIVI DI ESPLORAZIONE</t>
  </si>
  <si>
    <t>8245185DE5</t>
  </si>
  <si>
    <t>2020-03-21</t>
  </si>
  <si>
    <t>7724233</t>
  </si>
  <si>
    <t>8254608E00</t>
  </si>
  <si>
    <t>Proroga tecnica e liquidazione fatture del Servizio di Pulizia e Sanificazione ed ausiliariato presso le strutture della ASM di Matera. delibera 291/2020</t>
  </si>
  <si>
    <t>7725640</t>
  </si>
  <si>
    <t>8256426A44</t>
  </si>
  <si>
    <t>Proroga tecnica e liquidazione fatture del Servizio di prelievo, trasporto e smaltimento dei rifiuti ospedalieri della ASM.</t>
  </si>
  <si>
    <t>90524200-8</t>
  </si>
  <si>
    <t>SERVIZI DI SMALTIMENTO DI RIFIUTI OSPEDALIERI</t>
  </si>
  <si>
    <t>7732303</t>
  </si>
  <si>
    <t>8264279AC4</t>
  </si>
  <si>
    <t xml:space="preserve">Emergenza COVID19 di presa d'atto acquisto diretto monitor multiparametrico modulare Carescape B450   ai sensi dell'art. 99   DL 17/03/2020 n. 18 </t>
  </si>
  <si>
    <t>7733753</t>
  </si>
  <si>
    <t>8266008D94</t>
  </si>
  <si>
    <t>Richiesta di offerta n^2544965 - N. 60 POMPE SIRINGA Emergenza COVID19</t>
  </si>
  <si>
    <t>01186830764</t>
  </si>
  <si>
    <t>AZIENDA OSPEDALIERA REGIONALE SAN CARLO</t>
  </si>
  <si>
    <t>7717719</t>
  </si>
  <si>
    <t>8248170D32</t>
  </si>
  <si>
    <t>Procedura negoziata telematica per l'affidamento della fornitura annuale in service di un Sistema per la determinazione in Real-Time PCR del virus Covid-19</t>
  </si>
  <si>
    <t>7724511</t>
  </si>
  <si>
    <t>8254994C8A</t>
  </si>
  <si>
    <t>Siringhe da Infusione ed irrigazione monouso sterili con cono Luer centrale a tre pezzi con Igo -  5 ml con ago montato 22 G (n.12) graduata a ml 0,20</t>
  </si>
  <si>
    <t>33141310-6</t>
  </si>
  <si>
    <t>SIRINGHE</t>
  </si>
  <si>
    <t>7724512</t>
  </si>
  <si>
    <t>8254995D5D</t>
  </si>
  <si>
    <t>Siringa 10 ml con ago montato 22G (n.12) graduata a ml 0,20</t>
  </si>
  <si>
    <t>7724513</t>
  </si>
  <si>
    <t>8254997F03</t>
  </si>
  <si>
    <t>Siringhe da Infusione ed irrigazione monouso sterili con cono Luer centrale a tre pezzi con Igo - 20 ml con ago montato 21G (n. 1 e/o n. 2 ) graduata a mI 1</t>
  </si>
  <si>
    <t>7724515</t>
  </si>
  <si>
    <t>82549990AE</t>
  </si>
  <si>
    <t xml:space="preserve">SIRINGA MONOUSO PER EMOGANALISI CON DISPOSITIVO DI PROTEZIONE DELL'PGO - Per emogasanalisi con dispositivo di protezione dell'ago </t>
  </si>
  <si>
    <t>01295950388</t>
  </si>
  <si>
    <t>AZIENDA OSPEDALIERO-UNIVERSITARIA DI FERRARA</t>
  </si>
  <si>
    <t>008</t>
  </si>
  <si>
    <t>EMILIA-ROMAGNA</t>
  </si>
  <si>
    <t>7716392</t>
  </si>
  <si>
    <t>82456150C2</t>
  </si>
  <si>
    <t>Contratto ponte per la fornitura di sistema diagnostico per emogasanalisi - Instrumentation Laboratory</t>
  </si>
  <si>
    <t>33124130-5</t>
  </si>
  <si>
    <t>PRESIDI DIAGNOSTICI</t>
  </si>
  <si>
    <t>01295960387</t>
  </si>
  <si>
    <t>AZIENDA USL FERRARA</t>
  </si>
  <si>
    <t>7723710</t>
  </si>
  <si>
    <t>8253844789</t>
  </si>
  <si>
    <t>Servizio fornitura del servizio lavanoleggio biancheria piana e capi di vestiario. Contratto ponte periodo 01.04.2020-30.09.2020</t>
  </si>
  <si>
    <t>85112100-8</t>
  </si>
  <si>
    <t>SERVIZI DI FORNITURA DI BIANCHERIA OSPEDALIERA</t>
  </si>
  <si>
    <t>01337320327</t>
  </si>
  <si>
    <t>AZIENDA SANITARIA UNIVERSITARIA GIULIANO ISONTINA - ASU GI</t>
  </si>
  <si>
    <t>999</t>
  </si>
  <si>
    <t>AZ.AUTONOME</t>
  </si>
  <si>
    <t>7715558</t>
  </si>
  <si>
    <t>824468621F</t>
  </si>
  <si>
    <t>ID17APB005 - LETTI DA RIANIMAZIONE E LETTI DA INTENSITA' DI CURA INTERMEDIA PER GLI ENTI DEL SSR FVG - ADESIONE ALLA CONVENZIONE ARCS - LOTTO 2.</t>
  </si>
  <si>
    <t>33192100-3</t>
  </si>
  <si>
    <t>LETTI MEDICI</t>
  </si>
  <si>
    <t>7718213</t>
  </si>
  <si>
    <t>8247761BAE</t>
  </si>
  <si>
    <t>Apparecchi radiologici portatili Mobile Diagnost. Emergenza coronavirus</t>
  </si>
  <si>
    <t>7718919</t>
  </si>
  <si>
    <t>8248539DB4</t>
  </si>
  <si>
    <t>ID17APB005 - LETTI DA RIANIMAZIONE E LETTI DA INTENSITA' DI CURA INTERMEDIA PER GLI ENTI DEL SSR FVG - ADESIONE ALLA CONVENZIONE ARCS - LOTTO 1.</t>
  </si>
  <si>
    <t>7713801</t>
  </si>
  <si>
    <t>8252223DD6</t>
  </si>
  <si>
    <t>FORNITURA N. 1 APPARECCHIO PORTATILE RADIOLOGIA PER PS PO GORIZIA</t>
  </si>
  <si>
    <t>7722039</t>
  </si>
  <si>
    <t>8251922574</t>
  </si>
  <si>
    <t>ID16APE001 - ACQUISTO DI AMBULANZE IN ADESIONE ALLA CONVENZIONE ARCS PER LE AZIENDE DEL S.S.R. FVG.</t>
  </si>
  <si>
    <t>34114121-3</t>
  </si>
  <si>
    <t>AMBULANZE</t>
  </si>
  <si>
    <t>7724276</t>
  </si>
  <si>
    <t>82546722D4</t>
  </si>
  <si>
    <t>ARCS - EMERGENZA SANITARIA COVID-19 - ACQUISTI URGENTI DI APPARECCHIATURE BIOMEDICALI PER POTENZIAMENTO DEI SERVIZI DI TERAPIA INTENSIVA - SECONDO INTERVENTO - 24 LETTI MALVESTIO</t>
  </si>
  <si>
    <t>01367190806</t>
  </si>
  <si>
    <t>AZIENDA OSPEDALIERA BIANCHI MELACRINO MORELLI</t>
  </si>
  <si>
    <t>018</t>
  </si>
  <si>
    <t>CALABRIA</t>
  </si>
  <si>
    <t>7714169</t>
  </si>
  <si>
    <t>8243151F62</t>
  </si>
  <si>
    <t xml:space="preserve">Mercato Elettronico della Pubblica Amministrazione. Procedura negoziata urgente per la fornitura di acquisto n^ N. 16 MONITOR MULTIPARAMETRICI MODULARI </t>
  </si>
  <si>
    <t>2020-04-05</t>
  </si>
  <si>
    <t>7714247</t>
  </si>
  <si>
    <t>824323116B</t>
  </si>
  <si>
    <t xml:space="preserve">Procedura negoziata urgente per la fornitura di acquisto n^ N. 16 LETTI DA TERAPIA INTENSIVA CON MATERASSI ANTIDECUBITO  </t>
  </si>
  <si>
    <t>7714310</t>
  </si>
  <si>
    <t>8243294567</t>
  </si>
  <si>
    <t>Mercato Elettronico della Pubblica Amministrazione. Procedura di gara sottosoglia per la fornitura di  Sistemi Infusionali a siringa e volumetrici con stazione di impilaggio</t>
  </si>
  <si>
    <t>7728378</t>
  </si>
  <si>
    <t>8259667CD2</t>
  </si>
  <si>
    <t>MEPA acquisto arredi ed attrezzature per la UOC di Pneumologia COV 20</t>
  </si>
  <si>
    <t>39150000-8</t>
  </si>
  <si>
    <t>ARREDI ED ATTREZZATURE VARIE</t>
  </si>
  <si>
    <t>8259671023</t>
  </si>
  <si>
    <t>8259677515</t>
  </si>
  <si>
    <t>82596910A4</t>
  </si>
  <si>
    <t>825969431D</t>
  </si>
  <si>
    <t>8259724BDC</t>
  </si>
  <si>
    <t>82597311A6</t>
  </si>
  <si>
    <t>7735982</t>
  </si>
  <si>
    <t>8268761D6D</t>
  </si>
  <si>
    <t>MEPA- EMERGENZA COVID 19 -ACQUISTO STERILIZZATRICE A GAS PLASMA PER LA UOC DI TERAPIA INTENSIVA E ANESTESIA</t>
  </si>
  <si>
    <t>01397530682</t>
  </si>
  <si>
    <t>AZIENDA SANITARIA LOCALE PESCARA</t>
  </si>
  <si>
    <t>7713464</t>
  </si>
  <si>
    <t>8242331AB4</t>
  </si>
  <si>
    <t>FORNITURA DI FIBROLARINGOSCOPI FLESSIBILI A FIBRA OTTICA</t>
  </si>
  <si>
    <t>7720365</t>
  </si>
  <si>
    <t>8250112FC8</t>
  </si>
  <si>
    <t>VIDEOLARINGOSCOPI GLIDESCOPE</t>
  </si>
  <si>
    <t>7721781</t>
  </si>
  <si>
    <t>82516569F0</t>
  </si>
  <si>
    <t>l'acquisizione di  dispositivi medici e presidi sanitari  - inclusi ventilatori e monitor - mirati alla gestione dei casi urgenti e di biocontenimento</t>
  </si>
  <si>
    <t>01413790666</t>
  </si>
  <si>
    <t>AZIENDA FARMACEUTICA MUNICIPALIZZATA SPA</t>
  </si>
  <si>
    <t>7713357</t>
  </si>
  <si>
    <t>8242189587</t>
  </si>
  <si>
    <t xml:space="preserve">pannelli di protezione farmacie comunali </t>
  </si>
  <si>
    <t>18143000-3</t>
  </si>
  <si>
    <t>ATTREZZI DI PROTEZIONE</t>
  </si>
  <si>
    <t>7729347</t>
  </si>
  <si>
    <t>8260808A68</t>
  </si>
  <si>
    <t>termometri scanner</t>
  </si>
  <si>
    <t>38412000-6</t>
  </si>
  <si>
    <t>TERMOMETRI</t>
  </si>
  <si>
    <t>01429410226</t>
  </si>
  <si>
    <t>AZIENDA PROVINCIALE PER I SERVIZI SANITARI</t>
  </si>
  <si>
    <t>004</t>
  </si>
  <si>
    <t>7715346</t>
  </si>
  <si>
    <t>8244461870</t>
  </si>
  <si>
    <t>ACQUISTO DI 1 CENTRALINA PER INCLUSIONE DI CAMPIONI IN PARAFFINA CON OPZIONE DI ESTENSIONE PER 1 ULTERIORE UNITA' - ANATOMIA PATOLOGICA S. CHIARA TRENTO</t>
  </si>
  <si>
    <t>7731538</t>
  </si>
  <si>
    <t>8263326854</t>
  </si>
  <si>
    <t>Fornitura di Dispositivi Medico Diagnostici in Vitro (IVD)</t>
  </si>
  <si>
    <t>01455570562</t>
  </si>
  <si>
    <t>AZIENDA USL VITERBO</t>
  </si>
  <si>
    <t>012</t>
  </si>
  <si>
    <t>LAZIO</t>
  </si>
  <si>
    <t>2020-03-15</t>
  </si>
  <si>
    <t>7721255</t>
  </si>
  <si>
    <t>8251093956</t>
  </si>
  <si>
    <t>Acqusizione in noleggio di n. 2 piattaforme Hemosphere, comprensiva di assistenza tecnica e manutenzione e relativo materiale di consumo per la durata di anni 2</t>
  </si>
  <si>
    <t>33195110-7</t>
  </si>
  <si>
    <t>MONITOR RESPIRATORI</t>
  </si>
  <si>
    <t>7721425</t>
  </si>
  <si>
    <t>8254114659</t>
  </si>
  <si>
    <t>Sanificazione e manutenzione materassi e superfici letti hill rom</t>
  </si>
  <si>
    <t>01464630423</t>
  </si>
  <si>
    <t>AZ.OPS.UNIV.OSPEDALI RIUN.UMBERTO I-LANCISI-SALESI</t>
  </si>
  <si>
    <t>011</t>
  </si>
  <si>
    <t>MARCHE</t>
  </si>
  <si>
    <t>7717213</t>
  </si>
  <si>
    <t>8246557A1C</t>
  </si>
  <si>
    <t>2019 PN -Procedura negoziata telematica per l'affidamento fornitura di sistemi monitoraggio emodinamico avanzato Hemosphere e relativo materiale di consumo</t>
  </si>
  <si>
    <t>2020-03-28</t>
  </si>
  <si>
    <t>7728743</t>
  </si>
  <si>
    <t>82600844F3</t>
  </si>
  <si>
    <t>2368CF_SISTEMA PER ESECUZIONE SCREENING SIEROLOGICI (IgM+IgC)</t>
  </si>
  <si>
    <t>38434500-1</t>
  </si>
  <si>
    <t>APPARECCHI PER ANALISI BIOCHIMICHE</t>
  </si>
  <si>
    <t>2020-03-29</t>
  </si>
  <si>
    <t>01499590550</t>
  </si>
  <si>
    <t>AZIENDA UNITA' SANITARIA LOCALE UMBRIA N. 2</t>
  </si>
  <si>
    <t>010</t>
  </si>
  <si>
    <t>UMBRIA</t>
  </si>
  <si>
    <t>7733328</t>
  </si>
  <si>
    <t>8265487FA2</t>
  </si>
  <si>
    <t>Procedura negoziata per l'affidamento fornitura di n.3 Campimetri, con opzione di ulteriori n.3 Campimetri</t>
  </si>
  <si>
    <t>01521330033</t>
  </si>
  <si>
    <t>AZIENDA OSPEDALIERO-UNIVERSITARIA MAGGIORE DELLA CARITA'</t>
  </si>
  <si>
    <t>7716052</t>
  </si>
  <si>
    <t>8245221B9B</t>
  </si>
  <si>
    <t>FORNITURA DI FLUSSOMETRO OCCORRENTE ALL' A.O.U. MAGGIORE DELLA CARITA' DI NOVARA</t>
  </si>
  <si>
    <t>38421110-6</t>
  </si>
  <si>
    <t>FLUSSOMETRI</t>
  </si>
  <si>
    <t>Affidamento a contraente generale</t>
  </si>
  <si>
    <t>7716173</t>
  </si>
  <si>
    <t>82453516E4</t>
  </si>
  <si>
    <t>FORNITURA DI FLUSSOMETRO  OCCORRENTE ALL' A.O.U. MAGGIORE DELLA CARITA' DI NOVARA</t>
  </si>
  <si>
    <t>38427000-4</t>
  </si>
  <si>
    <t>FLUSSIMETRI</t>
  </si>
  <si>
    <t>7716836</t>
  </si>
  <si>
    <t>8246109869</t>
  </si>
  <si>
    <t>7714149</t>
  </si>
  <si>
    <t>824313415F</t>
  </si>
  <si>
    <t xml:space="preserve">A.O.U. MAGGIORE DELLA CARITA' - FORNITURA DI Nà 20 POMPE INFUSIONALI A SIRNGA </t>
  </si>
  <si>
    <t>7717976</t>
  </si>
  <si>
    <t>8247549CBB</t>
  </si>
  <si>
    <t>FORNITURA ASPIRATORE CHIRURGICO OCCORRENTE ALL' A.O.U. MAGGIORE DELLA CARITA' DI NOVARA</t>
  </si>
  <si>
    <t>7724173</t>
  </si>
  <si>
    <t>8254519491</t>
  </si>
  <si>
    <t xml:space="preserve">LAVORI DI INSTALLAZIONE PRESIDI DI SICUREZZA, ACCESSORI E MANUTENZIONI STRAORDINARIE ANNO 2020 </t>
  </si>
  <si>
    <t>44221220-3</t>
  </si>
  <si>
    <t>PORTE TAGLIAFUOCO</t>
  </si>
  <si>
    <t>7715144</t>
  </si>
  <si>
    <t>824424348B</t>
  </si>
  <si>
    <t>A.O.U. MAGGIORE DELLA CARITA' - FORNITURA DI N^ 30 POMPE VOLUMETRICHE</t>
  </si>
  <si>
    <t>7715946</t>
  </si>
  <si>
    <t>8245120843</t>
  </si>
  <si>
    <t>MATERIALE DI CONSUMO PER  GARBIN EVO PER URGENZA CORONAVIRUS</t>
  </si>
  <si>
    <t>7718502</t>
  </si>
  <si>
    <t>8248088988</t>
  </si>
  <si>
    <t>FORNITURA DI INNESTO OCCORRENTE ALL' A.O.U. MAGGIORE DELLA CARITA' DI NOVARA</t>
  </si>
  <si>
    <t>7716472</t>
  </si>
  <si>
    <t>8245696399</t>
  </si>
  <si>
    <t>fornitura di n. 1000 per glidescope per emergenza coronavirus</t>
  </si>
  <si>
    <t>33171000-9</t>
  </si>
  <si>
    <t>STRUMENTI PER ANESTESIA E RIANIMAZIONE</t>
  </si>
  <si>
    <t>7717287</t>
  </si>
  <si>
    <t>824666968A</t>
  </si>
  <si>
    <t>PROCEDURA NEGOZIATA SENZA PREVIA PUBBLICAZIONE DEL BANDO DI GARA PER L'AFFIDAMENTO DEL SERVIZIO DI SOMMINISTRAZIONE DI LAVORO A TEMPO DETERMINATO PER UN PERIODO DI MESI 6</t>
  </si>
  <si>
    <t>79624000-4</t>
  </si>
  <si>
    <t>SERVIZI DI FORNITURA DI PERSONALE INFERMIERISTICO</t>
  </si>
  <si>
    <t>8246678DF5</t>
  </si>
  <si>
    <t>7719594</t>
  </si>
  <si>
    <t>8249284482</t>
  </si>
  <si>
    <t>7717992</t>
  </si>
  <si>
    <t>8247516183</t>
  </si>
  <si>
    <t>824752481B</t>
  </si>
  <si>
    <t>7724764</t>
  </si>
  <si>
    <t>8255268EA6</t>
  </si>
  <si>
    <t>7726411</t>
  </si>
  <si>
    <t>8257354814</t>
  </si>
  <si>
    <t>7734878</t>
  </si>
  <si>
    <t>8267555A35</t>
  </si>
  <si>
    <t>SERVIZIO DI RACCOLTA RIFIUTI C/O A.O.U. MAGGIORE DELLA CARITA' DI NOVARA</t>
  </si>
  <si>
    <t>90524100-7</t>
  </si>
  <si>
    <t>SERVIZI DI RACCOLTA DI RIFIUTI OSPEDALIERI</t>
  </si>
  <si>
    <t>7733591</t>
  </si>
  <si>
    <t>82657676B5</t>
  </si>
  <si>
    <t>FORNITURA DI MATERIALE DI CONSUMO PER VENTILATORI HAMILTON CONSEGNATI DA PROTEZIONE CIVILE</t>
  </si>
  <si>
    <t>7734492</t>
  </si>
  <si>
    <t>8266864FF8</t>
  </si>
  <si>
    <t>7734061</t>
  </si>
  <si>
    <t>82663117A1</t>
  </si>
  <si>
    <t>FORNITURA DI MATERIALE DI CONSUMO PER TEG</t>
  </si>
  <si>
    <t>7736316</t>
  </si>
  <si>
    <t>826915743A</t>
  </si>
  <si>
    <t>A.O.U. MAGGIORE DELLA CARITA' - FORNITURA DI MATERIALE DI CONSUMO PER UMIDIFICATORI</t>
  </si>
  <si>
    <t>01522670031</t>
  </si>
  <si>
    <t>ASL NO</t>
  </si>
  <si>
    <t>7732844</t>
  </si>
  <si>
    <t>82651032C3</t>
  </si>
  <si>
    <t>fornitura di un servizio di somministrazione lavoro di personale sanitario a tempo determinato per emergenza Covid-19</t>
  </si>
  <si>
    <t>79620000-6</t>
  </si>
  <si>
    <t>SERVIZI DI FORNITURA DI PERSONALE, COMPRESO PERSONALE TEMPORANEO</t>
  </si>
  <si>
    <t>82651097B5</t>
  </si>
  <si>
    <t>01546900703</t>
  </si>
  <si>
    <t>AZIENDA SANITARIA REGIONALE DEL MOLISE</t>
  </si>
  <si>
    <t>014</t>
  </si>
  <si>
    <t>MOLISE</t>
  </si>
  <si>
    <t>7714353</t>
  </si>
  <si>
    <t>8243341C2E</t>
  </si>
  <si>
    <t>Acquisto materiale monitoraggio multiparametrico per Rianimazione del P.O. di Campobasso</t>
  </si>
  <si>
    <t>7727822</t>
  </si>
  <si>
    <t>82590385C3</t>
  </si>
  <si>
    <t>Monitor paziente per la Rianimazione del P.O. di Campobasso - Emergenza Covid19</t>
  </si>
  <si>
    <t>7728202</t>
  </si>
  <si>
    <t>8259487849</t>
  </si>
  <si>
    <t>Gara per la fornitura di n. 3 portatili radiologici digitale. Emergenza Covid19</t>
  </si>
  <si>
    <t>7728381</t>
  </si>
  <si>
    <t>82596731C9</t>
  </si>
  <si>
    <t>Gara per la fornitura di n. 12 stazioni infusionali</t>
  </si>
  <si>
    <t>01565960588</t>
  </si>
  <si>
    <t>POLICLINICO MILITARE DI ROMA</t>
  </si>
  <si>
    <t>7711814</t>
  </si>
  <si>
    <t>8240452C1A</t>
  </si>
  <si>
    <t>SERVIZIO DI PULIZIE PALAZZINA 15 DEL CENTRO OSPEDALIERO DI MILANO PER ESIGENZA EMERGENZA CORONA VIRUS</t>
  </si>
  <si>
    <t>01598570354</t>
  </si>
  <si>
    <t>AZIENDA UNITA' SANITARIA LOCALE DI REGGIO EMILIA</t>
  </si>
  <si>
    <t>7706602</t>
  </si>
  <si>
    <t>82338568EA</t>
  </si>
  <si>
    <t>Inserimenti residenziali Adulti paziente B. S.</t>
  </si>
  <si>
    <t>7711995</t>
  </si>
  <si>
    <t>8240630EFD</t>
  </si>
  <si>
    <t>INSERIMENTO RESIDENZIALE ADULTO PAZIENTE B.C. ANNO 2020</t>
  </si>
  <si>
    <t>7714240</t>
  </si>
  <si>
    <t>8243343DD4</t>
  </si>
  <si>
    <t>Inserimento res.C.T.'Primo Vanni' utente adulto M.L. Anno 2020</t>
  </si>
  <si>
    <t>7719357</t>
  </si>
  <si>
    <t>82490145B2</t>
  </si>
  <si>
    <t xml:space="preserve">Inserimento RES utente adulto A.L.P. dal 01/01/2020 al 31/12/2020. località Via Viazza di Sotto,42 - Villanova di Ravenna (RA) . </t>
  </si>
  <si>
    <t>7723639</t>
  </si>
  <si>
    <t>8253752B9C</t>
  </si>
  <si>
    <t>FORNITURA DI UN PORTATILE PER GRAFIA A SEGUITO DI EMERGENZA COVID 19. POS. 5/126-2020 ANA</t>
  </si>
  <si>
    <t>7730366</t>
  </si>
  <si>
    <t>8261964460</t>
  </si>
  <si>
    <t>Inserimento res. Adulti R.M. c/o Villa del Principe anno 2020</t>
  </si>
  <si>
    <t>7730470</t>
  </si>
  <si>
    <t>8262094FA4</t>
  </si>
  <si>
    <t>inserimento utente di C. Monti presso Comunità Alloggio Carlo Livi gestita da L'Ovile</t>
  </si>
  <si>
    <t>01629400191</t>
  </si>
  <si>
    <t>AZIENDA SOCIO-SANITARIA TERRITORIALE DI CREMONA</t>
  </si>
  <si>
    <t>7726506</t>
  </si>
  <si>
    <t>8257477D93</t>
  </si>
  <si>
    <t>Adesione a Convenzione ARCA_2018_076 Aghi e Siringhe</t>
  </si>
  <si>
    <t>7726528</t>
  </si>
  <si>
    <t>825748977C</t>
  </si>
  <si>
    <t xml:space="preserve"> Adesione a Convenzione ARCA_2018_076 Aghi e Siringhe 3 </t>
  </si>
  <si>
    <t>01640560064</t>
  </si>
  <si>
    <t>AZIENDA SANITARIA OSPEDALIERA SS. ANTONIO E BIAGIO E C. ARRIGO</t>
  </si>
  <si>
    <t>7710172</t>
  </si>
  <si>
    <t>823858141D</t>
  </si>
  <si>
    <t>NOLEGGIO DI APPARECCHIATURE AIRVO 2 PER L'EROGAZIONE DI O2 TERAPIA EROGATA TRAMITE NASO-CANNULA AD ALTI FLUSSI UMIDIFICATA E RISCALDATA E DEL RELATIVO MATERIALE DI CONSUMO, OCCORRENTI ALL'AZIENDA SANITARIA OSPEDALIERA DI ALESSANDRIA.</t>
  </si>
  <si>
    <t>7731066</t>
  </si>
  <si>
    <t>8262794151</t>
  </si>
  <si>
    <t>PROCEDURA NEGOZIATA PER LA FORNITURA DI VIDEOBRONCOSCOPI FLESSIBILI MONOUSO</t>
  </si>
  <si>
    <t>7721965</t>
  </si>
  <si>
    <t>8251849935</t>
  </si>
  <si>
    <t>ACQ - RECEPIMENTO DEFIBRILLATORI LOTTO 1</t>
  </si>
  <si>
    <t>7721971</t>
  </si>
  <si>
    <t>82518580A5</t>
  </si>
  <si>
    <t>RECEPIMENTO DEFIBRILLATORI - LOTTO 3</t>
  </si>
  <si>
    <t>8251864597</t>
  </si>
  <si>
    <t>7726565</t>
  </si>
  <si>
    <t>8257534C9D</t>
  </si>
  <si>
    <t>Servizio di guardia medica attiva ostetrico ginecologica notturna presso l'ASO AL per la durata di mesi tre</t>
  </si>
  <si>
    <t>79625000-1</t>
  </si>
  <si>
    <t>SERVIZI DI FORNITURA DI PERSONALE MEDICO</t>
  </si>
  <si>
    <t>7732283</t>
  </si>
  <si>
    <t>8264254624</t>
  </si>
  <si>
    <t>ACQUISTO SISTEMA RADIOLOGICO DIGITALE DIRETTO PER EMERGENZA COVID</t>
  </si>
  <si>
    <t>33124200-7</t>
  </si>
  <si>
    <t>APPARECCHI PER RADIODIAGNOSTICA</t>
  </si>
  <si>
    <t>01647800745</t>
  </si>
  <si>
    <t>AZIENDA SANITARIA LOCALE BR</t>
  </si>
  <si>
    <t>016</t>
  </si>
  <si>
    <t>PUGLIA</t>
  </si>
  <si>
    <t>7718460</t>
  </si>
  <si>
    <t>8248054D78</t>
  </si>
  <si>
    <t>PROCEDURA NEGOZIATA, URGENTISSIMA AI SENSI DELL</t>
  </si>
  <si>
    <t>33735000-1</t>
  </si>
  <si>
    <t>OCCHIALI A MASCHERA</t>
  </si>
  <si>
    <t>01661590891</t>
  </si>
  <si>
    <t>AZIENDA SANITARIA PROVINCIALE DI SIRACUSA</t>
  </si>
  <si>
    <t>019</t>
  </si>
  <si>
    <t>SICILIA</t>
  </si>
  <si>
    <t>7717098</t>
  </si>
  <si>
    <t>8246430151</t>
  </si>
  <si>
    <t>ACQUISTO LETTI TERAPIA INTENSIVA</t>
  </si>
  <si>
    <t>33192130-2</t>
  </si>
  <si>
    <t>LETTI MOTORIZZATI</t>
  </si>
  <si>
    <t>7716607</t>
  </si>
  <si>
    <t>8246029665</t>
  </si>
  <si>
    <t>ACQUISTO MONITOR MODULI DA TRASPORTO E CENTRALE DI MONITORAGGIO- PROGETTO COVID-19</t>
  </si>
  <si>
    <t>7717161</t>
  </si>
  <si>
    <t>824649354D</t>
  </si>
  <si>
    <t>7718227</t>
  </si>
  <si>
    <t>82477778E3</t>
  </si>
  <si>
    <t>FORNITURA ATTIVITA' MEDICO SPECIALISTICA IN ANESTESIA E RIANIMAZIONE</t>
  </si>
  <si>
    <t>85121200-5</t>
  </si>
  <si>
    <t>SERVIZI MEDICI SPECIALISTICI</t>
  </si>
  <si>
    <t>7719662</t>
  </si>
  <si>
    <t>82493570C1</t>
  </si>
  <si>
    <t>FORNITURA POMPE VOLUMETRICHE E POMPE A SIRINGA</t>
  </si>
  <si>
    <t>82493635B3</t>
  </si>
  <si>
    <t>7720517</t>
  </si>
  <si>
    <t>825028810A</t>
  </si>
  <si>
    <t>ACQUISTO PORTATILI PER RADIOGRAFIA NON MOTORIZZATI</t>
  </si>
  <si>
    <t>01668320151</t>
  </si>
  <si>
    <t>FONDAZIONE IRCCS ISTITUTO NEUROLOGICO CARLO BESTA</t>
  </si>
  <si>
    <t>7716249</t>
  </si>
  <si>
    <t>8245434B61</t>
  </si>
  <si>
    <t xml:space="preserve">Adesione convenzione Arca 2018_055 Pompe e set di deflussori Lotto 3 </t>
  </si>
  <si>
    <t>33194120-3</t>
  </si>
  <si>
    <t>FORNITURE PER INFUSIONE</t>
  </si>
  <si>
    <t>Convenzione</t>
  </si>
  <si>
    <t>7720664</t>
  </si>
  <si>
    <t>8250496CAC</t>
  </si>
  <si>
    <t>Aggiudicazione ex art. 63 comma 2 lettera c) della fornitura di n 16 monitor multiparametrici e 1 stazione di monitoraggio</t>
  </si>
  <si>
    <t>01684950593</t>
  </si>
  <si>
    <t>AZIENDA UNITA' SANITARIA LOCALE LATINA</t>
  </si>
  <si>
    <t>7721223</t>
  </si>
  <si>
    <t>8251112904</t>
  </si>
  <si>
    <t>noleggio ALTHEA</t>
  </si>
  <si>
    <t>7730621</t>
  </si>
  <si>
    <t>82622700E6</t>
  </si>
  <si>
    <t>ACQUISTO PORTATILI PER GRAFIA - TRAFITA SRL  -  COVID 19</t>
  </si>
  <si>
    <t>7736626</t>
  </si>
  <si>
    <t>8269466339</t>
  </si>
  <si>
    <t xml:space="preserve">IMPLEMENTAZIONE CENTRALINA DI MONITORAGGIO - UTIC </t>
  </si>
  <si>
    <t>33123000-8</t>
  </si>
  <si>
    <t>APPARECCHI CARDIOVASCOLARI</t>
  </si>
  <si>
    <t>01772890933</t>
  </si>
  <si>
    <t>AZIENDA SANITARIA FRIULI OCCIDENTALE</t>
  </si>
  <si>
    <t>006</t>
  </si>
  <si>
    <t>FVG</t>
  </si>
  <si>
    <t>7709358</t>
  </si>
  <si>
    <t>8237551222</t>
  </si>
  <si>
    <t>FORNITURA DI REAGENTI PER L'ANALISI MOLECOLARE RAPIDA DI SEPSI CON APPARECCHIATURA IN COMODATO per un periodo di 6 mesi</t>
  </si>
  <si>
    <t>33124000-5</t>
  </si>
  <si>
    <t>APPARECCHI E PRESIDI PER DIAGNOSTICA E RADIODIAGNOSTICA</t>
  </si>
  <si>
    <t>7712466</t>
  </si>
  <si>
    <t>8241170C9D</t>
  </si>
  <si>
    <t>N. 30 POMPE SIRINGA  CON N. 5 ALLOGIAMENTI</t>
  </si>
  <si>
    <t>7718055</t>
  </si>
  <si>
    <t>8247619681</t>
  </si>
  <si>
    <t>7721834</t>
  </si>
  <si>
    <t>8251724210</t>
  </si>
  <si>
    <t>MONITOR PER RISONANZA MAGNETICA</t>
  </si>
  <si>
    <t>01792410662</t>
  </si>
  <si>
    <t>AZIENDA SANITARIA LOCALE 1 DI AVEZZANO-SULMONA-L'AQUILA</t>
  </si>
  <si>
    <t>7706881</t>
  </si>
  <si>
    <t>8234226A3F</t>
  </si>
  <si>
    <t>Acquisto di n.3 Barelle di Biocontenimento da destinare ai PP.OO. di L'Aquila, di Avezzano e di Sulmona</t>
  </si>
  <si>
    <t>33192160-1</t>
  </si>
  <si>
    <t>BARELLE</t>
  </si>
  <si>
    <t>7709570</t>
  </si>
  <si>
    <t>82378508DE</t>
  </si>
  <si>
    <t xml:space="preserve">Acquisto urgente di n.1 Apparecchiatura ECMO (Extra Corporeal Membrane Oxygenation) per circolazione extracorporea necessaria  per l'U.O.C. di Anestesia e Rianimazione ubicata nel P.O. di L'Aquila </t>
  </si>
  <si>
    <t>7719797</t>
  </si>
  <si>
    <t>8249521815</t>
  </si>
  <si>
    <t>Acquisto urgente, in relazione all</t>
  </si>
  <si>
    <t>7727321</t>
  </si>
  <si>
    <t>82585399F8</t>
  </si>
  <si>
    <t>Acquisto  N.1 Centrale di Monitoraggio paziente e n.10 monitor multiparametrici con modulo CO2 - U.O.C. Pneumologia P.O. di L'Aquila</t>
  </si>
  <si>
    <t>7713359</t>
  </si>
  <si>
    <t>824219065A</t>
  </si>
  <si>
    <t>ORDINATIVO DI FORNITURA N.2/2020 - PERSONALE SANITARIO IN REGIME DI SOMMINISTRAZIONE LAVORO - PERIODO 01/05/2020-30/06/2020 - DITTA ORIENTA SPA</t>
  </si>
  <si>
    <t>01811110020</t>
  </si>
  <si>
    <t>AZIENDA SANITARIA LOCALE 'VC'</t>
  </si>
  <si>
    <t>7716146</t>
  </si>
  <si>
    <t>82453527B7</t>
  </si>
  <si>
    <t xml:space="preserve">ACQUISIZIONE URGENTE DEL 'SERVIZIO DI SOMMINISTRAZIONE LAVORO PER 6 INFERMIERI E 6 OPERATORI SOCIOSANITARI PER UN PERIODO MASSIMO DI MESI 6 </t>
  </si>
  <si>
    <t>7717061</t>
  </si>
  <si>
    <t>824641983B</t>
  </si>
  <si>
    <t>FORNITURA MONITOR PER RIANIMAZIONE E CENTRALE PRESSO IL P.O. S.ANDREA DI VERCELLI</t>
  </si>
  <si>
    <t>7715681</t>
  </si>
  <si>
    <t>8244869921</t>
  </si>
  <si>
    <t xml:space="preserve">adesione a lotto 1 provette sottovuoto per raccolta ematica e dispositivi per l'accesso venoso dotati di dispositivi di sicurezza - gara AIC 3  per la fornitura prelievi sottovuoto e sistemi di microprelievo pediatrico dei campioni biologici </t>
  </si>
  <si>
    <t>33192500-7</t>
  </si>
  <si>
    <t>PROVETTE PER TEST</t>
  </si>
  <si>
    <t>7715763</t>
  </si>
  <si>
    <t>8244903531</t>
  </si>
  <si>
    <t xml:space="preserve">adesione a lotto 2 - presidi sottovuoto per la raccolta delle urine - gara AIC 3 per la fornitura prelievi sottovuoto e sistemi di microprelievo pediatrico dei campioni biologici </t>
  </si>
  <si>
    <t>7722657</t>
  </si>
  <si>
    <t>8252670EB6</t>
  </si>
  <si>
    <t xml:space="preserve">FORNITURA DI MATERIALE PER LA RACCOLTA URINE OCCORRENTI ALLA ASL VC </t>
  </si>
  <si>
    <t>33141615-4</t>
  </si>
  <si>
    <t>SACCHETTI PER L'URINA</t>
  </si>
  <si>
    <t>8252709EE5</t>
  </si>
  <si>
    <t>825275440B</t>
  </si>
  <si>
    <t>01825570854</t>
  </si>
  <si>
    <t>AZIENDA SANITARIA PROVINCIALE DI CALTANISSETTA</t>
  </si>
  <si>
    <t>7714988</t>
  </si>
  <si>
    <t>8244057B0B</t>
  </si>
  <si>
    <t>Fornitura in somma urgenza n. 5 letti per terapia intensiva in noleggio, durata contrattuale n. 6 mesi, per UO Anestesia&amp;Rianimazione PO Gela - Progetto emergenza COVID-19</t>
  </si>
  <si>
    <t>7713362</t>
  </si>
  <si>
    <t>824218630E</t>
  </si>
  <si>
    <t>Reperimento di personale medico per terapia intensiva</t>
  </si>
  <si>
    <t>7715665</t>
  </si>
  <si>
    <t>8244797DB5</t>
  </si>
  <si>
    <t xml:space="preserve">FORNITURA DI UN SISTEMA DI MONITORAGGIO MULTIPARAMETRICO PER L'U.O.C. DI ANESTESIA E RIANIMAZIONE TERAPIA INTENSIVA DEL PO DI GELA CON LA FORMULA DEL LEASING TRIENNALE FULL RISK </t>
  </si>
  <si>
    <t>7719272</t>
  </si>
  <si>
    <t>82489175A6</t>
  </si>
  <si>
    <t xml:space="preserve">Fornitura in somma urgenza n. 20 letti elettrici da degenza in acquisto GIVAS - Progetto emergenza </t>
  </si>
  <si>
    <t>7719426</t>
  </si>
  <si>
    <t>824908611E</t>
  </si>
  <si>
    <t>Fornitura in somma urgenza n. 36 letti elettrici da degenza in acquisto HILL-ROM - Progetto emergenza COVID-19</t>
  </si>
  <si>
    <t>7718249</t>
  </si>
  <si>
    <t>82477946EB</t>
  </si>
  <si>
    <t>FORNITURA DI UMIDIFICATORI ATTIVI A CONTROLLO AUTOMATICO PER TERAPIA INTENSIVA - Progetto emergenza COVID-19</t>
  </si>
  <si>
    <t>7718274</t>
  </si>
  <si>
    <t>8247824FAA</t>
  </si>
  <si>
    <t xml:space="preserve">FORNITURA DI UMIDIFICATORI ATTIVI CON GENERATORI DI FLUSSO INTEGRATO PER TERAPIA INTENSIVA </t>
  </si>
  <si>
    <t>7718371</t>
  </si>
  <si>
    <t>824794103C</t>
  </si>
  <si>
    <t xml:space="preserve">FORNITURA DI MONITOR MULTIPARAMETRICI PER TERAPIA INTENSIVA - Progetto emergenza </t>
  </si>
  <si>
    <t>7723409</t>
  </si>
  <si>
    <t>82534946B5</t>
  </si>
  <si>
    <t xml:space="preserve">Ordinativo diretto di acquisto cartucce reagenti QIAstat-Dx Respiratory 2019-nCoV Panel cod. 691212 - Progetto emergenza </t>
  </si>
  <si>
    <t>01948180649</t>
  </si>
  <si>
    <t>AZIENDA OSPEDALIERA S.G. MOSCATI</t>
  </si>
  <si>
    <t>015</t>
  </si>
  <si>
    <t>CAMPANIA</t>
  </si>
  <si>
    <t>7707097</t>
  </si>
  <si>
    <t>8234467123</t>
  </si>
  <si>
    <t xml:space="preserve">n. 2 ambulanze di tipo </t>
  </si>
  <si>
    <t>7719472</t>
  </si>
  <si>
    <t>82491462A1</t>
  </si>
  <si>
    <t>letti a bilancia per dialisi</t>
  </si>
  <si>
    <t>7726413</t>
  </si>
  <si>
    <t>8257363F7F</t>
  </si>
  <si>
    <t>FORNITURA DI SISTEMA TAC COMPRENSIVO DI PACCHETTO INTELLIGENZA ARTIFICIALE DESTINATO ALL'EMERGENZA SANITARIA COVID -19</t>
  </si>
  <si>
    <t>33115000-9</t>
  </si>
  <si>
    <t>APPARECCHI PER TOMOGRAFIA</t>
  </si>
  <si>
    <t>01987250782</t>
  </si>
  <si>
    <t>AZIENDA OSPEDALIERA COSENZA</t>
  </si>
  <si>
    <t>7712033</t>
  </si>
  <si>
    <t>8240669F2C</t>
  </si>
  <si>
    <t>Procedura negoziata urgente per la fornitura di n. 40 Letti degenza completi di materasso.</t>
  </si>
  <si>
    <t>Contratto di concessione di servizi e/o forniture</t>
  </si>
  <si>
    <t>01991520790</t>
  </si>
  <si>
    <t>AZIENDA OSPEDALIERA PUGLIESE - CIACCIO</t>
  </si>
  <si>
    <t>7706237</t>
  </si>
  <si>
    <t>8233567A6C</t>
  </si>
  <si>
    <t>DISPOSITIVI PER SOMMINISTRAZIONE PRELIEVO E RACCOLTA GARA SUA1</t>
  </si>
  <si>
    <t>85111200-2</t>
  </si>
  <si>
    <t>SERVIZI MEDICI OSPEDALIERI</t>
  </si>
  <si>
    <t>2020-03-14</t>
  </si>
  <si>
    <t>7717407</t>
  </si>
  <si>
    <t>82467823CB</t>
  </si>
  <si>
    <t>FORNITURA URGENTE DISPOSITIVI MEDICI SPECIALISTICI PER L</t>
  </si>
  <si>
    <t>7736357</t>
  </si>
  <si>
    <t>8269179661</t>
  </si>
  <si>
    <t>contratto ponte per fornitura ossigeno liquido e gas medicinali e tecnici</t>
  </si>
  <si>
    <t>24111900-4</t>
  </si>
  <si>
    <t>OSSIGENO</t>
  </si>
  <si>
    <t>8269186C26</t>
  </si>
  <si>
    <t>7736291</t>
  </si>
  <si>
    <t>8269110D6E</t>
  </si>
  <si>
    <t>CONTRATTO PONTE PER SERVICE E MATERIALE DI CONSUMO OCCORRENTI ALLA SOC MEDICINA TRASFUSIONALE DELL</t>
  </si>
  <si>
    <t>85111810-1</t>
  </si>
  <si>
    <t>SERVIZI DI ANALISI DEL SANGUE</t>
  </si>
  <si>
    <t>7737721</t>
  </si>
  <si>
    <t>8270674817</t>
  </si>
  <si>
    <t>DISPOSITIVI MEDICI  PER ELETTROFISIOLOGIA</t>
  </si>
  <si>
    <t>7738024</t>
  </si>
  <si>
    <t>82711619F9</t>
  </si>
  <si>
    <t>DISPOSITIVI MEDICI  PER ANESTESIA E RIANIMAZIONE</t>
  </si>
  <si>
    <t>02026690731</t>
  </si>
  <si>
    <t>ASL TARANTO</t>
  </si>
  <si>
    <t>7710600</t>
  </si>
  <si>
    <t>8239122290</t>
  </si>
  <si>
    <t>Procedura negoziata telematica per laffidamento in urgenza della fornitura, posa in opera e installazione di arredi presso l'HOSPICE di Mottola</t>
  </si>
  <si>
    <t>02060250996</t>
  </si>
  <si>
    <t>IRCCS OSPEDALE POLICLINICO SAN MARTINO</t>
  </si>
  <si>
    <t>7718436</t>
  </si>
  <si>
    <t>8248028805</t>
  </si>
  <si>
    <t>FORNITURA DI PERSONALE IN SOMMINISTRAZIONE DEL 467/2020 - 2 TEC LAB</t>
  </si>
  <si>
    <t>7721097</t>
  </si>
  <si>
    <t>8250939A40</t>
  </si>
  <si>
    <t>FORNITURA DI PESONOALE IN SOMMINISTRAZIONE DEL. 462/2020 - 30 INF</t>
  </si>
  <si>
    <t>7721142</t>
  </si>
  <si>
    <t>8250981CE8</t>
  </si>
  <si>
    <t>FORNITURA DI PERSONALE IN SOMMINISTRAZIONE DEL. 469/2020 - 2 TEC LAB</t>
  </si>
  <si>
    <t>7721192</t>
  </si>
  <si>
    <t>8251036A4C</t>
  </si>
  <si>
    <t>FORNITURA PERSONALE IN SOMMINISTRAZIONE DEL 484/2020 - 3 OP TEC</t>
  </si>
  <si>
    <t>7728315</t>
  </si>
  <si>
    <t>8259606A7C</t>
  </si>
  <si>
    <t>acquisto in urgenza per la gestione emergenza Covid-19 di 2 apparecchiature DR portatili per RX a letto</t>
  </si>
  <si>
    <t>02101050546</t>
  </si>
  <si>
    <t>AZIENDA OSPEDALIERA DI PERUGIA SANTA MARIA DELLA MISERICORDIA</t>
  </si>
  <si>
    <t>7726967</t>
  </si>
  <si>
    <t>8258072897</t>
  </si>
  <si>
    <t xml:space="preserve">FORNITURA DI 8 LETTI ELETTRICI </t>
  </si>
  <si>
    <t>02175680483</t>
  </si>
  <si>
    <t>AZIENDA OSPEDALIERO UNIVERSITARIA A. MEYER</t>
  </si>
  <si>
    <t>7713839</t>
  </si>
  <si>
    <t>824275154E</t>
  </si>
  <si>
    <t>Fornitura sistema radiologico portatile soc. Fujifilm Italia spa</t>
  </si>
  <si>
    <t>7725612</t>
  </si>
  <si>
    <t>8256391D61</t>
  </si>
  <si>
    <t xml:space="preserve">Adesione a convenzione per fornitura sistemi monitoraggio parametri vitali soc. Draeger </t>
  </si>
  <si>
    <t>02175860424</t>
  </si>
  <si>
    <t>ASUR MARCHE</t>
  </si>
  <si>
    <t>7707917</t>
  </si>
  <si>
    <t>8235701B74</t>
  </si>
  <si>
    <t>Procedura negoziata mediante RDO su MePA per l'affidamento della fornitura in locazione 'full service' di processatori, suddivisa in 2 lotti, per le esigenze dell'AREA VASTA 5 - ASUR MARCHE</t>
  </si>
  <si>
    <t>8235715703</t>
  </si>
  <si>
    <t>02190140067</t>
  </si>
  <si>
    <t>AZIENDA SANITARIA LOCALE ALESSANDRIA</t>
  </si>
  <si>
    <t>7713585</t>
  </si>
  <si>
    <t>82424859CA</t>
  </si>
  <si>
    <t>CONFERIMENTO DI UN SERVIZIO DI ASSISTENZA MEDICO ORTOPEDICA PRESSO P.O. DI CASALE M.TO</t>
  </si>
  <si>
    <t>7714690</t>
  </si>
  <si>
    <t>8243710CB0</t>
  </si>
  <si>
    <t>Somministrazione di lavoro temporaneo n. 2 cuochi e n. 5 magazzinieri (Ripubblicazione)</t>
  </si>
  <si>
    <t>02198590503</t>
  </si>
  <si>
    <t>AZIENDA USL TOSCANA NORD OVEST</t>
  </si>
  <si>
    <t>2020-03-01</t>
  </si>
  <si>
    <t>7706461</t>
  </si>
  <si>
    <t>8233706D20</t>
  </si>
  <si>
    <t>DIPFARM-PROROGA PER ATNO PER LA FORNITURA DI GAS MEDICNALI E TECNICI E SERVIZIO MANUTENZIONE IMPIANTI DET. ESTAR 296/2020- DITTA AIR LIQUIDE SANITA' SERVICE</t>
  </si>
  <si>
    <t>24111000-5</t>
  </si>
  <si>
    <t>IDROGENO, ARGO, GAS RARI, AZOTO E OSSIGENO</t>
  </si>
  <si>
    <t>7720031</t>
  </si>
  <si>
    <t>8249763FC7</t>
  </si>
  <si>
    <t>[DTDTS] letti medici per terapia intensiva</t>
  </si>
  <si>
    <t>7721526</t>
  </si>
  <si>
    <t>8251362753</t>
  </si>
  <si>
    <t>7725011</t>
  </si>
  <si>
    <t>8255665646</t>
  </si>
  <si>
    <t>NUOVO IMPIANTO GAS MEDICALI PAD 5  PO DI LIVORNO - URGENZA PANDEMIA COVID 19</t>
  </si>
  <si>
    <t>7737855</t>
  </si>
  <si>
    <t>8270950BD9</t>
  </si>
  <si>
    <t>PROROGA TERAPIA A PRESSIONE NEGATICA LOTTO 1 DET. ESTAR 375/2020 DITTA WALDNER</t>
  </si>
  <si>
    <t>7737870</t>
  </si>
  <si>
    <t>827096583B</t>
  </si>
  <si>
    <t>PROROGA TERAPIA A PRESSIONE NEGATIVA LOTTO 2 DET ESTAR 375/2020 DITTA SMITH &amp; NEPHEW</t>
  </si>
  <si>
    <t>7738462</t>
  </si>
  <si>
    <t>8271640543</t>
  </si>
  <si>
    <t>proroga -adesione a det. estav centro 825/2015 per terapia a pressione negativa lotto 3- det estar 475/2020 ditta waldner</t>
  </si>
  <si>
    <t>02218910715</t>
  </si>
  <si>
    <t>AZIENDA OSPEDALIERO-UNIVERSITARIA OO.RR. FOGGIA</t>
  </si>
  <si>
    <t>7708404</t>
  </si>
  <si>
    <t>823627337E</t>
  </si>
  <si>
    <t>ACQUISIZIONE PERSONALE OSS</t>
  </si>
  <si>
    <t>7711906</t>
  </si>
  <si>
    <t>824053509C</t>
  </si>
  <si>
    <t xml:space="preserve">Fornitura urgente di n. 20 monitor con due centrali di monitoraggio per le Strutture di Malattie Infettive e Malattie Apparato Respiratorio Universitaria </t>
  </si>
  <si>
    <t>7712295</t>
  </si>
  <si>
    <t>82409853F5</t>
  </si>
  <si>
    <t xml:space="preserve">Procedura negoziata telematica per l'affidamento di contratti sottosoglia ai sensi dell'art. 36 co. 2 lett. b) del D. Lgs. 50/2016 per la fornitura di n. 30 monitor multiparametrici con tre centrali di monitoraggio per le Strutture di Malattie Infettive, Medicina Interna Universitaria (Epatologia) e Malattie Apparato Respiratorio Universitaria </t>
  </si>
  <si>
    <t>7713613</t>
  </si>
  <si>
    <t>82424962E0</t>
  </si>
  <si>
    <t>FORNITURA URGENTE N. 5 RADIOLOGICI DIGITALI PORTATILI EMERGENZA CORONAVIRUS</t>
  </si>
  <si>
    <t>7718544</t>
  </si>
  <si>
    <t>8248132DD6</t>
  </si>
  <si>
    <t>fornitura in estrema urgenza di n. 1 sistema diagnostico per Covid-19 e kit diagnostici</t>
  </si>
  <si>
    <t>38430000-8</t>
  </si>
  <si>
    <t>APPARECCHI PER ANALISI E RIVELAZIONE</t>
  </si>
  <si>
    <t>7719520</t>
  </si>
  <si>
    <t>82492031AB</t>
  </si>
  <si>
    <t>ACQUISIZIONE PERSONALE OSS - SECONDA GARA - COVID 19</t>
  </si>
  <si>
    <t>7731966</t>
  </si>
  <si>
    <t>8263878FD8</t>
  </si>
  <si>
    <t>fornitura quinquennale dispositivi monouso a completamento sistemi per ossigenoterapia ad alti flussi</t>
  </si>
  <si>
    <t>7731600</t>
  </si>
  <si>
    <t>8263449DD3</t>
  </si>
  <si>
    <t>fornitura urgente di n. 2 ambulanze di tipo b emergenza covid 19</t>
  </si>
  <si>
    <t>7733451</t>
  </si>
  <si>
    <t>82655904A5</t>
  </si>
  <si>
    <t>fornitura urgente n. 4 letti area critica emergenza covid 19</t>
  </si>
  <si>
    <t>7734729</t>
  </si>
  <si>
    <t>826723849E</t>
  </si>
  <si>
    <t xml:space="preserve">Acquisizione personale OSS (operatore socio-sanitario) tramite agenzia di somministrazione mediante procedura negoziata ex art. 63, comma 2, lett. c) e art. 58 del D.lgs. 50/2016. Emergenza Covid -19  </t>
  </si>
  <si>
    <t>02236310518</t>
  </si>
  <si>
    <t>AZIENDA UNITA' SANITARIA LOCALE TOSCANA SUD-EST</t>
  </si>
  <si>
    <t>7731310</t>
  </si>
  <si>
    <t>8263060CD0</t>
  </si>
  <si>
    <t>SERVIZIO DI OSSIGENOTERAPIA DOMICILIARE PER LE NECESSITA</t>
  </si>
  <si>
    <t>02241740360</t>
  </si>
  <si>
    <t>AZIENDA OSPEDALIERO - UNIVERSITARIA DI MODENA</t>
  </si>
  <si>
    <t>7705307</t>
  </si>
  <si>
    <t>823233843A</t>
  </si>
  <si>
    <t>forniutra dm vari (urgenza coronavirus) - MARCROPHARM</t>
  </si>
  <si>
    <t>33141000-0</t>
  </si>
  <si>
    <t>MATERIALI MEDICI NON CHIMICI DI CONSUMO MONOUSO E MATERIALE DI CONSUMO EMATOLOGICO</t>
  </si>
  <si>
    <t>7706454</t>
  </si>
  <si>
    <t>8233898B92</t>
  </si>
  <si>
    <t>RDO SATER  Fornitura Materiale di consumo dedicato per CARTO 3 per mappaggio cardiaco, di proprietà</t>
  </si>
  <si>
    <t>7717633</t>
  </si>
  <si>
    <t>82471313CC</t>
  </si>
  <si>
    <t xml:space="preserve">acquisto urgente (emergenza coronavirus)  sistemi infusionali </t>
  </si>
  <si>
    <t>33194100-7</t>
  </si>
  <si>
    <t>APPARECCHI E STRUMENTI PER INFUSIONE</t>
  </si>
  <si>
    <t>7719025</t>
  </si>
  <si>
    <t>8248638F66</t>
  </si>
  <si>
    <t xml:space="preserve">(emergenza coronavirus) acquisto di letti per terapie intensive </t>
  </si>
  <si>
    <t>7730770</t>
  </si>
  <si>
    <t>8262438B86</t>
  </si>
  <si>
    <t>Somministrazione di lavoro temporaneo per le esigenze delle Aziende sanitarie aderenti all'unione d'acquisto dell'Area Vasta Emilia Nord. Ampliamento ai sensi dell'art. 106 comma 1 lett. b) e c) e comma 7 del dlgs n.50/2016,</t>
  </si>
  <si>
    <t>7735301</t>
  </si>
  <si>
    <t>8268003BE8</t>
  </si>
  <si>
    <t>emergenza coronavirus - acquisto urgente ecotomografo</t>
  </si>
  <si>
    <t>02268260904</t>
  </si>
  <si>
    <t>AZIENDA OSPEDALIERO UNIVERSITARIA DI SASSARI</t>
  </si>
  <si>
    <t>020</t>
  </si>
  <si>
    <t>SARDEGNA</t>
  </si>
  <si>
    <t>7719646</t>
  </si>
  <si>
    <t>8249331B49</t>
  </si>
  <si>
    <t>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t>
  </si>
  <si>
    <t>7721380</t>
  </si>
  <si>
    <t>82512456C6</t>
  </si>
  <si>
    <t>Fornnitura test polmonite affidamento ex art. 36 co.2 lett. a) D.Lgs. 50/2016</t>
  </si>
  <si>
    <t>7731177</t>
  </si>
  <si>
    <t>826289115D</t>
  </si>
  <si>
    <t xml:space="preserve">FORNITURA DI N^ 17 MONITOR MULTI PARAMETRICI DI FASCIA ALTA DA DESTINARE A VARIE UU.OO. DELL'AZIENDA E DELL'OSPEDALIERO UNIVERSITARIA DI SASSARI </t>
  </si>
  <si>
    <t>7734837</t>
  </si>
  <si>
    <t>8267519C7F</t>
  </si>
  <si>
    <t>ACQUISTO ESTREMA URGENZA DI MATERIALE DIAGNOSTICO PER TEST POLMONITE DA NUOVO CORONA VIRUS(2019n-COV) PER LE ESIGENZE DELLA S.C. DI MICROBIOLOGIA E VIROLOGIA.NOTA S.C. FARMACIA PG 2020/1964 DEL 03/04/2020,TRATTATIVA DIRETTA CON DBA</t>
  </si>
  <si>
    <t>02307130696</t>
  </si>
  <si>
    <t>AZIENDA SANITARIA LOCALE N. 2 LANCIANO - VASTO - CHIETI</t>
  </si>
  <si>
    <t>7713289</t>
  </si>
  <si>
    <t>82420914A8</t>
  </si>
  <si>
    <t>Acquisto di prodotti vari urgenti per gestione pazienti affetti da coronavirus Covid-19</t>
  </si>
  <si>
    <t>8242353CDB</t>
  </si>
  <si>
    <t>82424003A7</t>
  </si>
  <si>
    <t>02315520920</t>
  </si>
  <si>
    <t>AZIENDA OSPEDALIERA G BROTZU</t>
  </si>
  <si>
    <t>7715694</t>
  </si>
  <si>
    <t>82448254D3</t>
  </si>
  <si>
    <t>dispositivi per pompe volumetriche mesi sei</t>
  </si>
  <si>
    <t>824482874C</t>
  </si>
  <si>
    <t>8244844481</t>
  </si>
  <si>
    <t>7719463</t>
  </si>
  <si>
    <t>8249132712</t>
  </si>
  <si>
    <t>Procedura Negoziata, ex art. 63, comma 2, lett. c) del D. Lgs. 50/16, per l'affidamento del servizio di decontaminazione e disinfezione di ambienti lavorativi dell'AOB per virus COVID19.</t>
  </si>
  <si>
    <t>90921000-9</t>
  </si>
  <si>
    <t>SERVIZI DI DISINFEZIONE E DISINFESTAZIONE</t>
  </si>
  <si>
    <t>02363280815</t>
  </si>
  <si>
    <t>AZIENDA SANITARIA PROVINCIALE</t>
  </si>
  <si>
    <t>7713996</t>
  </si>
  <si>
    <t>8242977FCB</t>
  </si>
  <si>
    <t>Recepimento gara telematica regionale espletata dalla C.U.C. per la fornitura di Dispositivi Medici impiantabili attivi per elettrostimolazione cardiaca  - lotto n.2</t>
  </si>
  <si>
    <t>33182000-9</t>
  </si>
  <si>
    <t>APPARECCHI PER IL SOSTEGNO DELLE FUNZIONI CARDIACHE</t>
  </si>
  <si>
    <t>7714366</t>
  </si>
  <si>
    <t>82433714F2</t>
  </si>
  <si>
    <t>Recepimento gara telematica regionale espletata dalla C.U.C. per la fornitura di Dispositivi Medici impiantabili attivi per elettrostimolazione cardiaca  - lotto n.3</t>
  </si>
  <si>
    <t>7715455</t>
  </si>
  <si>
    <t>82445788FD</t>
  </si>
  <si>
    <t>Recepimento gara telematica regionale espletata dalla C.U.C. per la fornitura di Dispositivi Medici impiantabili attivi per elettrostimolazione cardiaca  - lotto n.4</t>
  </si>
  <si>
    <t>7715556</t>
  </si>
  <si>
    <t>8244717BB1</t>
  </si>
  <si>
    <t>Recepimento gara telematica regionale espletata dalla C.U.C. per la fornitura di Dispositivi Medici impiantabili attivi per elettrostimolazione cardiaca  - lotto n.5</t>
  </si>
  <si>
    <t>7715619</t>
  </si>
  <si>
    <t>8244760F2C</t>
  </si>
  <si>
    <t>Recepimento gara telematica regionale espletata dalla C.U.C. per la fornitura di Dispositivi Medici impiantabili attivi per elettrostimolazione cardiaca  - lotto n.6</t>
  </si>
  <si>
    <t>7715685</t>
  </si>
  <si>
    <t>8244819FDC</t>
  </si>
  <si>
    <t>Recepimento gara telematica regionale espletata dalla C.U.C. per la fornitura di Dispositivi Medici impiantabili attivi per elettrostimolazione cardiaca  - lotto n.7</t>
  </si>
  <si>
    <t>7715702</t>
  </si>
  <si>
    <t>8244827679</t>
  </si>
  <si>
    <t>Recepimento gara telematica regionale espletata dalla C.U.C. per la fornitura di Dispositivi Medici impiantabili attivi per elettrostimolazione cardiaca  - lotto n.8</t>
  </si>
  <si>
    <t>7736352</t>
  </si>
  <si>
    <t>8269268FD0</t>
  </si>
  <si>
    <t>Recepimento gara telematica regionale espletata dalla C.U.C. per la fornitura di Dispositivi Medici impiantabili attivi per elettrostimolazione cardiaca  - lotto n.1</t>
  </si>
  <si>
    <t>7708012</t>
  </si>
  <si>
    <t>8235722CC8</t>
  </si>
  <si>
    <t>Acquisto n.5 massaggiatori cardiaci automatici</t>
  </si>
  <si>
    <t>7713569</t>
  </si>
  <si>
    <t>82424740B9</t>
  </si>
  <si>
    <t>Fornitura e posa in opera di n. 2 camere di isolamento a pressione negativa per l'Ospedale di Trapani</t>
  </si>
  <si>
    <t>7720237</t>
  </si>
  <si>
    <t>82499867D0</t>
  </si>
  <si>
    <t>RDO PER LA FORNITURA DI ATTREZZATURE SANITARIE PER L'ASP DI TRAPANI NELL'AMBITO DELL'EMERGENZA COVID 19</t>
  </si>
  <si>
    <t>7721307</t>
  </si>
  <si>
    <t>8251157E25</t>
  </si>
  <si>
    <t xml:space="preserve">Procedura negoziata ex art 36 comma 2 lett. b) D.Lgs.  50/2016 per la fornitura di n.7 videolaringoscopi portatili per intubazione difficile occorrenti ai PP.OO. Mazara del Vallo, Castelvetrano, Marsala </t>
  </si>
  <si>
    <t>7724163</t>
  </si>
  <si>
    <t>8254486954</t>
  </si>
  <si>
    <t>PROCEDURA NEGOZIATA D'URGENZA EX ART. 63, COMMA 2, LETT. C) D.LGS. N.50/2016 PER LA FORNITURA URGENTE DI ATTREZZATURE DA DESTINARE ALLE TERAPIE INTENSIVE E SUB INTENSIVE DEI PRESIDI OSPEDALIERI DELL'ASP TRAPANI</t>
  </si>
  <si>
    <t>7726417</t>
  </si>
  <si>
    <t>82573851AB</t>
  </si>
  <si>
    <t>Fornitura di una unità radiografica mobile per l'Ospedale di Mazara del Vallo (TP)</t>
  </si>
  <si>
    <t>02406911202</t>
  </si>
  <si>
    <t>AZIENDA USL DI BOLOGNA</t>
  </si>
  <si>
    <t>7710341</t>
  </si>
  <si>
    <t>82387618A6</t>
  </si>
  <si>
    <t xml:space="preserve"> LOTTO 1 PROROGA FORNITURA SERVIXCE  DISPOSITIVI AD ULTRASUONI E A RADIOFREQUENZA PER COAGULAZIONE VASALE PER AZIENDE AVEC</t>
  </si>
  <si>
    <t>7710359</t>
  </si>
  <si>
    <t>8238781927</t>
  </si>
  <si>
    <t>LOTTO 2 PROROGA FORNITURA SERVICE  DISPOSITIVI AD ULTRASUONI E A RADIOFREQUENZA PER COAGULAZIONE VASALE PER AZIENDE AVEC</t>
  </si>
  <si>
    <t>7710385</t>
  </si>
  <si>
    <t>8238810118</t>
  </si>
  <si>
    <t>LOTTO 2  JOHNSON -PROROGA FORNITURA SERVICE  DISPOSITIVI AD ULTRASUONI E A RADIOFREQUENZA PER COAGULAZIONE VASALE PER AZIENDE AVEC</t>
  </si>
  <si>
    <t>7710402</t>
  </si>
  <si>
    <t>8238839904</t>
  </si>
  <si>
    <t>LOTTO 2  OLYMPUS -PROROGA FORNITURA SERVICE  DISPOSITIVI AD ULTRASUONI E A RADIOFREQUENZA PER COAGULAZIONE VASALE PER AZIENDE AVEC</t>
  </si>
  <si>
    <t>7710482</t>
  </si>
  <si>
    <t>8238925FFA</t>
  </si>
  <si>
    <t>LOTTO 1 JOHNSON  PROROGA FORNITURA SERVICE  DISPOSITIVI AD ULTRASUONI E A RADIOFREQUENZA PER COAGULAZIONE VASALE PER AZIENDE AUSLBO</t>
  </si>
  <si>
    <t>7710505</t>
  </si>
  <si>
    <t>8238943ED5</t>
  </si>
  <si>
    <t>LOTTO 1 BRAUN  PROROGA FORNITURA SERVICE  DISPOSITIVI AD ULTRASUONI E A RADIOFREQUENZA PER COAGULAZIONE VASALE PER AZIENDE AUSLBO</t>
  </si>
  <si>
    <t>7710517</t>
  </si>
  <si>
    <t>8238959C0A</t>
  </si>
  <si>
    <t>LOTTO 2  JOHNSON -PROROGA FORNITURA SERVICE  DISPOSITIVI AD ULTRASUONI E A RADIOFREQUENZA PER COAGULAZIONE VASALE PER AZIENDE AUSLBO</t>
  </si>
  <si>
    <t>7710533</t>
  </si>
  <si>
    <t>82389672A7</t>
  </si>
  <si>
    <t>LOTTO 2  OLYMPUS -PROROGA FORNITURA SERVICE  DISPOSITIVI AD ULTRASUONI E A RADIOFREQUENZA PER COAGULAZIONE VASALE PER AZIENDE AUSLBO</t>
  </si>
  <si>
    <t>7711731</t>
  </si>
  <si>
    <t>8240372A16</t>
  </si>
  <si>
    <t>Fornitura di n. 200 termometri ad infrarossi AOUBO CORONAVIRUS COVID 19</t>
  </si>
  <si>
    <t>7712166</t>
  </si>
  <si>
    <t>8240833685</t>
  </si>
  <si>
    <t>Fornitura di n. 1 stativo pensile completo di .12 prese elettriche e n. 6 prese elettriche da 12  occorrenti al Dipartimento Emergenza dell'Azienda Usl di Bologna e finalizzato alla gestione dell'emergenza del Nuovo Coronavirus Covid 19</t>
  </si>
  <si>
    <t>7714361</t>
  </si>
  <si>
    <t>8243356890</t>
  </si>
  <si>
    <t>ADESIONE CONVENZIONE INTERCENT-ECOTOMOGRAFI 2-LOTTO 5 PER AUSLBO</t>
  </si>
  <si>
    <t>7717566</t>
  </si>
  <si>
    <t>8246988DC7</t>
  </si>
  <si>
    <t>Acquisizione di attrezzature sanitarie varie per la gestione emergenza COVID-19</t>
  </si>
  <si>
    <t>8246990F6D</t>
  </si>
  <si>
    <t>8246991045</t>
  </si>
  <si>
    <t>8246992118</t>
  </si>
  <si>
    <t>82469931EB</t>
  </si>
  <si>
    <t>82469942BE</t>
  </si>
  <si>
    <t>8246995391</t>
  </si>
  <si>
    <t>7718597</t>
  </si>
  <si>
    <t>8248188C0D</t>
  </si>
  <si>
    <t>Acquisizione di attrezzature sanitarie varie finalizzate alla gestione dell'emergenza COVID-19</t>
  </si>
  <si>
    <t>7720693</t>
  </si>
  <si>
    <t>825052007E</t>
  </si>
  <si>
    <t>Noleggio annuale di n. 7 umidificatori con generatore ad alto flusso e relativo materiale di consumo per AuslBo</t>
  </si>
  <si>
    <t>7726647</t>
  </si>
  <si>
    <t>8257644765</t>
  </si>
  <si>
    <t>Fornitura di n.5 ECG per AuslBologna- emergenza COVID-19</t>
  </si>
  <si>
    <t>33123200-0</t>
  </si>
  <si>
    <t>ELETTROCARDIOGRAFI</t>
  </si>
  <si>
    <t>7729655</t>
  </si>
  <si>
    <t>8261164033</t>
  </si>
  <si>
    <t>ACQUISIZIONE N. 4 LETTI BARIATRICI CONVENZIONE INTERCENTER LOTTO N. 5 PER AOUBO EMERGENZA SANITARIA DERIVANTE DAL NUOVO CORONAVIRUS COVID 19</t>
  </si>
  <si>
    <t>7729873</t>
  </si>
  <si>
    <t>82614647C2</t>
  </si>
  <si>
    <t xml:space="preserve">ADESIONE lotto  n.1 della  Convenzione IntercentER del servizio di raccolta, trasporto e conferimento ad impianti di smaltimento dei rifiuti speciali pericolosi e non pericolosi </t>
  </si>
  <si>
    <t>90524400-0</t>
  </si>
  <si>
    <t>RACCOLTA, TRASPORTO E SMALTIMENTO DI RIFIUTI OSPEDALIERI</t>
  </si>
  <si>
    <t>7730130</t>
  </si>
  <si>
    <t>826170704C</t>
  </si>
  <si>
    <t>Acquisto n.5 ECG per AuslBo emergenza COVID-19</t>
  </si>
  <si>
    <t>7729160</t>
  </si>
  <si>
    <t>8260564110</t>
  </si>
  <si>
    <t>ACQUISIZIONE DI N. 1 PORTATILE DIRETTO CON DETETTORE DRX PLUS 35X43, OCCORRENTE ALLA S.S.D. RADIOLOGIA DELL'OSPEDALE DI IMOLA DESTINATO ALLA GESTIONE DELL'EMERGENZA SANITARIA DERIVANTE DAL NUOVO CORONAVIRUS COVID 19</t>
  </si>
  <si>
    <t>7731824</t>
  </si>
  <si>
    <t>8263671509</t>
  </si>
  <si>
    <t>ADESIONE CONVENZIONE INTERCENT-ECOTOMOGRAFI 2-LOTTO 1 PER AUSLBO</t>
  </si>
  <si>
    <t>7731864</t>
  </si>
  <si>
    <t>8263721E49</t>
  </si>
  <si>
    <t>ADESIONE CONVENZIONE INTERCENT ECOTOMOGRAFI-2LOTTO 6 PER AUSLBO</t>
  </si>
  <si>
    <t>7732902</t>
  </si>
  <si>
    <t>8265020E41</t>
  </si>
  <si>
    <t>ACQUISIZIONE DI N. 750  TERMOMETRI LASER PER LA MISURAZIONE DELLA TEMPERATURA NECESSARIA ALLE AZIENDE SANITARIE DELLA REGIONE E DESTINATE ALLA GESTIONE DELL'EMERGENZA DEL NUOVO CORONAVIRUS COVID 19.</t>
  </si>
  <si>
    <t>7734833</t>
  </si>
  <si>
    <t>8267515933</t>
  </si>
  <si>
    <t>Acquisto di licenze antivirus Laspersky e supporto per Auslbo</t>
  </si>
  <si>
    <t>48761000-0</t>
  </si>
  <si>
    <t>PACCHETTI SOFTWARE ANTIVIRUS</t>
  </si>
  <si>
    <t>7736162</t>
  </si>
  <si>
    <t>82689476ED</t>
  </si>
  <si>
    <t>Acquisto urgente di attrezzature sanitarie per emergengenza COVID-19 per AOUBO</t>
  </si>
  <si>
    <t>82701030E5</t>
  </si>
  <si>
    <t>8270365918</t>
  </si>
  <si>
    <t>02419170044</t>
  </si>
  <si>
    <t>ASL CN2</t>
  </si>
  <si>
    <t>7705912</t>
  </si>
  <si>
    <t>8233052171</t>
  </si>
  <si>
    <t>FORNITURA DI POMPE INFUSIONALI TERUMO E A SIRINGA - COMPLETAMENTO</t>
  </si>
  <si>
    <t>7721812</t>
  </si>
  <si>
    <t>825170418F</t>
  </si>
  <si>
    <t>FORNITURA PORTATILE DIGITALE CARESTREAM REVOLUTION DRX-1 OCCORRENTE PER LA S.C. RADIODIAGNOSTICA DEL NUOVO OSPEDALE DI VERDUNO.</t>
  </si>
  <si>
    <t>7728793</t>
  </si>
  <si>
    <t>8260170BE9</t>
  </si>
  <si>
    <t>FORNITURA DI N. 6 ANALIZZATORI MULTIPARAMETRICI OCCORRENTI PER IL PRESIDIO OSPEDALIERO DI VERDUNO (PROGETTO AREA SANITARIA TEMPORANEA VERDUNO E PER L</t>
  </si>
  <si>
    <t>38434000-6</t>
  </si>
  <si>
    <t>ANALIZZATORI</t>
  </si>
  <si>
    <t>7725861</t>
  </si>
  <si>
    <t>8256702E06</t>
  </si>
  <si>
    <t>ACQUISTO URGENTEN. 250  POMPE PERISTALTICHE E N. 55 POMPE A SIRINGA PER PO VERDUNO</t>
  </si>
  <si>
    <t>7732140</t>
  </si>
  <si>
    <t>8264085AAC</t>
  </si>
  <si>
    <t>SERVIZIO ASSISTENZA INFERMIERISTICA COVID-19 - P.O. VERDUNO</t>
  </si>
  <si>
    <t>7735333</t>
  </si>
  <si>
    <t>8268174906</t>
  </si>
  <si>
    <t>LETTI ELETTRICI RSA</t>
  </si>
  <si>
    <t>02421770997</t>
  </si>
  <si>
    <t>AZIENDA LIGURE SANITARIA DELLA REGIONE LIGURIA</t>
  </si>
  <si>
    <t>7718137</t>
  </si>
  <si>
    <t>8247685CF6</t>
  </si>
  <si>
    <t xml:space="preserve">Fornitura di ecografi di varie tipologie e destinazioni cliniche </t>
  </si>
  <si>
    <t>Confronto competitivo in adesione ad accordo quadro/convenzione</t>
  </si>
  <si>
    <t>02432930416</t>
  </si>
  <si>
    <t>AZIENDA OSPEDALIERA OSPEDALI RIUNITI MARCHE NORD</t>
  </si>
  <si>
    <t>7712670</t>
  </si>
  <si>
    <t>8241413527</t>
  </si>
  <si>
    <t>RdO Mepa per acquisto della Fornitura n.40 pompe infusionali per UOC Rianimazione Pesaro (Fascicolo 160.10.10/2020/PROV/464)</t>
  </si>
  <si>
    <t>7712535</t>
  </si>
  <si>
    <t>8241267CA9</t>
  </si>
  <si>
    <t xml:space="preserve">FORNITURA N. 1 SISTEMA DI MONITORAGGIO+n.7 Monitor Multiparametrici Philips </t>
  </si>
  <si>
    <t>7726223</t>
  </si>
  <si>
    <t>8257184BC9</t>
  </si>
  <si>
    <t>ACQUISIZIONE N. 9 MONITOR DEFIBRILLATORI LIFEPACK 15 (EMERGENZA COVID-19) (160.10.10/2020/PROV/480)</t>
  </si>
  <si>
    <t>02441500242</t>
  </si>
  <si>
    <t>AZIENDA UNITA' LOCALE SOCIO-SANITARIA N. 8 BERICA</t>
  </si>
  <si>
    <t>7705723</t>
  </si>
  <si>
    <t>8232837005</t>
  </si>
  <si>
    <t>Letti elettrici riabilitazione cardiologica lonigo</t>
  </si>
  <si>
    <t>02481840201</t>
  </si>
  <si>
    <t>AZIENDA SOCIO SANITARIA TERRITORIALE DI MANTOVA</t>
  </si>
  <si>
    <t>7708987</t>
  </si>
  <si>
    <t>82372108B9</t>
  </si>
  <si>
    <t>Fornitura di pacemaker e defibrillatori 3 - Adesione a Convenzione ARCA_2017_016</t>
  </si>
  <si>
    <t>7710620</t>
  </si>
  <si>
    <t>8239079F10</t>
  </si>
  <si>
    <t>FORNITURA DI 10 LETTI PER TERAPIA INTENSIVA</t>
  </si>
  <si>
    <t>7712139</t>
  </si>
  <si>
    <t>824079030A</t>
  </si>
  <si>
    <t xml:space="preserve">FORNITURA N. 2 PORTATILI PER RADIOLOGIA DIGITALE </t>
  </si>
  <si>
    <t>7719302</t>
  </si>
  <si>
    <t>8248949010</t>
  </si>
  <si>
    <t>FORNITURA DI UNA CENTRTALE DI MONITORAGGIO PER IL PRONTO SOCCORSO DEL PRESIDIO OSPEDALIERO DI MANTOVA</t>
  </si>
  <si>
    <t>7732046</t>
  </si>
  <si>
    <t>8263978262</t>
  </si>
  <si>
    <t>FORNITURA DI N. 4 LETTI PER TERAPIA INTENSIVA CON  PORTABOMBOLE</t>
  </si>
  <si>
    <t>02483810392</t>
  </si>
  <si>
    <t>AZIENDA USL DELLA ROMAGNA</t>
  </si>
  <si>
    <t>7712932</t>
  </si>
  <si>
    <t>824172569F</t>
  </si>
  <si>
    <t>SISTEMI MONOUSO PER OSSIGENOTERAPIA CONTENENTI ACQUA STERILE- Suddivisa in 2 lotti aggiudicabili singolarmente</t>
  </si>
  <si>
    <t>7713354</t>
  </si>
  <si>
    <t>8242180E17</t>
  </si>
  <si>
    <t>acquisto in urgenza ai sensi dell'art. 163 D.Lgs 50/2016 - OCDPC n. 638 del 22/02/2020 e n. 639 del 25/02/2020 - Acquisto generatori di alto flusso AIRVO 2 - Fisher &amp; Paykel Healthcare</t>
  </si>
  <si>
    <t>7713378</t>
  </si>
  <si>
    <t>8242252983</t>
  </si>
  <si>
    <t>acquisto in urgenza ai sensi dell'art. 163 D.Lgs 50/2016 - OCDPC n. 638 del 22/02/2020 e n. 639 del 25/02/2020 - Acquisto monitor Infinity Omega - Draeger Italia S.p.A.</t>
  </si>
  <si>
    <t>7717321</t>
  </si>
  <si>
    <t>824668970B</t>
  </si>
  <si>
    <t>1 MAC Unità mobile 32 kW  - DR Unità radiografica mobile - Ditta Althea. Emergenza COVID19 - OCDP 630/2020 e smi e art. 34 D.L n. 9/2020</t>
  </si>
  <si>
    <t>7717541</t>
  </si>
  <si>
    <t>8246962854</t>
  </si>
  <si>
    <t xml:space="preserve">Acquisto 17 letti per rianimazione - Ditta Compamed srl - Emergenza COVID19 - ODPC 630/2020 e smi e DL 9/2020 art. 34 </t>
  </si>
  <si>
    <t>7720168</t>
  </si>
  <si>
    <t>8249892A3D</t>
  </si>
  <si>
    <t>Acquisto in urgenza per Covid -  19 arredi e attrezzature per RSA Novafeltria - Ditta HCH  - art.  63 e 163 D.Lgs. n. 50/2016</t>
  </si>
  <si>
    <t>7716286</t>
  </si>
  <si>
    <t>8245496E8A</t>
  </si>
  <si>
    <t>acquisto in urgenza ai sensi dell'art. 63 D.Lgs 50/2016 - OCDPC n. 638 del 22/02/2020 e n. 639 del 25/02/2020 - Acquisto Piattaforme per la gestione completa delle vie aree difficili - Ditta Zaccanti S.p.A.</t>
  </si>
  <si>
    <t>7718737</t>
  </si>
  <si>
    <t>8248367FC3</t>
  </si>
  <si>
    <t>Acquisto in urgenza - COVID-19 ai sensi dei OCDPC 630, 638 e 639 - Acquisto Monitor multiparametrici con centrale - Ditta APPMED S.r.l.</t>
  </si>
  <si>
    <t>7720900</t>
  </si>
  <si>
    <t>8250730DC6</t>
  </si>
  <si>
    <t>COVID19 - Acquisto in urgenza di broncoscopi monouso - Ditta Ambu - DOC 630/2020 E DL 9/2020 art. 34</t>
  </si>
  <si>
    <t>7725126</t>
  </si>
  <si>
    <t>8255810DEC</t>
  </si>
  <si>
    <t xml:space="preserve">Acquisto DI - Ditta Il Melograno  Emergenza  COVID19 - ODPC 630/2020 e smi e DL 9/2020 art. 34 </t>
  </si>
  <si>
    <t>7727479</t>
  </si>
  <si>
    <t>8258680E52</t>
  </si>
  <si>
    <t>Acquisto defibrillatori per ambulanze Lp25 Ditta Stryker- Emergenza  COVID19 - ODPC 630/2020 e smi e DL 9/2020 art. 34</t>
  </si>
  <si>
    <t>02570930848</t>
  </si>
  <si>
    <t>AZIENDA SANITARIA PROVINCIALE DI AGRIGENTO</t>
  </si>
  <si>
    <t>7707309</t>
  </si>
  <si>
    <t>8234814F79</t>
  </si>
  <si>
    <t xml:space="preserve">acquisto di un sistema di </t>
  </si>
  <si>
    <t>7714056</t>
  </si>
  <si>
    <t>8243024697</t>
  </si>
  <si>
    <t>Gara telematica ME.PA., ai sensi dell'Art. 63 c.2 Lett. C) D.Lgs. n. 502016, per la fornitura in acquisto di attrezzature per postazioni di isolamento intensivo da emergenza COVID-19.</t>
  </si>
  <si>
    <t>8243027910</t>
  </si>
  <si>
    <t>8243029AB6</t>
  </si>
  <si>
    <t>7730518</t>
  </si>
  <si>
    <t>8262152F81</t>
  </si>
  <si>
    <t>GARA TELEMATICA MEPA, AI SENSI DELL'ART. 36 CO 2 LETT. B) D.L.GS. N. 50/2016, PER LA FORNITURA DI N. 80 SATURIMETRI DA POSTO LETTO PER REPARTI COVID-19 DEI PP.OO. DI SCIACCA E AGRIGENTO</t>
  </si>
  <si>
    <t>02600160648</t>
  </si>
  <si>
    <t>AZIENDA SANITARIA LOCALE AVELLINO</t>
  </si>
  <si>
    <t>7717835</t>
  </si>
  <si>
    <t>824738121B</t>
  </si>
  <si>
    <t>fornitura di dispositivi medici per terapia intensiva e sub-intensiva PP.OO. di Ariano Irpino e S.Angelo dei Lombardi.</t>
  </si>
  <si>
    <t>8247390986</t>
  </si>
  <si>
    <t>82474066BB</t>
  </si>
  <si>
    <t>82474223F0</t>
  </si>
  <si>
    <t>8247434DD4</t>
  </si>
  <si>
    <t>7722363</t>
  </si>
  <si>
    <t>825224934E</t>
  </si>
  <si>
    <t>emergenza covid-19 presa d</t>
  </si>
  <si>
    <t>7714966</t>
  </si>
  <si>
    <t>82441686A6</t>
  </si>
  <si>
    <t>Procedura di gara per la fornitura di un Sistema Integrato per la Broncopneumopatia Cronica Ostruttiva (BPCO) occorrente alle AA.SS. della Regione Campania</t>
  </si>
  <si>
    <t>02613080189</t>
  </si>
  <si>
    <t>AZIENDA SOCIO-SANITARIA TERRITORIALE (ASST) DI PAVIA</t>
  </si>
  <si>
    <t>7719639</t>
  </si>
  <si>
    <t>8249325657</t>
  </si>
  <si>
    <t>ADESIONE ALLA CONVENZIONE ARCA_2017_016 PACEMAKER E DEFIBRILLATORI 3 -LOTTO 22 - SOCIETA' BOSTON SCIENTIFIC</t>
  </si>
  <si>
    <t>02798850273</t>
  </si>
  <si>
    <t>AZIENDA ULSS N. 3 SERENISSIMA</t>
  </si>
  <si>
    <t>7705135</t>
  </si>
  <si>
    <t>8232139003</t>
  </si>
  <si>
    <t>FORNITURA DI APPARECCHIATURE PER ECMO</t>
  </si>
  <si>
    <t>7709827</t>
  </si>
  <si>
    <t>82381429D5</t>
  </si>
  <si>
    <t>KIT PER CIRCOLAZIONE EXTRACORPOREA - LOTTO 7 - GARA REGIONALE - EUROSETS - DETERMINA N.448/20</t>
  </si>
  <si>
    <t>7722492</t>
  </si>
  <si>
    <t>8252408683</t>
  </si>
  <si>
    <t>SERVIZIO COPETURA TURNI MEDICO ED INFERMIERE PS OCVE1</t>
  </si>
  <si>
    <t>85110000-3</t>
  </si>
  <si>
    <t>SERVIZI OSPEDALIERI E AFFINI</t>
  </si>
  <si>
    <t>7713980</t>
  </si>
  <si>
    <t>824292875E</t>
  </si>
  <si>
    <t>SERVIZIO DI UN'AMBULANZA H24 CON AUTISTA E SOCCORRITORE - ASSETTO BLS</t>
  </si>
  <si>
    <t>7733104</t>
  </si>
  <si>
    <t>82652224F6</t>
  </si>
  <si>
    <t>LETTI PER TERAPIA INTENSIVA</t>
  </si>
  <si>
    <t>02799490277</t>
  </si>
  <si>
    <t>AZIENDA ULSS N. 4 VENETO ORIENTALE</t>
  </si>
  <si>
    <t>7712708</t>
  </si>
  <si>
    <t>824146828B</t>
  </si>
  <si>
    <t>Acquisto, ai sensi dell'art. 163 del D.Lgs 50/2016, di pompe infusionali e relativi supporti per gestione emergenza COVID_19</t>
  </si>
  <si>
    <t>33194000-6</t>
  </si>
  <si>
    <t>APPARECCHI E STRUMENTI PER TRASFUSIONE E INFUSIONE</t>
  </si>
  <si>
    <t>7734198</t>
  </si>
  <si>
    <t>8266484665</t>
  </si>
  <si>
    <t>Acquisto, ai sensi dell'art. 63 del D.Lgs 50/2016, di n. 1 sistema analizzatore dell'emostasi e del materiale di consumo dedicato per terapia intensiva Covid-19 presidio ospedaliero di Jesolo.                             ari per rianimazione per emergenza COVID_19</t>
  </si>
  <si>
    <t>7723147</t>
  </si>
  <si>
    <t>8253214FA2</t>
  </si>
  <si>
    <t xml:space="preserve">FORNITURA TRIENNALE, SUDDIVISA IN N. 4 LOTTI, RINNOVABILE PER UN ULTERIORE BIENNIO, DI DISPOSITIVI MEDICI PER PAZIENTI TRACHEOSTOMIZZATI </t>
  </si>
  <si>
    <t>8253217220</t>
  </si>
  <si>
    <t>82532193C6</t>
  </si>
  <si>
    <t>8253227A5E</t>
  </si>
  <si>
    <t>02866420793</t>
  </si>
  <si>
    <t>AZIENDA SANITARIA PROVINCIALE DI VIBO VALENTIA</t>
  </si>
  <si>
    <t>7719136</t>
  </si>
  <si>
    <t>8248760417</t>
  </si>
  <si>
    <t>EMERGENZA COVID 19 - ACQUISTO GENERATORI ALTI FLUSSI E MATERIALE DI CONSUMO</t>
  </si>
  <si>
    <t>02948180308</t>
  </si>
  <si>
    <t>AZIENDA REGIONALE DI COORDINAMENTO PER LA SALUTE</t>
  </si>
  <si>
    <t>7705025</t>
  </si>
  <si>
    <t>823196506C</t>
  </si>
  <si>
    <t>ID.20REA006 MATERIALE MONOUSO PER LABORATORIO - MEPA LOTTO 6</t>
  </si>
  <si>
    <t>38437000-7</t>
  </si>
  <si>
    <t>PIPETTE DA LABORATORIO E ACCESSORI</t>
  </si>
  <si>
    <t>8232091864</t>
  </si>
  <si>
    <t>8232104320</t>
  </si>
  <si>
    <t>823210866C</t>
  </si>
  <si>
    <t>8232118EAA</t>
  </si>
  <si>
    <t>82321243A1</t>
  </si>
  <si>
    <t>8232135CB2</t>
  </si>
  <si>
    <t>82321400D6</t>
  </si>
  <si>
    <t>823214876E</t>
  </si>
  <si>
    <t>8232156E06</t>
  </si>
  <si>
    <t>7707304</t>
  </si>
  <si>
    <t>8234735E48</t>
  </si>
  <si>
    <t>PC20PRE013 - Fonritura materiale di consumo per Omnipod</t>
  </si>
  <si>
    <t>7714655</t>
  </si>
  <si>
    <t>8243673E27</t>
  </si>
  <si>
    <t>EMERGENZA COVID19  - FORNITURA DI UMIDIFICATORI AIRVO</t>
  </si>
  <si>
    <t>33157700-2</t>
  </si>
  <si>
    <t>UMIDIFICATORI PER OSSIGENOTERAPIA</t>
  </si>
  <si>
    <t>7714679</t>
  </si>
  <si>
    <t>8243694F7B</t>
  </si>
  <si>
    <t>EMERGENZA COVID19  - FORNITURA DI UMIDIFICATORI MR850ALU</t>
  </si>
  <si>
    <t>7714731</t>
  </si>
  <si>
    <t>824376386E</t>
  </si>
  <si>
    <t>EMERGENZA COVID19  - FORNITURA DI POMPE SIRINGA</t>
  </si>
  <si>
    <t>7714801</t>
  </si>
  <si>
    <t>82438597A7</t>
  </si>
  <si>
    <t>EMERGENZA COVID19  - FORNITURA DI SISTEMI DI MONITORAGGIO EMODINAMICO HEMOSPHERE</t>
  </si>
  <si>
    <t>7714821</t>
  </si>
  <si>
    <t>82438700BD</t>
  </si>
  <si>
    <t>EMERGENZA COVID19  - FORNITURA DI LETTI TERAPIA INTENSIVA PEDIATRICA</t>
  </si>
  <si>
    <t>7714854</t>
  </si>
  <si>
    <t>8243966FF1</t>
  </si>
  <si>
    <t>EMERGENZA COVID19  - FORNITURA DI LETTI DA TERAPIA INTENSIVA</t>
  </si>
  <si>
    <t>7714932</t>
  </si>
  <si>
    <t>824399363C</t>
  </si>
  <si>
    <t>EMERGENZA COVID19  - FORNITURA DI LETTI TERAPIA INTENSIVA MALVESTIO</t>
  </si>
  <si>
    <t>7714941</t>
  </si>
  <si>
    <t>8244022E28</t>
  </si>
  <si>
    <t>EMERGENZA COVID19  - FORNITURA DI LARINGOSCOPI</t>
  </si>
  <si>
    <t>7715022</t>
  </si>
  <si>
    <t>8244090648</t>
  </si>
  <si>
    <t>EMERGENZA COVID19  - FORNITURA DI ELETTROCARDIOGRAFO</t>
  </si>
  <si>
    <t>7715146</t>
  </si>
  <si>
    <t>8244320416</t>
  </si>
  <si>
    <t>EMERGENZA COVID19  - FORNITURA DI SISTEMA DI MONITORAGGIO LIFESCOPE</t>
  </si>
  <si>
    <t>7715241</t>
  </si>
  <si>
    <t>824434263D</t>
  </si>
  <si>
    <t>EMERGENZA COVID19  - FORNITURA DI ASPIRATORI CHIRURGICI PORTATILI</t>
  </si>
  <si>
    <t>7715245</t>
  </si>
  <si>
    <t>82443458B6</t>
  </si>
  <si>
    <t>EMERGENZA COVID19  - FORNITURA DI DEFIBRILLATORI LIFEPACK 15</t>
  </si>
  <si>
    <t>7715897</t>
  </si>
  <si>
    <t>8245057447</t>
  </si>
  <si>
    <t xml:space="preserve">EMERGENZA COVID19 -  FORNITURA BARELLA PER TERAPIA INTENSIVA </t>
  </si>
  <si>
    <t>7717800</t>
  </si>
  <si>
    <t>82473031BD</t>
  </si>
  <si>
    <t>15SER009.1 LAVORO TEMPORANEO</t>
  </si>
  <si>
    <t>7718117</t>
  </si>
  <si>
    <t>8247645BF4</t>
  </si>
  <si>
    <t>PC20PRE021 - Fornitura circuiti per anestesia Smoothbore - EMERGENZA COVID 19</t>
  </si>
  <si>
    <t>7721554</t>
  </si>
  <si>
    <t>8251408D47</t>
  </si>
  <si>
    <t>EMERGENZA COVID19  - FORNITURA DI DEFIBRILLATORI DAE</t>
  </si>
  <si>
    <t>7721580</t>
  </si>
  <si>
    <t>8251442957</t>
  </si>
  <si>
    <t xml:space="preserve">EMERGENZA COVID19 - FORNITURA POMPE TIVA TCI BECTON DICKINSON </t>
  </si>
  <si>
    <t>7721603</t>
  </si>
  <si>
    <t>825147221B</t>
  </si>
  <si>
    <t xml:space="preserve">EMERGENZA COVID19  - FORNITURA DI STRUMENTO BIO-PLEX </t>
  </si>
  <si>
    <t>7721620</t>
  </si>
  <si>
    <t>8251488F4B</t>
  </si>
  <si>
    <t xml:space="preserve">EMERGENZA COVID19 - LETTI DEGENZA HILL ROM </t>
  </si>
  <si>
    <t>7721649</t>
  </si>
  <si>
    <t>8251510177</t>
  </si>
  <si>
    <t>EMERGENZA COVID19 - FORNITURA ELETTROCARDIOGRAFI - MORTARA INSTRUMENT EUROPE</t>
  </si>
  <si>
    <t>7721661</t>
  </si>
  <si>
    <t>8251523C2E</t>
  </si>
  <si>
    <t xml:space="preserve">EMERGENZA COVID19 - DEFIBRILLATORE LIFEPACK 15 STRYKER </t>
  </si>
  <si>
    <t>7721674</t>
  </si>
  <si>
    <t>82515377BD</t>
  </si>
  <si>
    <t>EMERGENZA COVID19  - FORNITURA DI ECMO</t>
  </si>
  <si>
    <t>7721684</t>
  </si>
  <si>
    <t>82515545C5</t>
  </si>
  <si>
    <t xml:space="preserve">EMERGENZA COVID19  - FORNITURA DI CARRELLO PER BRONCOSCOPIA </t>
  </si>
  <si>
    <t>7721690</t>
  </si>
  <si>
    <t>825155241F</t>
  </si>
  <si>
    <t>EMERGENZA COVID19 - LETTI TERAPIA INTENSIVA SEMINTENSIVA MALVESTIO</t>
  </si>
  <si>
    <t>7721698</t>
  </si>
  <si>
    <t>8251565ED6</t>
  </si>
  <si>
    <t>EMERGENZA COVID19  - FORNITURA DI LETTI DEGENZA E COMODINI</t>
  </si>
  <si>
    <t>7721717</t>
  </si>
  <si>
    <t>825158602F</t>
  </si>
  <si>
    <t>EMERGENZA COVID19  - FORNITURA DI BRONCOSCOPI E VIDEOBRONCOSCOPI</t>
  </si>
  <si>
    <t>7721795</t>
  </si>
  <si>
    <t>8251678C17</t>
  </si>
  <si>
    <t>EMERGENZA COVID19  - FORNITURA DI SISTEMI PORTATILI PER RADIOGRAFIA</t>
  </si>
  <si>
    <t>7726960</t>
  </si>
  <si>
    <t>8258067478</t>
  </si>
  <si>
    <t xml:space="preserve">EMERGENZA COVID19 - FORNITURA BARELLE PER TERAPIA INTENSIVA - FAVERO HEALTH PROJECT </t>
  </si>
  <si>
    <t>7726969</t>
  </si>
  <si>
    <t>8258077CB6</t>
  </si>
  <si>
    <t>EMERGENZA COVID 19 - ELETTROCARDIOGRAFI ELI 250C - MORTARA INSTRUMENT EUROPE</t>
  </si>
  <si>
    <t>7726981</t>
  </si>
  <si>
    <t>8258094ABE</t>
  </si>
  <si>
    <t>EMERGENZA COVID19 - UMIDIFICATORI ATTIVI  DUPLICE CONTROLLO MR850ALU - AN.COR.MED</t>
  </si>
  <si>
    <t>7726986</t>
  </si>
  <si>
    <t>8258116CE5</t>
  </si>
  <si>
    <t xml:space="preserve">EMERGENZA COVID19 - FORNITURA UMIDIFICATORI AIRVO II - AN.COR-MED </t>
  </si>
  <si>
    <t>7726988</t>
  </si>
  <si>
    <t>825810864D</t>
  </si>
  <si>
    <t>7727063</t>
  </si>
  <si>
    <t>82581909F7</t>
  </si>
  <si>
    <t xml:space="preserve">EMERGENZA COVID19  - FORNTITURA DI POMPE A SIRINGA </t>
  </si>
  <si>
    <t>7727210</t>
  </si>
  <si>
    <t>8258361715</t>
  </si>
  <si>
    <t>EMERGENZA COVID19  - FORNITURA DI SATURIMETRI PALMCARE PRO</t>
  </si>
  <si>
    <t>7727240</t>
  </si>
  <si>
    <t>8258390F01</t>
  </si>
  <si>
    <t>EMERGENZA COVID19  - FORNITURA DI SATURIMETRI AL,ME.D.</t>
  </si>
  <si>
    <t>7727264</t>
  </si>
  <si>
    <t>825842296B</t>
  </si>
  <si>
    <t>EMERGENZA COVID19  - FORNITURA DI ASPIRATORI SUCTION UNIT</t>
  </si>
  <si>
    <t>7724934</t>
  </si>
  <si>
    <t>825551065D</t>
  </si>
  <si>
    <t xml:space="preserve">ID.09BS236 FORNITURA IN SERVICE DI MATERIALI E NOLEGGIO STRUMENTI PER IL CONSOLIDAMENTO DELL'AREA SIERO DEL DIPARTIMENTO MEDICINA DI LABORATORIO PER LA AAS N. 5  LOTTO 1       </t>
  </si>
  <si>
    <t>8255519DC8</t>
  </si>
  <si>
    <t>82555252BF</t>
  </si>
  <si>
    <t>7726200</t>
  </si>
  <si>
    <t>8257131010</t>
  </si>
  <si>
    <t>ID.20REA006 MEPA MATERIALE MONOUSO PER LABORATORIO LOTTO 66</t>
  </si>
  <si>
    <t>8257142921</t>
  </si>
  <si>
    <t>8257145B9A</t>
  </si>
  <si>
    <t>8257153237</t>
  </si>
  <si>
    <t>8257159729</t>
  </si>
  <si>
    <t>825717003F</t>
  </si>
  <si>
    <t>82571786D7</t>
  </si>
  <si>
    <t>8257183AF6</t>
  </si>
  <si>
    <t>8257187E42</t>
  </si>
  <si>
    <t>82571965B2</t>
  </si>
  <si>
    <t>7721571</t>
  </si>
  <si>
    <t>82514228D6</t>
  </si>
  <si>
    <t xml:space="preserve">11PRE048 n. 341/2012  Fornitura di circuiti, palloni, filtri e altro materiale per anestesia e rianimazione  CARDIVA ITALIA SRL ( EX LOTTO SA.VIR SPA) 221 </t>
  </si>
  <si>
    <t>7721713</t>
  </si>
  <si>
    <t>8251584E84</t>
  </si>
  <si>
    <t xml:space="preserve">18PRE021 MEPA n. 1042/2018 Trattativa diretta sul mercato elettronico di CONSIP per l’affidamento della fornitura di MATERIALE DI CONSUMO PER APPARECCHIATURE DI PROPRIETA'  LOGIC SRL L.60         </t>
  </si>
  <si>
    <t>8251587102</t>
  </si>
  <si>
    <t>82515881D5</t>
  </si>
  <si>
    <t>7722375</t>
  </si>
  <si>
    <t>82522579E6</t>
  </si>
  <si>
    <t xml:space="preserve">11PRE045.1 n. 1021/2012  Fornitura di sistemi di umidificazione, coperte scaldapazienti e apparecchi riscaldatori in comodato d'uso   AN.COR-MED   108 </t>
  </si>
  <si>
    <t>7723852</t>
  </si>
  <si>
    <t>82539921AD</t>
  </si>
  <si>
    <t xml:space="preserve">11PRE043 n. 114/2012  Fornitura di anestesia loco regionale   B.BRAUN MILANO SPA        </t>
  </si>
  <si>
    <t>8254001918</t>
  </si>
  <si>
    <t>7723873</t>
  </si>
  <si>
    <t>8254026DB8</t>
  </si>
  <si>
    <t xml:space="preserve">11PRE043.1 n. 896/2012  Fornitura di materiale per anestesia loco Regionale  MOVI SPA 48 </t>
  </si>
  <si>
    <t>7724866</t>
  </si>
  <si>
    <t>8255405FB4</t>
  </si>
  <si>
    <t xml:space="preserve">13REA004 n. 60/2015 Fornitura di materiale monouso per laboratorio  LABOINDUSTRIA </t>
  </si>
  <si>
    <t>82554114AB</t>
  </si>
  <si>
    <t>82554168CA</t>
  </si>
  <si>
    <t>8255422DBC</t>
  </si>
  <si>
    <t>825542610D</t>
  </si>
  <si>
    <t>8255430459</t>
  </si>
  <si>
    <t>8255439BC4</t>
  </si>
  <si>
    <t>82554450BB</t>
  </si>
  <si>
    <t>8255448334</t>
  </si>
  <si>
    <t>82554515AD</t>
  </si>
  <si>
    <t>8255457A9F</t>
  </si>
  <si>
    <t>7729756</t>
  </si>
  <si>
    <t>8261294B77</t>
  </si>
  <si>
    <t>PC20PRE025 - Fornitura circuiti anestesia adulti - EMERGENZA COVID-19</t>
  </si>
  <si>
    <t>7730545</t>
  </si>
  <si>
    <t>82621849EB</t>
  </si>
  <si>
    <t>PC20PRE024 - Fornitura mc per Arivo - EMERGENZA COVID-19</t>
  </si>
  <si>
    <t>7733398</t>
  </si>
  <si>
    <t>826552817C</t>
  </si>
  <si>
    <t>EMERGENZA COVID19 - ACQUISTO APPARECCHIATURE RADIOLOGICHE</t>
  </si>
  <si>
    <t>7736624</t>
  </si>
  <si>
    <t>8269464193</t>
  </si>
  <si>
    <t xml:space="preserve">EMERGENZA COVID 19 - FORNITURA LETTI DEGENZA E COMODINI - MIS MEDICAL </t>
  </si>
  <si>
    <t>7735576</t>
  </si>
  <si>
    <t>82682843CE</t>
  </si>
  <si>
    <t>ID.20PRE018 MEPA - FORNITURA DI 'ELETTRODI PER ECG' lotto 7</t>
  </si>
  <si>
    <t>02985660303</t>
  </si>
  <si>
    <t>AZIENDA SANITARIA UNIVERSITARIA FRIULI CENTRALE</t>
  </si>
  <si>
    <t>7732348</t>
  </si>
  <si>
    <t>8264334828</t>
  </si>
  <si>
    <t>SERASUFC_AD_Servizi in emergenza COVID19 di carattere straordinario_Croce Rossa Italiana - Comitato di Udine Onlus</t>
  </si>
  <si>
    <t>7733780</t>
  </si>
  <si>
    <t>8266032166</t>
  </si>
  <si>
    <t>BENUD 15REA012 lotto 1 Biologia molecolare ditta Roche 36 mesi</t>
  </si>
  <si>
    <t>03051870834</t>
  </si>
  <si>
    <t>AZIENDA SANITARIA PROVINCIALE DI MESSINA</t>
  </si>
  <si>
    <t>7718869</t>
  </si>
  <si>
    <t>824851169B</t>
  </si>
  <si>
    <t>Procedura negoziata telematica sul MEPA (RDO) ai sensi degli artt. 58, 63 e 36 lettera c) del D.Lgs. n. 50 del 18/04/2016, divisa in due lotti, per l'acquisto di attrezzature varie (n. 3 video endoscopi - n. 1 pompa volumetrica per infusione endovenosa) per l'U.O. di Gastroenterologia del P.O. di Taormina DEL 710DG del 13.03.2020</t>
  </si>
  <si>
    <t>03051890832</t>
  </si>
  <si>
    <t>AZIENDA OSPEDALIERA UNIVERSITARIA G. MARTINO DI MESSINA</t>
  </si>
  <si>
    <t>7728449</t>
  </si>
  <si>
    <t>8259764CDE</t>
  </si>
  <si>
    <t>Fornitura urgente di pomper siringa per emergenza COVID</t>
  </si>
  <si>
    <t>Procedura negoziata senza previa indizione di gara (settori speciali)</t>
  </si>
  <si>
    <t>7720137</t>
  </si>
  <si>
    <t>82498653F7</t>
  </si>
  <si>
    <t>FORNITURA ANNUALE IN REGIME DI SOMMINISTRAZIONE DI N^ 40 KIT PIPAC CAPNOPEN</t>
  </si>
  <si>
    <t>7725095</t>
  </si>
  <si>
    <t>8255778387</t>
  </si>
  <si>
    <t xml:space="preserve">Affidamento fornitura triennale in regime di somministrazione, ai sensi dell'art. 63, comma 2, lett. b) e comma 3, lett. b) del D.Lgs. n. 50/2016, di materiale sanitario di consumo per le incubatrici da trasporto Atom e per i ventilatori polmonari da trasporto Hamilton per l'U.O.C. di Patologia e Terapia Intensiva Neonatale. </t>
  </si>
  <si>
    <t>7729268</t>
  </si>
  <si>
    <t>8260733C83</t>
  </si>
  <si>
    <t>Affidamento fornitura urgente di un estrattore automatico di acidi nucleici comprensivo del materiale di consumo</t>
  </si>
  <si>
    <t>03084880263</t>
  </si>
  <si>
    <t>AZIENDA U.L.S.S. N. 2 MARCA TREVIGIANA</t>
  </si>
  <si>
    <t>7707083</t>
  </si>
  <si>
    <t>823445573A</t>
  </si>
  <si>
    <t xml:space="preserve"> Gara Europea a procedura aperta per la fornitura di </t>
  </si>
  <si>
    <t>8234472542</t>
  </si>
  <si>
    <t>7715734</t>
  </si>
  <si>
    <t>824490245E</t>
  </si>
  <si>
    <t>Fornitura annuale di gas medicinali presso i presidi ospedalieri di Castelfranco Veneto e Montebelluna</t>
  </si>
  <si>
    <t>7725246</t>
  </si>
  <si>
    <t>8255995699</t>
  </si>
  <si>
    <t>Procedura negoziata telematica per l'affidamento del servizio di somministrazione di lavoro a tempo determinato per l'Azienda ULSS n. 2 Marca trevigiana</t>
  </si>
  <si>
    <t>03108560925</t>
  </si>
  <si>
    <t>AZIENDA OSPEDALIERO-UNIVERSITARIA DI CAGLIARI</t>
  </si>
  <si>
    <t>7727735</t>
  </si>
  <si>
    <t>8258953F9B</t>
  </si>
  <si>
    <t>dispositivi CND B gara sassari lotto 31</t>
  </si>
  <si>
    <t>33680000-0</t>
  </si>
  <si>
    <t>ARTICOLI DI FARMACIA</t>
  </si>
  <si>
    <t>7718397</t>
  </si>
  <si>
    <t>8247988703</t>
  </si>
  <si>
    <t>FORNITURA OSSIGENO TERAPEUTICO E GASSOSO</t>
  </si>
  <si>
    <t>03128170135</t>
  </si>
  <si>
    <t>AZIENDA REGIONALE EMERGENZA URGENZA</t>
  </si>
  <si>
    <t>7718215</t>
  </si>
  <si>
    <t>8247768178</t>
  </si>
  <si>
    <t xml:space="preserve">ATTIVAZIONE AI SENSI DELLA DGR 5165/2016 DI CONVENZIONI TEMPORANEE SPECIALI DEDICATE AL SERVIZIO DI SOCCORSO SANITARIO EXTRAOSPEDALIERO NECESSARIA PER LA COPERTURA DEL TERRITORIO A SEGUITO DELL'EMERGENZA EPIDEMIOLOGICA DA COVID-19. </t>
  </si>
  <si>
    <t>7718860</t>
  </si>
  <si>
    <t>82484872CE</t>
  </si>
  <si>
    <t>COVID- 19 AFFIDAMENTO DIRETTO NOLEGGIO AMBULANZE DA DESTINARSI AL SOCCORSO SUL TERRITORIO E MATERIALE CONNESSO</t>
  </si>
  <si>
    <t>7727269</t>
  </si>
  <si>
    <t>82584310DB</t>
  </si>
  <si>
    <t>affidamento diretto somministrazione personale amministrativo a tempo determinato</t>
  </si>
  <si>
    <t>79621000-3</t>
  </si>
  <si>
    <t>SERVIZI DI FORNITURA DI PERSONALE D'UFFICIO</t>
  </si>
  <si>
    <t>03301860544</t>
  </si>
  <si>
    <t>AZIENDA USL UMBRIA N. 1 PERUGIA</t>
  </si>
  <si>
    <t>7719641</t>
  </si>
  <si>
    <t>8249333CEF</t>
  </si>
  <si>
    <t xml:space="preserve">Fornitura urgente di n. 50 pompe a siringa per farmaci per Covid Hospital </t>
  </si>
  <si>
    <t>7723504</t>
  </si>
  <si>
    <t>8253618D07</t>
  </si>
  <si>
    <t>fornitura urgentissima specialità medicinale FASENRA (p.a. Benralizumab) farmaco classe A-PHT</t>
  </si>
  <si>
    <t>33670000-7</t>
  </si>
  <si>
    <t>MEDICINALI PER IL SISTEMA RESPIRATORIO</t>
  </si>
  <si>
    <t>7730625</t>
  </si>
  <si>
    <t>82622765D8</t>
  </si>
  <si>
    <t>servizio di trasporti sanitari secondari in emergenza/urgenza per l</t>
  </si>
  <si>
    <t>03399650104</t>
  </si>
  <si>
    <t>AZIENDA UNITA' SANITARIA LOCALE N. 3 GENOVESE</t>
  </si>
  <si>
    <t>7705598</t>
  </si>
  <si>
    <t>823268850E</t>
  </si>
  <si>
    <t>servizio di pulizia presso alcune strtture di ASL3</t>
  </si>
  <si>
    <t>7723705</t>
  </si>
  <si>
    <t>825384043D</t>
  </si>
  <si>
    <t>Servizio di supporto all'assistenza infermieristica e correlata assistenza domestico alberghiera da effettuare sulla nave SPLENDID della Società GNV per pazienti affetti da COVID-19.</t>
  </si>
  <si>
    <t>85112000-7</t>
  </si>
  <si>
    <t>SERVIZI DI ASSISTENZA OSPEDALIERA</t>
  </si>
  <si>
    <t>7737401</t>
  </si>
  <si>
    <t>8270315FD3</t>
  </si>
  <si>
    <t xml:space="preserve">SERVIZIO FINALIZZATO ALLO SVOLGIMENTO DI UN PROGETTO EPIDEMIOLOGICO E AMBULATORIALE AFFERENTE ALLE PATOLOGIE REUMATICHE   </t>
  </si>
  <si>
    <t>85145000-7</t>
  </si>
  <si>
    <t>SERVIZI PRESTATI DA LABORATORI MEDICI</t>
  </si>
  <si>
    <t>03499370710</t>
  </si>
  <si>
    <t>AZIENDA ASL FG</t>
  </si>
  <si>
    <t>7737698</t>
  </si>
  <si>
    <t>827065151D</t>
  </si>
  <si>
    <t>prestazione servizio 118 presso il territorio dell'Asl di Foggia mese di marzo 2020( AVM)</t>
  </si>
  <si>
    <t>7737703</t>
  </si>
  <si>
    <t>8270654796</t>
  </si>
  <si>
    <t>prestazione servizio 118 presso il territorio dell'Asl di Foggia mese di marzo 2020 (misericordie Torremaggiore)</t>
  </si>
  <si>
    <t>7737708</t>
  </si>
  <si>
    <t>8270661D5B</t>
  </si>
  <si>
    <t>prestazione servizio 118 presso il territorio dell'Asl di Foggia mese di marzo 2020( Croce Azzurra)</t>
  </si>
  <si>
    <t>7737717</t>
  </si>
  <si>
    <t>8270682EAF</t>
  </si>
  <si>
    <t>prestazione servizio 118 presso il territorio dell'Asl di Foggia mese di marzo 2020 ( amici di Anzano)</t>
  </si>
  <si>
    <t>7737733</t>
  </si>
  <si>
    <t>8270689479</t>
  </si>
  <si>
    <t>prestazione servizio 118 presso il territorio dell'Asl di Foggia mese dmarzo 2020 (croce Ble)</t>
  </si>
  <si>
    <t>7737742</t>
  </si>
  <si>
    <t>8270698BE4</t>
  </si>
  <si>
    <t>prestazione servizio 118 presso il territorio dell'Asl di Foggia mese di marzo 2020 (TUR 27)</t>
  </si>
  <si>
    <t>7737745</t>
  </si>
  <si>
    <t>8270702F30</t>
  </si>
  <si>
    <t>prestazione servizio 118 presso il territorio dell'Asl di Foggia mese di marzo 2020 (PAERC)</t>
  </si>
  <si>
    <t>7737755</t>
  </si>
  <si>
    <t>8270712773</t>
  </si>
  <si>
    <t>prestazione servizio 118 presso il territorio dell'Asl di Foggia mese di Marzo 2020( misericordie Orta Nova)</t>
  </si>
  <si>
    <t>7738278</t>
  </si>
  <si>
    <t>8271456D69</t>
  </si>
  <si>
    <t>prestazione servizio 118 presso il territorio dell'Asl di Foggia mese di marzo 2020 (AVAS S.PIO)</t>
  </si>
  <si>
    <t>7737032</t>
  </si>
  <si>
    <t>8269901A30</t>
  </si>
  <si>
    <t>Procedura negoziata urgente per l'acquisto di n. 4 apparecchiature di diagnostica rapida per COVID 19 e n. 4.000 kit diagnostici</t>
  </si>
  <si>
    <t>2020-04-10</t>
  </si>
  <si>
    <t>03510050127</t>
  </si>
  <si>
    <t>AZIENDA SOCIO SANITARIA TERRITORIALE (ASST) DEI SETTE LAGHI</t>
  </si>
  <si>
    <t>7712460</t>
  </si>
  <si>
    <t>8241182686</t>
  </si>
  <si>
    <t>SERVIZIO DI LAVORO A TEMPO DETERMINATO PER N. 18 UNITÀ LAVORATIVE CON QUALIFICA DI COLL. PROF.LE SANITARIO - INFERMIERE CAT. D  PER UN PERIODO DI TRE MESI</t>
  </si>
  <si>
    <t>7716667</t>
  </si>
  <si>
    <t>824592830D</t>
  </si>
  <si>
    <t>ADESIONE ARCA_2017_016 PACEMAKER E DEFIBRILLATORI 3 - LOTTO N. 24 - DITTA MEDTRONIC</t>
  </si>
  <si>
    <t>7712400</t>
  </si>
  <si>
    <t>82411235D6</t>
  </si>
  <si>
    <t>SERVIZIO DI TRASPORTO SANITARIO NON RICONDUCIBILE ALL</t>
  </si>
  <si>
    <t>7712505</t>
  </si>
  <si>
    <t>824121950F</t>
  </si>
  <si>
    <t>FORNITURA A NOLEGGIO DI APPARECCHIATURE PER MONITORAGGIO E TRATTAMENTO DOMICILIARE.</t>
  </si>
  <si>
    <t>8241230E20</t>
  </si>
  <si>
    <t>82412373EA</t>
  </si>
  <si>
    <t>8241245A82</t>
  </si>
  <si>
    <t>7723746</t>
  </si>
  <si>
    <t>82538772C6</t>
  </si>
  <si>
    <t>ARCA_2017_018 POMPE IMPIANTABILI E NEUROSTIMOLATORI 2 - DITTA BOSTON - LOTTO N. 17</t>
  </si>
  <si>
    <t>7728734</t>
  </si>
  <si>
    <t>8260060126</t>
  </si>
  <si>
    <t>FORNITURA SISTEMA PORTATILE PER RADIOLOGIA DOMICILIARE</t>
  </si>
  <si>
    <t>7732686</t>
  </si>
  <si>
    <t>8264763A2D</t>
  </si>
  <si>
    <t>FORNITURA PORTATILE RADIOLOGICO</t>
  </si>
  <si>
    <t>7732188</t>
  </si>
  <si>
    <t>8264124ADB</t>
  </si>
  <si>
    <t>FORNITURA DI DUE CENTRALI DI MONITORAGGIO REPARTO DI CARDIOLOGIA E T.I. H TRADATE</t>
  </si>
  <si>
    <t>7732564</t>
  </si>
  <si>
    <t>8264602552</t>
  </si>
  <si>
    <t>ADESIONE ARCA_2017_016 DEFIBRILLATORI E PACEMAKER 3 - LOTTO N. 16 - DITTA BIOTRONIK</t>
  </si>
  <si>
    <t>03519500619</t>
  </si>
  <si>
    <t>AZIENDA SANITARIA LOCALE DI CASERTA</t>
  </si>
  <si>
    <t>7719190</t>
  </si>
  <si>
    <t>82488183F4</t>
  </si>
  <si>
    <t xml:space="preserve">ACQUISTO APPARECCHIATURE PER TRATTAMENTO ARIA </t>
  </si>
  <si>
    <t>7720615</t>
  </si>
  <si>
    <t>8250430637</t>
  </si>
  <si>
    <t>FORNITURA DI N. 33 BARELLE DI BIOCONTENIMENTO PER TRASPORTO PAZIENTI CORASNAVIRUS</t>
  </si>
  <si>
    <t>7715999</t>
  </si>
  <si>
    <t>8245166E37</t>
  </si>
  <si>
    <t xml:space="preserve">fornitura urgenti di nebulizzatori. Ditta Medicom </t>
  </si>
  <si>
    <t>7732522</t>
  </si>
  <si>
    <t>8264557031</t>
  </si>
  <si>
    <t xml:space="preserve">FORNITURA APPARECCHIATURE PER FILTRAZIONE ARIA </t>
  </si>
  <si>
    <t>7733915</t>
  </si>
  <si>
    <t>82661567B8</t>
  </si>
  <si>
    <t xml:space="preserve">FORNITURA DI SISTEMI INFUSIONALI A SIRINGA </t>
  </si>
  <si>
    <t>7734899</t>
  </si>
  <si>
    <t>82675684F1</t>
  </si>
  <si>
    <t xml:space="preserve">CARRIER ANTIBIOTICO DENOMINATO STIMULAN </t>
  </si>
  <si>
    <t>03622110132</t>
  </si>
  <si>
    <t>AZIENDA SOCIO SANITARIA TERRITORIALE (ASST) LARIANA</t>
  </si>
  <si>
    <t>7725239</t>
  </si>
  <si>
    <t>8255962B5C</t>
  </si>
  <si>
    <t>Indizione di procedura aperta, ai sensi dell'art. 60 del D. Lgs. 50/2016 ss.mm.ii., per l'affidamento della fornitura a titolo di noleggio di un microscopio per neurochirurgia occorrente all'ASST Lariana presso il Presidio Ospedaliero Sant'Anna di San Fermo della Battaglia (CO) per il periodo di 96 mesi</t>
  </si>
  <si>
    <t>03775110988</t>
  </si>
  <si>
    <t>AZIENDA SOCIO-SANITARIA TERRITORIALE DEGLI SPEDALI CIVILI DI BRESCIA</t>
  </si>
  <si>
    <t>7721335</t>
  </si>
  <si>
    <t>8251177EA6</t>
  </si>
  <si>
    <t>FORNITURA N. 3 APPARECCHIATURE QIACUBE PER EMERGENZA COVID-19</t>
  </si>
  <si>
    <t>7717934</t>
  </si>
  <si>
    <t>8247451BDC</t>
  </si>
  <si>
    <t>ADESIONE CONVENZIONE ARCA_2016_21 PER LA FORNITURA DI POMPE E SET DEDICATI</t>
  </si>
  <si>
    <t>7720372</t>
  </si>
  <si>
    <t>8250119592</t>
  </si>
  <si>
    <t xml:space="preserve">ADESIONE CONVENZIONE ARCA_2018_032 Arredi Sanitari </t>
  </si>
  <si>
    <t>7734369</t>
  </si>
  <si>
    <t>82666775AA</t>
  </si>
  <si>
    <t>Fornitura di n. 2 Sistemi di monitoraggio CDI550 - Emergenza Covid-19</t>
  </si>
  <si>
    <t>7736846</t>
  </si>
  <si>
    <t>8269727A99</t>
  </si>
  <si>
    <t>FORNITURA DI N. 1 PORTATILE RADIOLOGICO - Emergenza covid</t>
  </si>
  <si>
    <t>03775660982</t>
  </si>
  <si>
    <t>AZIENDA SOCIO SANITARIA TERRITORIALE DEL GARDA</t>
  </si>
  <si>
    <t>7705595</t>
  </si>
  <si>
    <t>82326841C2</t>
  </si>
  <si>
    <t>GAS MEDICALI - FORNITURA E SERVIZI - CONTRATTO PONTE PER DODICI MESI</t>
  </si>
  <si>
    <t>7712558</t>
  </si>
  <si>
    <t>8241309F51</t>
  </si>
  <si>
    <t>FORNITURA URGENTE DI N. 22 LETTI DEGENZA CON SPONDE ABBATTIBILI, ASTA PORTAFLEBO SOLLEVAMALATI E RELATIVI COMODINI DA DESTINARE AL REPARTO WEEK SURGERY</t>
  </si>
  <si>
    <t>7713247</t>
  </si>
  <si>
    <t>8242086089</t>
  </si>
  <si>
    <t>FORNITURA SISTEMI MONITORAGGIO PER SUB INTENSIVA EMERGENZA CORONA VIRUS</t>
  </si>
  <si>
    <t>7716984</t>
  </si>
  <si>
    <t>8246289CF2</t>
  </si>
  <si>
    <t>FORNITURA SISTEMI C PAP PER EMERGENZA COVID</t>
  </si>
  <si>
    <t>7724047</t>
  </si>
  <si>
    <t>8254263150</t>
  </si>
  <si>
    <t>fornitura broncoscopi monouso ambu 2020 2025 in adesione gara ASST BS</t>
  </si>
  <si>
    <t>7731736</t>
  </si>
  <si>
    <t>8263581AC2</t>
  </si>
  <si>
    <t>FORNITURA SISTEMA MONITORAGGIO X RIANIMAZIONE MANERBIO COVID19</t>
  </si>
  <si>
    <t>03775820982</t>
  </si>
  <si>
    <t>AZIENDA SOCIO-SANITARIA TERRITORIALE DELLA FRANCIACORTA</t>
  </si>
  <si>
    <t>7720052</t>
  </si>
  <si>
    <t>8249782F75</t>
  </si>
  <si>
    <t xml:space="preserve">FORNITURA, CARATTERIZZATA DA SOMMA URGENZA CAUSA EMERGENZA COVID-19, DI N.2 PORTATILI RADIOLOGICI DIGITALI. AFFIDAMENTO ALLA DITTA EMME ESSE SRL.. </t>
  </si>
  <si>
    <t>03775830981</t>
  </si>
  <si>
    <t>AZIENDA SOCIO-SANITARIA TERRITORIALE DELLA VALCAMONICA</t>
  </si>
  <si>
    <t>7727545</t>
  </si>
  <si>
    <t>8258748672</t>
  </si>
  <si>
    <t>contratto ponte servizio di pulizia</t>
  </si>
  <si>
    <t>2020-03-07</t>
  </si>
  <si>
    <t>7710829</t>
  </si>
  <si>
    <t>8239335256</t>
  </si>
  <si>
    <t>ACQUSTO N. 8 monitor</t>
  </si>
  <si>
    <t>03901420236</t>
  </si>
  <si>
    <t>AZIENDA OSPEDALIERA UNIVERSITARIA INTEGRATA 'ISTITUTI OSPITALIERI DI VERONA '</t>
  </si>
  <si>
    <t>7711386</t>
  </si>
  <si>
    <t>8240008DB3</t>
  </si>
  <si>
    <t>N. 200/2020 Procedura Negoziata in urgenza per l'acquisto di un Sistema DRX Revolution con Detettore DRX Plus 35x43 per l'U.O.C. Area Sanitaria Radiologia dell'Ospedale di Borgo Trento per emergenza COVID-19.</t>
  </si>
  <si>
    <t>7711478</t>
  </si>
  <si>
    <t>8240106E92</t>
  </si>
  <si>
    <t>N. 201/2020 Procedura negoziata in urgenza per l'acquisto di n. 1 Diagnostica Ex Demo per 'U.O.C. Area Sanitaria Radiologia dell'Ospedale di Borgo Roma, per emergenza COVID-19.</t>
  </si>
  <si>
    <t>7729965</t>
  </si>
  <si>
    <t>82615330B5</t>
  </si>
  <si>
    <t>A.D. 279/2020 - Emergenza Covid-19 - Fornitura di n. 1 portatile per radiografia ai sensi dell'art. 99 comma 3 D.L. 18/2020.</t>
  </si>
  <si>
    <t>7730531</t>
  </si>
  <si>
    <t>8262168CB6</t>
  </si>
  <si>
    <t>EMERGENZA COVID-19 - FORNITURA DI N. 1 APPARECCHIO PORTATILE PER RADIOGRAFIA</t>
  </si>
  <si>
    <t>04008300750</t>
  </si>
  <si>
    <t>AZIENDA SANITARIA LOCALE LECCE</t>
  </si>
  <si>
    <t>7704955</t>
  </si>
  <si>
    <t>823199050C</t>
  </si>
  <si>
    <t xml:space="preserve">Procedura negoziata ex art. 36, comma 2, lett. b) e comma 6 del D.Lgs n. 50/16, svolta in modalità telematica sul Me.PA, per l'affidamento della fornitura di n.60 letti degenza ad altezza variabile completi di materassi in schiuma da destinare ai PP.OO. Vito Fazzi - Lecce e Santa Caterina Novella - Galatina,  occorrenti alle UU.OO. di Malattie Infettive per l'emergenza Covid-19. </t>
  </si>
  <si>
    <t>04114370168</t>
  </si>
  <si>
    <t>AZIENDA SOCIO SANITARIA TERRITORIALE PAPA GIOVANNI XXIII</t>
  </si>
  <si>
    <t>7734892</t>
  </si>
  <si>
    <t>826758749F</t>
  </si>
  <si>
    <t>Fornitura sacche di sangue</t>
  </si>
  <si>
    <t>33141570-6</t>
  </si>
  <si>
    <t>SANGUE UMANO</t>
  </si>
  <si>
    <t>7710649</t>
  </si>
  <si>
    <t>823914016B</t>
  </si>
  <si>
    <t>Fornitura urgente di n. 18 monitor multiparametrici</t>
  </si>
  <si>
    <t>7724204</t>
  </si>
  <si>
    <t>82545649B2</t>
  </si>
  <si>
    <t>PERSONALE INFERMIERISTICO EMERGENZA CORONAVIRUS</t>
  </si>
  <si>
    <t>7724354</t>
  </si>
  <si>
    <t>825476820D</t>
  </si>
  <si>
    <t>SOMMINISTRAZIONE LAVORO INTERINALE EMERGENZA CORONAVIRUS DITTA ETJCA</t>
  </si>
  <si>
    <t>7728750</t>
  </si>
  <si>
    <t>82600855C6</t>
  </si>
  <si>
    <t>Servizio di copertura turni del personale medico presso il Pronto Soccorso dei Presidi Ospedalieri di San Giovanni Bianco e Papa Giovanni XXIII. Prosecuzione dal 01.04.2020 al 30.06.2020</t>
  </si>
  <si>
    <t>7731589</t>
  </si>
  <si>
    <t>8263379412</t>
  </si>
  <si>
    <t>SOMMINISTRAZIONE LAVORO INTERINALE OSPEDALE DA CAMPO</t>
  </si>
  <si>
    <t>04114380167</t>
  </si>
  <si>
    <t>AZIENDA SOCIO SANITARIA TERRITORIALE DI BERGAMO EST</t>
  </si>
  <si>
    <t>7712075</t>
  </si>
  <si>
    <t>824071337F</t>
  </si>
  <si>
    <t>ADESIONE ATS BERGAMO SERVIZIO LAVORO ITERINALE PER EMERGENZA COVID-19</t>
  </si>
  <si>
    <t>7714555</t>
  </si>
  <si>
    <t>8243563364</t>
  </si>
  <si>
    <t>SERVIZIO DI SOMMINISTRAZIONE LAVORO MEDICI PRONTO SOCCORSO COVID-19</t>
  </si>
  <si>
    <t>7710934</t>
  </si>
  <si>
    <t>82394701BE</t>
  </si>
  <si>
    <t>fornitura accessori per duplicazione prese ossigeno aria medicale dei   presidi ospedaliere - Emergenza Corona Virus</t>
  </si>
  <si>
    <t>42996600-0</t>
  </si>
  <si>
    <t>ATTREZZATURE PER OSSIGENAZIONE</t>
  </si>
  <si>
    <t>7728240</t>
  </si>
  <si>
    <t>8259521459</t>
  </si>
  <si>
    <t>AFFIDAMENTO DEL SERVIZIO SOMMINISTRAZIONE LAVORO ITERINALE PER INFERMIERI PER UN PERIODO DI 4 MESI RINNOVABILI IN ACCORDO QUADRO</t>
  </si>
  <si>
    <t>85142000-6</t>
  </si>
  <si>
    <t>SERVIZI PRESTATI DA PERSONALE PARAMEDICO</t>
  </si>
  <si>
    <t>04114450168</t>
  </si>
  <si>
    <t>AZIENDA SOCIO SANITARIA TERRITORIALE DI BERGAMO OVEST</t>
  </si>
  <si>
    <t>7717331</t>
  </si>
  <si>
    <t>8246696CD0</t>
  </si>
  <si>
    <t>Acquisto in urgenza di un portatile radiologico per emergenza epidemiologica covid-19</t>
  </si>
  <si>
    <t>7723520</t>
  </si>
  <si>
    <t>8253651844</t>
  </si>
  <si>
    <t>Servizio di gestione n. 25 posti letto dedicati a pazienti Covid-19 per emergenza epidemiologica</t>
  </si>
  <si>
    <t>7730287</t>
  </si>
  <si>
    <t>8261878D65</t>
  </si>
  <si>
    <t>Assegnazione in urgenza di personale interinale sanitario per l'emergenza epidemiologica COVID-19.</t>
  </si>
  <si>
    <t>7734404</t>
  </si>
  <si>
    <t>82667344B4</t>
  </si>
  <si>
    <t>Apparecchiatura portatile per radiografia portatile per radiografia domiciliare. Acquisto in urgenza per emergenza epidemiologica COVID-19</t>
  </si>
  <si>
    <t>7738092</t>
  </si>
  <si>
    <t>827124929A</t>
  </si>
  <si>
    <t>Adesione convenzione ARCA_2017_016 lotto 12 - Medtronic</t>
  </si>
  <si>
    <t>7738106</t>
  </si>
  <si>
    <t>8271261C7E</t>
  </si>
  <si>
    <t>Adesione convenzone ARCA_2017_016 lotto 22 - Boston</t>
  </si>
  <si>
    <t>04376350155</t>
  </si>
  <si>
    <t>FONDAZIONE IRCCS ISTITUTO NAZIONALE TUMORI</t>
  </si>
  <si>
    <t>7716285</t>
  </si>
  <si>
    <t>8245491A6B</t>
  </si>
  <si>
    <t>ARCA_2018_055 - Lotto 3 - Pompe e set di deflussori - BECTON</t>
  </si>
  <si>
    <t>04612750481</t>
  </si>
  <si>
    <t>AZIENDA OSPEDALIERO UNIVERSITARIA-CAREGGI</t>
  </si>
  <si>
    <t>7721851</t>
  </si>
  <si>
    <t>8251730702</t>
  </si>
  <si>
    <t>somministrazione lavoro temporaneo</t>
  </si>
  <si>
    <t>7712645</t>
  </si>
  <si>
    <t>824138915A</t>
  </si>
  <si>
    <t>FORNITURA MACCHINE PRODUTTRICI DI GHIACCIO</t>
  </si>
  <si>
    <t>7712695</t>
  </si>
  <si>
    <t>824147477D</t>
  </si>
  <si>
    <t>FORNITURA DII AURICOLARI</t>
  </si>
  <si>
    <t>7726585</t>
  </si>
  <si>
    <t>82575688AD</t>
  </si>
  <si>
    <t>FORNITURA DI N.4 ECOTOMOGRAFI DITTA CANON PER COVID-19</t>
  </si>
  <si>
    <t>7719645</t>
  </si>
  <si>
    <t>8249330A76</t>
  </si>
  <si>
    <t>ADESIONE ALLA CONVENZIONE PER LA FORNITURA DI SISTEMI RADIOLOGICI PORTATILI - DET. 1039 DEL 16/07/2018  - LOTTO 5 - FUJIFILM</t>
  </si>
  <si>
    <t>7727656</t>
  </si>
  <si>
    <t>8258870B1E</t>
  </si>
  <si>
    <t>EMERGENZA COVID 19 - acquisto urgente Roqurum 10 mg/ml fiale da 5 ml  18.000 fiale</t>
  </si>
  <si>
    <t>7734708</t>
  </si>
  <si>
    <t>82672140D1</t>
  </si>
  <si>
    <t>FORNITURA AURICOLARI</t>
  </si>
  <si>
    <t>2020-04-04</t>
  </si>
  <si>
    <t>04701800650</t>
  </si>
  <si>
    <t>AZIENDA SANITARIA LOCALE SALERNO</t>
  </si>
  <si>
    <t>7711719</t>
  </si>
  <si>
    <t>8240348649</t>
  </si>
  <si>
    <t>Procedura negoziata senza previa pubblicazione di bando di gara, per l'acquisizione di VIDEOLARINGOSCOPI da destinare alle UU.OO. 'Anestesia e Rianimazione' dell'ASL Salerno</t>
  </si>
  <si>
    <t>7711875</t>
  </si>
  <si>
    <t>82405057D8</t>
  </si>
  <si>
    <t>Procedura negoziata senza previa pubblicazione di bando di gara, per l</t>
  </si>
  <si>
    <t>7710805</t>
  </si>
  <si>
    <t>8239746580</t>
  </si>
  <si>
    <t>Procedura di gara per l'acquisizione di apparecchiature sanitarie.  DCA 134/2016 - Linea Progettuale n. 3-Unicum assistenziale Ospedale-Territorio per lo sviluppo della Rete Cure Palliative-Terapie del Dolore</t>
  </si>
  <si>
    <t>823976987A</t>
  </si>
  <si>
    <t>823979913E</t>
  </si>
  <si>
    <t>825353588A</t>
  </si>
  <si>
    <t>82535515BF</t>
  </si>
  <si>
    <t>04721260877</t>
  </si>
  <si>
    <t>AZIENDA SANITARIA PROVINCIALE DI CATANIA</t>
  </si>
  <si>
    <t>7706273</t>
  </si>
  <si>
    <t>82334845EF</t>
  </si>
  <si>
    <t>Fornitura di 2 sistemi di Videolaringoscopia per intubazioni standard e difficili da destinare alle UU.OO.CC. di Anestesia e Rianimazione dei PP.OO. di Acireale e Biancavilla.</t>
  </si>
  <si>
    <t>7716850</t>
  </si>
  <si>
    <t>82461423A6</t>
  </si>
  <si>
    <t>ASP CATANIA - EMERGENZA CORONAVIRUS - procedura di gara telematica, suddivisa in due lotti, per fornitura n. 5 portatili digitali per radiografia non motorizzati</t>
  </si>
  <si>
    <t>82461477C5</t>
  </si>
  <si>
    <t>7723362</t>
  </si>
  <si>
    <t>8253484E72</t>
  </si>
  <si>
    <t>Fornitura con estrema urgenza di 45 unità di monitoraggio per i PP.OO. di Acireale e Caltagirone - deliberazione 289 del 20.03.2020</t>
  </si>
  <si>
    <t>7736071</t>
  </si>
  <si>
    <t>8268894B2F</t>
  </si>
  <si>
    <t>Fornitura in noleggio operativo di n.3 letti elettrici completi di accessori da destinare alle UU.OO.CC. di Anestesia e Rianimazione dei PP.OO. di Biancavilla e Caltagirone.</t>
  </si>
  <si>
    <t>04721280875</t>
  </si>
  <si>
    <t>AZIENDA OSPEDALIERA PER L'EMERGENZA CANNIZZARO</t>
  </si>
  <si>
    <t>7729875</t>
  </si>
  <si>
    <t>8261479424</t>
  </si>
  <si>
    <t xml:space="preserve">Noleggio quinquennale sonde endoscopiche Olympus per l' U.O.S. di Gastroenterologia dellA.O.Cannizzaro </t>
  </si>
  <si>
    <t>2020-03-08</t>
  </si>
  <si>
    <t>7711504</t>
  </si>
  <si>
    <t>8240135683</t>
  </si>
  <si>
    <t>Fornitura di 137 monitor multiparametrici per ler Aziende Sanitarie della Regione Siciliana per Emergenza Coronavirus</t>
  </si>
  <si>
    <t>04721290874</t>
  </si>
  <si>
    <t>AZIENDA OSPEDALIERA UNIVERSITARIA DI CATANIA</t>
  </si>
  <si>
    <t>7713605</t>
  </si>
  <si>
    <t>8242483824</t>
  </si>
  <si>
    <t>Acquisto tramite Mercato elettronico della Pubblica Amministrazione di n^2 letti di terapia intensiva per l'U.O.C. di Anestesia e Rianimazione e Terapia Intensiva del Presidio G. Rodolico.</t>
  </si>
  <si>
    <t>7714586</t>
  </si>
  <si>
    <t>8243597F6F</t>
  </si>
  <si>
    <t>Gara Telematica (RDO) tramite Mercato Elettronico della Pubblica Amministrazione per la fornitura di un Sistema per la misurazione dei flussi nei condotti artero-venosi negli interventi di chirurgia coronarica e del relativo materiale di consumo</t>
  </si>
  <si>
    <t>33169500-7</t>
  </si>
  <si>
    <t>SISTEMI DI LOCALIZZAZIONE E CONTROLLO IN CHIRURGIA</t>
  </si>
  <si>
    <t>7720385</t>
  </si>
  <si>
    <t>8250145B05</t>
  </si>
  <si>
    <t>PROCEDURA DI GARA TELEMATICA PER LA FORNITURA DI UN ESTRATTORE PREPARATORE DI ACIDI NUCLEICI E PCR PER COVID-19  E DEL RELATIVO MATERIALE DI CONSUMO PER L'U.O. LABORATORIO CENTRALIZZATO DEL PRESIDIO G. RODOLICO</t>
  </si>
  <si>
    <t>7720639</t>
  </si>
  <si>
    <t>8250461FC9</t>
  </si>
  <si>
    <t>GARA TELEMATICA (RDO) ESPLETATA TRAMITE MERCATO ELETTRONICO DELLA PUBBLICA AMMINISTRAZIONE (MEPA) PER LA FORNITURA DI PRESIDI VARI E PRODOTTI PER LA CENTRALE DI STERILIZZAZIONE</t>
  </si>
  <si>
    <t>8250845CAD</t>
  </si>
  <si>
    <t>8250852277</t>
  </si>
  <si>
    <t>7727242</t>
  </si>
  <si>
    <t>8258404A90</t>
  </si>
  <si>
    <t>GARA TELEMATICA (RDO) ESPLETATA TRAMITE MERCATO ELETTRONICO DELLA PUBBLICA AMMINISTRAZIONE (MEPA) PER LA FORNITURA DI PRESIDI VARI E PRODOTTI PER LA CENTRALE DI STERILIZZAZIONE DEL P.O. G. RODOLICO.</t>
  </si>
  <si>
    <t>8258427D8A</t>
  </si>
  <si>
    <t>825845115C</t>
  </si>
  <si>
    <t>8258465CE6</t>
  </si>
  <si>
    <t>82584722B0</t>
  </si>
  <si>
    <t>8258486E3A</t>
  </si>
  <si>
    <t>8258497750</t>
  </si>
  <si>
    <t>8258502B6F</t>
  </si>
  <si>
    <t>825851020C</t>
  </si>
  <si>
    <t>04724150968</t>
  </si>
  <si>
    <t>FONDAZIONE IRCCS CA' GRANDA OSPEDALE MAGGIORE POLICLINICO</t>
  </si>
  <si>
    <t>7705573</t>
  </si>
  <si>
    <t>8232645193</t>
  </si>
  <si>
    <t>PIANO DI GESTIONE DEL SOVRAFFOLLAMENTO (PGS) E AMPLIAMENTO TEMPORANEO DEI POSTI LETTO: CONSEGUENTE SOMMINISTRAZIONE DI N. 5 FIGURE PROFESSIONALI INFERMIERE E N. 5 FIGURE PROFESSIONALI OSS PER IL PERIODO 1.1.2020 - 31.3.2020 - ATTI 1269/2012</t>
  </si>
  <si>
    <t>7727852</t>
  </si>
  <si>
    <t>825907544C</t>
  </si>
  <si>
    <t>PERSONALE SANITARIO EMERGENZIA EPIDEMIOLOGICA DA COVID-19: SOMMINISTRAZIONE DI N. 5 FIGURE PROFESSIONALI INFERMIERE E N. 5 FIGURE PROFESSIONALI OSS PER IL PERIODO 1.4.2020 - 30.9.2020 - ATTI 1269/2012</t>
  </si>
  <si>
    <t>7727853</t>
  </si>
  <si>
    <t>825907651F</t>
  </si>
  <si>
    <t>RECLUTAMENTO PERSONALE SANITARIO PER EMERGENZIA EPIDEMIOLOGICA DA COVID-19: SOMMINISTRAZIONE DI N. 10 FIGURE PROFESSIONALI INFERMIERE, N. 4 FIGURE PROFESSIONALI FISIOTERAPISTA E N. 10 FIGURE PROFESSIONALI OSS PER IL PERIODO 15.3.2020 - 30.9.2020 - ATTI 1269/2012</t>
  </si>
  <si>
    <t>7738213</t>
  </si>
  <si>
    <t>827138854E</t>
  </si>
  <si>
    <t xml:space="preserve">PERSONALE SANITARIO EMERGENZIA EPIDEMIOLOGICA DA COVID-19: SOMMINISTRAZIONE DI N. 40 FIGURE PROFESSIONALI INFERMIERE E N. 25 FIGURE PROFESSIONALI OSS PER IL PERIODO 1.4.2020 - 30.9.2020 - ATTI 1269/2012 </t>
  </si>
  <si>
    <t>04733051009</t>
  </si>
  <si>
    <t>AZIENDA OSPEDALIERA SAN CAMILLO FORLANINI</t>
  </si>
  <si>
    <t>7718143</t>
  </si>
  <si>
    <t>824767658B</t>
  </si>
  <si>
    <t>COVID 19 - Affidamento, ai sensi dell'art. 63 comma 2 lett. c) del D.Lgs. 50/2016 e s.m.i., del servizio di somministrazione di n. 15 infermieri a tempo determinato per le necessità dell'Azienda Ospedaliera S. Camillo Forlanini</t>
  </si>
  <si>
    <t>7716474</t>
  </si>
  <si>
    <t>8246001F47</t>
  </si>
  <si>
    <t>Fornitura e noleggio di dispositivi tessili per sala operatoria, fornitura di prodotti in TNT non sterili e di altri materiali sanitari occorrenti per l</t>
  </si>
  <si>
    <t>7715123</t>
  </si>
  <si>
    <t>8244352E7B</t>
  </si>
  <si>
    <t xml:space="preserve">'Acquisto urgente di n. 500 Broncoscopi Monouso ai sensi e per gli effetti dell'art. 63 comma 2 lettera c) del D.lgs n. 50/2016, nell'ambito delle azioni volte al contrasto dell'epidemia di Coranovirus' COVID - 19'. </t>
  </si>
  <si>
    <t>7724081</t>
  </si>
  <si>
    <t>8254342281</t>
  </si>
  <si>
    <t>n. ro 7 Letti per terapia intensiva</t>
  </si>
  <si>
    <t>04733491007</t>
  </si>
  <si>
    <t>AZIENDA SANITARIA LOCALE ROMA D</t>
  </si>
  <si>
    <t>7710234</t>
  </si>
  <si>
    <t>82386393FA</t>
  </si>
  <si>
    <t>DISPOSITIVI DI PUNTURA ED INCISIONE E SOMMINISTRAZIONE DI LIQUIDI - CATETERI E SONDE</t>
  </si>
  <si>
    <t>8238644819</t>
  </si>
  <si>
    <t>8238649C38</t>
  </si>
  <si>
    <t>82386805CF</t>
  </si>
  <si>
    <t>8239074AF1</t>
  </si>
  <si>
    <t>8239084334</t>
  </si>
  <si>
    <t>82390918F9</t>
  </si>
  <si>
    <t>8239187832</t>
  </si>
  <si>
    <t>823919921B</t>
  </si>
  <si>
    <t>823920463A</t>
  </si>
  <si>
    <t>8239210B2C</t>
  </si>
  <si>
    <t>823922578E</t>
  </si>
  <si>
    <t>8239237177</t>
  </si>
  <si>
    <t>82392479B5</t>
  </si>
  <si>
    <t>8242544A7A</t>
  </si>
  <si>
    <t>7711063</t>
  </si>
  <si>
    <t>82396061F9</t>
  </si>
  <si>
    <t xml:space="preserve"> materiale dedicato necessario all'Azienda USL Roma 3</t>
  </si>
  <si>
    <t>8239639D31</t>
  </si>
  <si>
    <t>8239707551</t>
  </si>
  <si>
    <t>8239712970</t>
  </si>
  <si>
    <t>8239718E62</t>
  </si>
  <si>
    <t>82397264FF</t>
  </si>
  <si>
    <t>82397329F1</t>
  </si>
  <si>
    <t>8239736D3D</t>
  </si>
  <si>
    <t>8239742234</t>
  </si>
  <si>
    <t>8239747653</t>
  </si>
  <si>
    <t>82397497F9</t>
  </si>
  <si>
    <t>8239754C18</t>
  </si>
  <si>
    <t>8239758F64</t>
  </si>
  <si>
    <t>8239775D6C</t>
  </si>
  <si>
    <t>8239780190</t>
  </si>
  <si>
    <t>82397855AF</t>
  </si>
  <si>
    <t>8239792B74</t>
  </si>
  <si>
    <t>7730535</t>
  </si>
  <si>
    <t>826216496A</t>
  </si>
  <si>
    <t>FORNITURA ANNUALE DISPOSITIVI MEDICI DEDICATI ALLE ATTREZZATURE SANITARIE</t>
  </si>
  <si>
    <t>8262170E5C</t>
  </si>
  <si>
    <t>8262181772</t>
  </si>
  <si>
    <t>8262183918</t>
  </si>
  <si>
    <t>04737811002</t>
  </si>
  <si>
    <t>AZIENDA SANITARIA LOCALE ROMA 6</t>
  </si>
  <si>
    <t>7706482</t>
  </si>
  <si>
    <t>8233725CCE</t>
  </si>
  <si>
    <t>DEL. N.260/2020 - FORNITURA ED INSTALLAZIONE ARREDI NUOVO OSPEDALE DEI CASTELLI</t>
  </si>
  <si>
    <t>7711586</t>
  </si>
  <si>
    <t>8240234835</t>
  </si>
  <si>
    <t>Fornitura e installazione di N. 6 Ventilatori Polmonari e N. 4 Letti elettrocomandati per Terapia Intensiva con materassi antidecubito integrati destinati all</t>
  </si>
  <si>
    <t>7713066</t>
  </si>
  <si>
    <t>8241927D4F</t>
  </si>
  <si>
    <t>'Fornitura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t>
  </si>
  <si>
    <t>8241957613</t>
  </si>
  <si>
    <t>8241972275</t>
  </si>
  <si>
    <t>82419819E0</t>
  </si>
  <si>
    <t>7719507</t>
  </si>
  <si>
    <t>8249214ABC</t>
  </si>
  <si>
    <t>DEL. N.338/2020 - AFFIDAMENTO SERVIZIO TRASPORTO SANGUE E CAMPIONI BIOLOGICI</t>
  </si>
  <si>
    <t>04743741003</t>
  </si>
  <si>
    <t>AZIENDA USL RMF</t>
  </si>
  <si>
    <t>7725384</t>
  </si>
  <si>
    <t>82562286E0</t>
  </si>
  <si>
    <t>fornitura infermieri interinali per emergenza CORONAVIRUS , COVID-19</t>
  </si>
  <si>
    <t>04786681215</t>
  </si>
  <si>
    <t>SOCIETA' REGIONALE PER LA SANITA' SO.RE.SA. S.P.A.</t>
  </si>
  <si>
    <t>7719875</t>
  </si>
  <si>
    <t>8249608FDE</t>
  </si>
  <si>
    <t xml:space="preserve">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t>
  </si>
  <si>
    <t>82496144D5</t>
  </si>
  <si>
    <t>8249626EB9</t>
  </si>
  <si>
    <t>7727833</t>
  </si>
  <si>
    <t>825905107F</t>
  </si>
  <si>
    <t>ARREDI SANITARI</t>
  </si>
  <si>
    <t>7724819</t>
  </si>
  <si>
    <t>82554325FF</t>
  </si>
  <si>
    <t xml:space="preserve">SISTEMI DI MONITORAGGIO FLASH DEL GLUCOSIO FGM- FLASH GLUCOSE MONITORING </t>
  </si>
  <si>
    <t>7734698</t>
  </si>
  <si>
    <t>82671750A2</t>
  </si>
  <si>
    <t>PROCEDURA NEGOZIATA D'URGENZA  PER L'AFFIDAMENTO DI UN ACCORDO QUADRO  PER LA FORNITURA DI APPARECCHIATURE BIOMEDICHE DESTINATE AL FRONTEGGIAMENTO DELL'EMERGENZA SANITARIA  COVID-19</t>
  </si>
  <si>
    <t>33974000-8</t>
  </si>
  <si>
    <t>ASPIRATORI PER OBITORI</t>
  </si>
  <si>
    <t>82671793EE</t>
  </si>
  <si>
    <t>8267181594</t>
  </si>
  <si>
    <t>8267182667</t>
  </si>
  <si>
    <t>826718480D</t>
  </si>
  <si>
    <t>82671858E0</t>
  </si>
  <si>
    <t>8267187A86</t>
  </si>
  <si>
    <t>8267188B59</t>
  </si>
  <si>
    <t>8267191DD2</t>
  </si>
  <si>
    <t>8267192EA5</t>
  </si>
  <si>
    <t>8267193F78</t>
  </si>
  <si>
    <t>8267194050</t>
  </si>
  <si>
    <t>82671961F6</t>
  </si>
  <si>
    <t>826719946F</t>
  </si>
  <si>
    <t>8267201615</t>
  </si>
  <si>
    <t>82672037BB</t>
  </si>
  <si>
    <t>8267206A34</t>
  </si>
  <si>
    <t>8267207B07</t>
  </si>
  <si>
    <t>8267208BDA</t>
  </si>
  <si>
    <t>04846410720</t>
  </si>
  <si>
    <t>AZIENDA OSPDALIERA UNIVERSITARIA POLICLINICO BARI</t>
  </si>
  <si>
    <t>7712133</t>
  </si>
  <si>
    <t>824077242F</t>
  </si>
  <si>
    <t>N.4 BARELLE DI TRASPORTO ISOLATO</t>
  </si>
  <si>
    <t>7717179</t>
  </si>
  <si>
    <t>8246525FB2</t>
  </si>
  <si>
    <t>FORNITURA 21 APPARECCHI EMERGENZA CORANA VIRUS - DITTA B. BRAUN AVITUM</t>
  </si>
  <si>
    <t>7719524</t>
  </si>
  <si>
    <t>82492074F7</t>
  </si>
  <si>
    <t>3 UMIDIFICATORI  CON GENERATORE DI FLUSSO INTEGRATO</t>
  </si>
  <si>
    <t>Affidamento diretto a societa' in house</t>
  </si>
  <si>
    <t>7719022</t>
  </si>
  <si>
    <t>8248637E93</t>
  </si>
  <si>
    <t>N.^ 5 APPARECCHIATURE PORTATILI RX DIGITALE FLAT PANEL</t>
  </si>
  <si>
    <t>7724013</t>
  </si>
  <si>
    <t>82542094BF</t>
  </si>
  <si>
    <t>ACQUISTO DI BRONCOSCOPI MONOUSO</t>
  </si>
  <si>
    <t>7737563</t>
  </si>
  <si>
    <t>82704818D2</t>
  </si>
  <si>
    <t>FORNITURA, IN REGIME DI SOMMINISTRAZIONE TRIENNALE,DI LETTI ELETTRICI BARIATRICI DA  DA DESTINARSI ALLE UNITA', DI LETTI ELETTRICI BARIATRICI DA DESTINARSI ALLE UNITA' OPERATIVE DELL'A.O.U.C. POLICLINICO DI BARI</t>
  </si>
  <si>
    <t>8270488E97</t>
  </si>
  <si>
    <t>05018720283</t>
  </si>
  <si>
    <t>AZIENDA ZERO</t>
  </si>
  <si>
    <t>7714762</t>
  </si>
  <si>
    <t>8243798551</t>
  </si>
  <si>
    <t>Acquisto urgente di pompe infusionali per terapia intensiva per emergenza Coronavirus per le aziende sanitarie della Regione del Veneto</t>
  </si>
  <si>
    <t>7716185</t>
  </si>
  <si>
    <t>82454020FC</t>
  </si>
  <si>
    <t>Fornitura urgente per acquisto di n. 25 Isolation Room per Biocontenimento per emergenza Coronavirus per la Regione del Veneto</t>
  </si>
  <si>
    <t>7716615</t>
  </si>
  <si>
    <t>8245883DE7</t>
  </si>
  <si>
    <t>7714035</t>
  </si>
  <si>
    <t>8242995EA6</t>
  </si>
  <si>
    <t>7719323</t>
  </si>
  <si>
    <t>8248994531</t>
  </si>
  <si>
    <t>Acquisto urgente di  per emergenza Coronavirus per le Aziende sanitarie della Regione del Veneto</t>
  </si>
  <si>
    <t>7722370</t>
  </si>
  <si>
    <t>8252276994</t>
  </si>
  <si>
    <t>Acquisto urgente di piantane per pompe infusionali per terapia intensiva per emergenza Coronavirus per le aziende sanitarie della Regione del Veneto</t>
  </si>
  <si>
    <t>7719358</t>
  </si>
  <si>
    <t>824901240C</t>
  </si>
  <si>
    <t>Acquisto urgente di  pompe infusionali per terapia intensiva per emergenza Coronavirus per le Aziende sanitarie della Regione del Veneto</t>
  </si>
  <si>
    <t>05359681003</t>
  </si>
  <si>
    <t>CONSIP SPA UNIP.</t>
  </si>
  <si>
    <t>7710143</t>
  </si>
  <si>
    <t>8238550A86</t>
  </si>
  <si>
    <t>PN D'URGENZA EX ART. 63, COMMA 2, LETT. C) DEL D.LGS. 50/2016 DISPOSITIVI MEDICI PER EMERGENZA SANITARIA - COVID-19 - ID 2281</t>
  </si>
  <si>
    <t>8238551B59</t>
  </si>
  <si>
    <t>8238553CFF</t>
  </si>
  <si>
    <t>8238554DD2</t>
  </si>
  <si>
    <t>7714161</t>
  </si>
  <si>
    <t>82431438CA</t>
  </si>
  <si>
    <t>DISPOSITIVI MEDICI PER EMERGENZA SANITARIA - COVID-19 - LOTTO 3</t>
  </si>
  <si>
    <t>7714165</t>
  </si>
  <si>
    <t>8243150E8F</t>
  </si>
  <si>
    <t>7714174</t>
  </si>
  <si>
    <t>824315310D</t>
  </si>
  <si>
    <t>7714246</t>
  </si>
  <si>
    <t>8243224BA1</t>
  </si>
  <si>
    <t>DISPOSITIVI MEDICI PER EMERGENZA SANITARIA - COVID-19 - LOTTO 4</t>
  </si>
  <si>
    <t>7714254</t>
  </si>
  <si>
    <t>8243229FC0</t>
  </si>
  <si>
    <t>7714257</t>
  </si>
  <si>
    <t>8243243B4F</t>
  </si>
  <si>
    <t>7712643</t>
  </si>
  <si>
    <t>8241403CE4</t>
  </si>
  <si>
    <t>Dispositivi di protezione individuale e apparecchiature elettromedicali - COVID-19 - id 2282</t>
  </si>
  <si>
    <t>7714160</t>
  </si>
  <si>
    <t>82431384AB</t>
  </si>
  <si>
    <t>7714190</t>
  </si>
  <si>
    <t>8243167C97</t>
  </si>
  <si>
    <t>7714196</t>
  </si>
  <si>
    <t>824317318E</t>
  </si>
  <si>
    <t>7714204</t>
  </si>
  <si>
    <t>8243186C45</t>
  </si>
  <si>
    <t>7714211</t>
  </si>
  <si>
    <t>82431942E2</t>
  </si>
  <si>
    <t>7714214</t>
  </si>
  <si>
    <t>824319862E</t>
  </si>
  <si>
    <t>7714217</t>
  </si>
  <si>
    <t>8243204B20</t>
  </si>
  <si>
    <t>7714237</t>
  </si>
  <si>
    <t>82432110EA</t>
  </si>
  <si>
    <t>7714271</t>
  </si>
  <si>
    <t>8243255538</t>
  </si>
  <si>
    <t>7714279</t>
  </si>
  <si>
    <t>8243263BD0</t>
  </si>
  <si>
    <t>7714289</t>
  </si>
  <si>
    <t>8243267F1C</t>
  </si>
  <si>
    <t>7714294</t>
  </si>
  <si>
    <t>824327126D</t>
  </si>
  <si>
    <t>7714302</t>
  </si>
  <si>
    <t>8243281AAB</t>
  </si>
  <si>
    <t>7714311</t>
  </si>
  <si>
    <t>8243287F9D</t>
  </si>
  <si>
    <t>7714322</t>
  </si>
  <si>
    <t>82433080F6</t>
  </si>
  <si>
    <t>DISPOSITIVI MEDICI PER EMERGENZA SANITARIA - COVID-19 - LOTTO 5</t>
  </si>
  <si>
    <t>7714344</t>
  </si>
  <si>
    <t>8243328177</t>
  </si>
  <si>
    <t>7714388</t>
  </si>
  <si>
    <t>8243385081</t>
  </si>
  <si>
    <t>7714398</t>
  </si>
  <si>
    <t>82433904A0</t>
  </si>
  <si>
    <t>7714411</t>
  </si>
  <si>
    <t>824340944E</t>
  </si>
  <si>
    <t>DISPOSITIVI MEDICI PER EMERGENZA SANITARIA - COVID-19 - LOTTO 6</t>
  </si>
  <si>
    <t>7714439</t>
  </si>
  <si>
    <t>82434294CF</t>
  </si>
  <si>
    <t>7714200</t>
  </si>
  <si>
    <t>82431839CC</t>
  </si>
  <si>
    <t>7714275</t>
  </si>
  <si>
    <t>8243260957</t>
  </si>
  <si>
    <t>7714374</t>
  </si>
  <si>
    <t>82433671A6</t>
  </si>
  <si>
    <t>7715328</t>
  </si>
  <si>
    <t>82444417EF</t>
  </si>
  <si>
    <t>Estrattore RNA con spettrofotometro per laboratorio per l'emergenza sanitaria 'Covid-19' Rda 49750</t>
  </si>
  <si>
    <t>38434570-2</t>
  </si>
  <si>
    <t>ANALIZZATORI EMATOLOGICI</t>
  </si>
  <si>
    <t>05841760829</t>
  </si>
  <si>
    <t>AZIENDA SANITARIA PROVINCIALE DI PALERMO</t>
  </si>
  <si>
    <t>7711455</t>
  </si>
  <si>
    <t>824008091F</t>
  </si>
  <si>
    <t xml:space="preserve">ACQUISTO DI N. 14 </t>
  </si>
  <si>
    <t>7711501</t>
  </si>
  <si>
    <t>82401334DD</t>
  </si>
  <si>
    <t>Acquisto di n. 14 Monitor Multiparametrico con centrale monitoraggio comprensiva di cablaggio - Emergenza COVID-19</t>
  </si>
  <si>
    <t>7718284</t>
  </si>
  <si>
    <t>824785379B</t>
  </si>
  <si>
    <t>Indizione gara divisa in n.2 lotti, mediante procedura su MEPA, per la fornitura in somministrazione per due anni, di materiale di consumo per le UUOOCC di Cardiologia dei PP.OO. G.F.Ingrassia di Palermo e Civico di Partinico</t>
  </si>
  <si>
    <t>8247859C8D</t>
  </si>
  <si>
    <t>06019571006</t>
  </si>
  <si>
    <t>AZIENDA OSPEDALIERA SANT'ANDREA</t>
  </si>
  <si>
    <t>7711700</t>
  </si>
  <si>
    <t>8240342157</t>
  </si>
  <si>
    <t>Affidamento, tramite procedura negoziata senza pubblicazione del bando, ai sensi dell</t>
  </si>
  <si>
    <t>7712296</t>
  </si>
  <si>
    <t>8240997DD9</t>
  </si>
  <si>
    <t xml:space="preserve"> Acquisizione fabbisogno urgente mediante fomitura di sistemi di ventilazlone - Soc. Draeger  Art. 63 comma z lettera b) del D. Leg.vo n. 50 del lg.04.2016 e s.m.i.;</t>
  </si>
  <si>
    <t>30190000-7</t>
  </si>
  <si>
    <t>MACCHINARI, ATTREZZATURE E FORNITURE VARIE</t>
  </si>
  <si>
    <t>06322711216</t>
  </si>
  <si>
    <t>AZIENDA SANITARIA LOCALE NA3 SUD</t>
  </si>
  <si>
    <t>7706417</t>
  </si>
  <si>
    <t>8233626B1C</t>
  </si>
  <si>
    <t>Affidamento dispositivi medici vari, fornitura annuale</t>
  </si>
  <si>
    <t>8233672115</t>
  </si>
  <si>
    <t>8233682953</t>
  </si>
  <si>
    <t>8233686C9F</t>
  </si>
  <si>
    <t>8233689F18</t>
  </si>
  <si>
    <t>8233693269</t>
  </si>
  <si>
    <t>82336975B5</t>
  </si>
  <si>
    <t>823372901F</t>
  </si>
  <si>
    <t>823373336B</t>
  </si>
  <si>
    <t>8233745D4F</t>
  </si>
  <si>
    <t>8234151C5A</t>
  </si>
  <si>
    <t>82341657E9</t>
  </si>
  <si>
    <t>8234169B35</t>
  </si>
  <si>
    <t>8234172DAE</t>
  </si>
  <si>
    <t>7714047</t>
  </si>
  <si>
    <t>824300788F</t>
  </si>
  <si>
    <t>Affidamento per l'urgenza della fornitura di test per emogasanalisi con apparecchiature in service, nelle more della gara, alla soc NOVA BIOMEDICAL ITALIA</t>
  </si>
  <si>
    <t>7718742</t>
  </si>
  <si>
    <t>8248370241</t>
  </si>
  <si>
    <t>n.10 monitor multiparametrici Brama</t>
  </si>
  <si>
    <t>7721289</t>
  </si>
  <si>
    <t>8251132985</t>
  </si>
  <si>
    <t>n.20 monitor mortara</t>
  </si>
  <si>
    <t>7722158</t>
  </si>
  <si>
    <t>8252044A20</t>
  </si>
  <si>
    <t>Acquisto n.6 barelle ad alto biocontenimento con 50 kit filtri</t>
  </si>
  <si>
    <t>7723180</t>
  </si>
  <si>
    <t>8253253FD1</t>
  </si>
  <si>
    <t>ACQUISTO URGENTE DI BOMBOLE ARIA FU LT 40 DA LT. 14 E LT 10- PACCO ARIA FU DA 16 BOMBOLE DA 40 LITRI E PACCO ARIA FU DA 25 BOMBOLE DA 40 LITRI AFFIDAMENTO ALLA DITTA S.I.A.D. S.P.A. Rif.Cig.</t>
  </si>
  <si>
    <t>7724500</t>
  </si>
  <si>
    <t>8254980100</t>
  </si>
  <si>
    <t>acquisto n.02 portatili radiologici digitali</t>
  </si>
  <si>
    <t>7727090</t>
  </si>
  <si>
    <t>82582099A5</t>
  </si>
  <si>
    <t>RINNOVI NOLEGGI AUSILI RESPIRATORI ALLA DITTA VITALAIRE DIST. SANIT. 51</t>
  </si>
  <si>
    <t>7727112</t>
  </si>
  <si>
    <t>8258239269</t>
  </si>
  <si>
    <t>ACQUISTO URGENTE DI BOMBOLE DI OSSIGENO PRODOTTO SALVAVITA  AFFIDAMENTO ALLA DITTA S.I.A.D. S.P.A</t>
  </si>
  <si>
    <t>7727814</t>
  </si>
  <si>
    <t>8259025B07</t>
  </si>
  <si>
    <t>Servizio infermieristico 1 mese</t>
  </si>
  <si>
    <t>85141200-1</t>
  </si>
  <si>
    <t>SERVIZI PRESTATI DA PERSONALE INFERMIERISTICO</t>
  </si>
  <si>
    <t>7732442</t>
  </si>
  <si>
    <t>8264453A5B</t>
  </si>
  <si>
    <t xml:space="preserve">n.06 sistemi infusionali composti da una stazione di alloggiamento modulare dotata di n.04 pompe siringa </t>
  </si>
  <si>
    <t>42122410-7</t>
  </si>
  <si>
    <t>POMPE PER USO MEDICO</t>
  </si>
  <si>
    <t>7736040</t>
  </si>
  <si>
    <t>826882958D</t>
  </si>
  <si>
    <t>rinnovo noleggio ausili respiratori alla ditta medicair sud distretto sanitario 57</t>
  </si>
  <si>
    <t>06328131211</t>
  </si>
  <si>
    <t>AZIENDA SANITARIA LOCALE NAPOLI 1 CENTRO</t>
  </si>
  <si>
    <t>7716650</t>
  </si>
  <si>
    <t>8245903E68</t>
  </si>
  <si>
    <t>EMERGENZA COVID 19 FORNITURA DI N.2 PORTATILI RX PER PRESIDI OSPEDALIERI DITTA CONTEK SRL</t>
  </si>
  <si>
    <t>7717048</t>
  </si>
  <si>
    <t>8246365BAA</t>
  </si>
  <si>
    <t xml:space="preserve">EMERGENZA COVID 19 FORNITURA DI N. 22 LETTI PER TERAPIA INTENSIVA COMPRENSIVI DI SISTEMI ANTIDECUBITO DI CUI DUE AD ARIA COMPRESSA E VENTI DI TIPO POLIURETANO ESPANSO OCCORRENTI AL PO LORETO MARE  DITTA TECNOMEDICAL SRL </t>
  </si>
  <si>
    <t>7722496</t>
  </si>
  <si>
    <t>8252409756</t>
  </si>
  <si>
    <t>Fornitura di fabbisogni urgenti 4 mesi per DM ANESTESIA E RIANIMAZIONE</t>
  </si>
  <si>
    <t>8252414B75</t>
  </si>
  <si>
    <t>8252418EC1</t>
  </si>
  <si>
    <t>825242655E</t>
  </si>
  <si>
    <t>8252434BF6</t>
  </si>
  <si>
    <t>825243901A</t>
  </si>
  <si>
    <t>82524400ED</t>
  </si>
  <si>
    <t>82524465DF</t>
  </si>
  <si>
    <t>8252458FC3</t>
  </si>
  <si>
    <t>8252462314</t>
  </si>
  <si>
    <t>825246558D</t>
  </si>
  <si>
    <t>82524698D9</t>
  </si>
  <si>
    <t>8252476E9E</t>
  </si>
  <si>
    <t>82524801EF</t>
  </si>
  <si>
    <t>825248560E</t>
  </si>
  <si>
    <t>8252490A2D</t>
  </si>
  <si>
    <t>8252491B00</t>
  </si>
  <si>
    <t>825249919D</t>
  </si>
  <si>
    <t>8252501343</t>
  </si>
  <si>
    <t>8252512C54</t>
  </si>
  <si>
    <t>825251814B</t>
  </si>
  <si>
    <t>82525278B6</t>
  </si>
  <si>
    <t>8252530B2F</t>
  </si>
  <si>
    <t>8252535F4E</t>
  </si>
  <si>
    <t>82525381CC</t>
  </si>
  <si>
    <t>8252540372</t>
  </si>
  <si>
    <t>82525446BE</t>
  </si>
  <si>
    <t>8252549ADD</t>
  </si>
  <si>
    <t>8252553E29</t>
  </si>
  <si>
    <t>82525560A7</t>
  </si>
  <si>
    <t>825256473F</t>
  </si>
  <si>
    <t>8252572DD7</t>
  </si>
  <si>
    <t>8252574F7D</t>
  </si>
  <si>
    <t>82525782CE</t>
  </si>
  <si>
    <t>82525793A1</t>
  </si>
  <si>
    <t>8252585893</t>
  </si>
  <si>
    <t>8252588B0C</t>
  </si>
  <si>
    <t>8252591D85</t>
  </si>
  <si>
    <t>8252593F2B</t>
  </si>
  <si>
    <t>825259834F</t>
  </si>
  <si>
    <t>825260269B</t>
  </si>
  <si>
    <t>8252608B8D</t>
  </si>
  <si>
    <t>8252610D33</t>
  </si>
  <si>
    <t>8252611E06</t>
  </si>
  <si>
    <t>8252615157</t>
  </si>
  <si>
    <t>825269100F</t>
  </si>
  <si>
    <t>8252702920</t>
  </si>
  <si>
    <t>82527164AF</t>
  </si>
  <si>
    <t>8252718655</t>
  </si>
  <si>
    <t>8252723A74</t>
  </si>
  <si>
    <t>8252743AF5</t>
  </si>
  <si>
    <t>7726791</t>
  </si>
  <si>
    <t>82578311B8</t>
  </si>
  <si>
    <t>FORNITURA DM PER CHIRURGIA OCCORRENTI ALLE UU.OO.CC. CHIRURGIA DEI PP.OO. DELL'ASL NAPOLI 1 CENTRO (TDP)</t>
  </si>
  <si>
    <t>8257834431</t>
  </si>
  <si>
    <t>82578365D7</t>
  </si>
  <si>
    <t>825783877D</t>
  </si>
  <si>
    <t>82578419F6</t>
  </si>
  <si>
    <t>8257845D42</t>
  </si>
  <si>
    <t>8257850166</t>
  </si>
  <si>
    <t>82578544B2</t>
  </si>
  <si>
    <t>8257862B4A</t>
  </si>
  <si>
    <t>8257865DC3</t>
  </si>
  <si>
    <t>8257867F69</t>
  </si>
  <si>
    <t>8257873460</t>
  </si>
  <si>
    <t>8257880A25</t>
  </si>
  <si>
    <t>8257886F17</t>
  </si>
  <si>
    <t>82578880C2</t>
  </si>
  <si>
    <t>825789240E</t>
  </si>
  <si>
    <t>82578945B4</t>
  </si>
  <si>
    <t>8257942D4E</t>
  </si>
  <si>
    <t>8257949318</t>
  </si>
  <si>
    <t>82579568DD</t>
  </si>
  <si>
    <t>8257958A83</t>
  </si>
  <si>
    <t>8257961CFC</t>
  </si>
  <si>
    <t>825796504D</t>
  </si>
  <si>
    <t>82579671F3</t>
  </si>
  <si>
    <t>8257969399</t>
  </si>
  <si>
    <t>8257972612</t>
  </si>
  <si>
    <t>8257977A31</t>
  </si>
  <si>
    <t>8257978B04</t>
  </si>
  <si>
    <t>8257981D7D</t>
  </si>
  <si>
    <t>8257983F23</t>
  </si>
  <si>
    <t>825798941A</t>
  </si>
  <si>
    <t>8257994839</t>
  </si>
  <si>
    <t>82579969DF</t>
  </si>
  <si>
    <t>8258002ED1</t>
  </si>
  <si>
    <t>825800407C</t>
  </si>
  <si>
    <t>825800949B</t>
  </si>
  <si>
    <t>7726121</t>
  </si>
  <si>
    <t>8257028B0D</t>
  </si>
  <si>
    <t>FORNITURA POMPE ELASTOMERICHE OCCORRENTI AI PP.OO. DELL'ASL NAPOLI 1 CENTRO (TDP)</t>
  </si>
  <si>
    <t>8257033F2C</t>
  </si>
  <si>
    <t>8257038350</t>
  </si>
  <si>
    <t>8257045915</t>
  </si>
  <si>
    <t>8257055158</t>
  </si>
  <si>
    <t>825706271D</t>
  </si>
  <si>
    <t>82570648C3</t>
  </si>
  <si>
    <t>06485540485</t>
  </si>
  <si>
    <t>ESTAR (ENTE DI SUPPORTO TECNICO AMMINISTRATIVO REGIONALE)</t>
  </si>
  <si>
    <t>7711822</t>
  </si>
  <si>
    <t>8240463530</t>
  </si>
  <si>
    <t>SERVIZIO DI SOMMINISTRAZIONE DI LAVORO TEMPORANEO PER LE AZIENDE SANITARIE/OSPEDALIERE/ ENTI DEL SSR  DELLA REGIONE TOSCANA</t>
  </si>
  <si>
    <t>8240480338</t>
  </si>
  <si>
    <t>8240484684</t>
  </si>
  <si>
    <t>7722789</t>
  </si>
  <si>
    <t>82528356E2</t>
  </si>
  <si>
    <t>NOLEGGIO TAC MOBILE EMERGENZA COVID 19 PER USLTCE</t>
  </si>
  <si>
    <t>7724302</t>
  </si>
  <si>
    <t>8254711303</t>
  </si>
  <si>
    <t>FONRITURA DI N. 95 ASPIRATORI CHIRURGICI AD USO GENERALE DI TIPO PORTATILE DI FASCIA ALTA UTILIZZABILI CON SACCHE MONOUSO PER EMRGENZA COVID 19 DA DESTINARE ALLAE AASS DELLA REGIONE TOSCAN</t>
  </si>
  <si>
    <t>7725401</t>
  </si>
  <si>
    <t>825616855D</t>
  </si>
  <si>
    <t>FORNITURA DI N.4 ECOTOMOGRAFI MULTIDISCIPLINARI PORTATILI DI ALTA FASCIA DA DESTINARE ALLA AOU CAREGGI</t>
  </si>
  <si>
    <t>7729740</t>
  </si>
  <si>
    <t>8261288685</t>
  </si>
  <si>
    <t>Fornitura pulsossimetri per emergenza COVID 19</t>
  </si>
  <si>
    <t>7733586</t>
  </si>
  <si>
    <t>8265762296</t>
  </si>
  <si>
    <t>EMERGENZA CORONAVIRUS-affidamento a carattere d'urgenza di fornitura  Pulsiossimetri-ditta Biocommerciale</t>
  </si>
  <si>
    <t>7738232</t>
  </si>
  <si>
    <t>8271423231</t>
  </si>
  <si>
    <t>Det. 475 del 3/4/2020 - AGGIUDICAZIONE PROCEDURA NEGOZIATA PER LA FORNITURA DI UN SISTEMA AUTOMATICO DI PREPARAZIONE DELLE REAZIONI PCR OCCORRENTI ALL AUSL TOSCANA NO E ALL AUSL TOSCANA CENTRO (CUI 2020-031-0035) - ditta Qiagen periodo 15/5/2020 - 14/05/2024</t>
  </si>
  <si>
    <t>7738243</t>
  </si>
  <si>
    <t>82714318C9</t>
  </si>
  <si>
    <t>Pompe siringa Emergenza COVID-19</t>
  </si>
  <si>
    <t>06534340721</t>
  </si>
  <si>
    <t>AZIENDA SANITARIA LOCALE BA</t>
  </si>
  <si>
    <t>7707560</t>
  </si>
  <si>
    <t>8235179CAF</t>
  </si>
  <si>
    <t xml:space="preserve">Ossigeno Liquido Terapeutico  </t>
  </si>
  <si>
    <t>82351851A6</t>
  </si>
  <si>
    <t>823518734C</t>
  </si>
  <si>
    <t>82351905C5</t>
  </si>
  <si>
    <t>82351959E4</t>
  </si>
  <si>
    <t>8235196AB7</t>
  </si>
  <si>
    <t>8235201ED6</t>
  </si>
  <si>
    <t>8235204154</t>
  </si>
  <si>
    <t>82352138BF</t>
  </si>
  <si>
    <t>8235218CDE</t>
  </si>
  <si>
    <t>82352252A8</t>
  </si>
  <si>
    <t>7715968</t>
  </si>
  <si>
    <t>8245145CE3</t>
  </si>
  <si>
    <t>FORNITURA SISTEMI DI ANESTESIA</t>
  </si>
  <si>
    <t>7716515</t>
  </si>
  <si>
    <t>82457700AB</t>
  </si>
  <si>
    <t>barelle bio-contenimento e filtri</t>
  </si>
  <si>
    <t>7716977</t>
  </si>
  <si>
    <t>82462848D3</t>
  </si>
  <si>
    <t>Fornitura urgente farmaco esclusivo PRALUENT - SANOFI spa</t>
  </si>
  <si>
    <t>7720579</t>
  </si>
  <si>
    <t>82503937AE</t>
  </si>
  <si>
    <t>Fornitura urgente farmaco esclusivo OLUMIANT vari dosaggi - ELI  LILLY ITALIA  spa</t>
  </si>
  <si>
    <t>7726898</t>
  </si>
  <si>
    <t>8257987274</t>
  </si>
  <si>
    <t>Fornitura urgente farmaco esclusivo RAVICTI - SWEDISH ORPHAN BIOVITRUM srl</t>
  </si>
  <si>
    <t>7729710</t>
  </si>
  <si>
    <t>826122742F</t>
  </si>
  <si>
    <t>Fornitura urgente farmaco brand PHT  ARAVA  - SANOFI spa</t>
  </si>
  <si>
    <t>7731888</t>
  </si>
  <si>
    <t>82637939B5</t>
  </si>
  <si>
    <t>Affidamento provvisorio dal 16.03.2020 al 15.05.2020 del servizio 118 per il PPIT di Rutigliano - Associazione Protezione Civile Rutigliano</t>
  </si>
  <si>
    <t>7733088</t>
  </si>
  <si>
    <t>8265235FAD</t>
  </si>
  <si>
    <t>Fornitura urgente farmaco esclusivo REPHATA  2 confezionamenti. - AMGEN srl</t>
  </si>
  <si>
    <t>7733288</t>
  </si>
  <si>
    <t>82654186B4</t>
  </si>
  <si>
    <t>Servizio messa  a disposizione di n. 2 ambulanze e personale per esecuzione tamponi domiciliari territorio ASL Bari per emergenza COVID 19.</t>
  </si>
  <si>
    <t>7736447</t>
  </si>
  <si>
    <t>82692912CF</t>
  </si>
  <si>
    <t>Fornitura urgente farmaco esclusivo  UPTRAVI vari dosaggi e confezionamenti - JANSSEN-CILAG spa</t>
  </si>
  <si>
    <t>06593810481</t>
  </si>
  <si>
    <t>AZIENDA UNITA' SANITARIA LOCALE TOSCANA CENTRO</t>
  </si>
  <si>
    <t>7711605</t>
  </si>
  <si>
    <t>8240239C54</t>
  </si>
  <si>
    <t>FORNITURA PM E DEFIBRILLATORI PROVV. 1718/18 - 2^ CIG</t>
  </si>
  <si>
    <t>7711619</t>
  </si>
  <si>
    <t>8240252710</t>
  </si>
  <si>
    <t>FORNITURA PM E DEFIBRILLATORI - PROVV. 1718/18 LOTTO 9 - MEDTRONIC</t>
  </si>
  <si>
    <t>7738333</t>
  </si>
  <si>
    <t>8271574EC9</t>
  </si>
  <si>
    <t>Adesione Accordo Quadro quadriennale per la gestione dei servizi socio-sanitari e sanitari presso la RSA, CD e la Low Care della struttura La Melagrana di Prato</t>
  </si>
  <si>
    <t>06798201213</t>
  </si>
  <si>
    <t>AZIENDA OSPEDALIERA DEI COLLI</t>
  </si>
  <si>
    <t>7715917</t>
  </si>
  <si>
    <t>8245081814</t>
  </si>
  <si>
    <t>fornitura di mobili e arredi sanitari emergenza Covid-19</t>
  </si>
  <si>
    <t>7719222</t>
  </si>
  <si>
    <t>8248868D34</t>
  </si>
  <si>
    <t>Fornitura allestimento corpo G dell</t>
  </si>
  <si>
    <t>06827170017</t>
  </si>
  <si>
    <t>AZIENZA SANITARIA LOCALE A.S.L. TO5</t>
  </si>
  <si>
    <t>7715938</t>
  </si>
  <si>
    <t>824509861C</t>
  </si>
  <si>
    <t>acqusto urgente di videolaringoscopi misure COVID 19</t>
  </si>
  <si>
    <t>06908670638</t>
  </si>
  <si>
    <t>AZIENDA OSPEDALIERO-UNIVERSITARIA - SUN</t>
  </si>
  <si>
    <t>7705074</t>
  </si>
  <si>
    <t>823202411C</t>
  </si>
  <si>
    <t>fornitura di 1 spirometro per la UOD prevenzione e riabilitazione malattie broncopolmonari</t>
  </si>
  <si>
    <t>7713694</t>
  </si>
  <si>
    <t>824261878C</t>
  </si>
  <si>
    <t xml:space="preserve">FORNITURA DI N. 3 MONITOR MULTIPARAMETRICI PER LE ESIGENZE DELL'A.O.U. DELL'UNIVERSITA' DEGLI STUDI DELLA CAMPANIA 'LUIGI VANVITELLI' </t>
  </si>
  <si>
    <t>7713722</t>
  </si>
  <si>
    <t>8242631248</t>
  </si>
  <si>
    <t xml:space="preserve">FORNITURA DI N. 9 MONITOR MULTIPARAMETRICI PER LE ESIGENZE DELL'A.O.U. DELL'UNIVERSITA' DEGLI STUDI DELLA CAMPANIA 'LUIGI VANVITELLI' </t>
  </si>
  <si>
    <t>7721070</t>
  </si>
  <si>
    <t>82509080AE</t>
  </si>
  <si>
    <t>Fornitura urgente di n. 1 Unità mobile per radiografia, mod. GMM MAC R32 per le esigenze dell'A.O.U. L. Vanvitelli</t>
  </si>
  <si>
    <t>07196650720</t>
  </si>
  <si>
    <t>SANITASERVICE POLICLINICO BARI SRL UNIPERSONALE</t>
  </si>
  <si>
    <t>7724560</t>
  </si>
  <si>
    <t>8255056FB3</t>
  </si>
  <si>
    <t>PROCEDURA NEGOZIATA PER LA FORNITURA DI SACCHI N.U. 100% H.D.P.E. VERGINI PERSONALIZZATI</t>
  </si>
  <si>
    <t>08173691000</t>
  </si>
  <si>
    <t>AZIENDA REGIONALE PER L'EMERGENZA SANITARIA ARES 118</t>
  </si>
  <si>
    <t>7718262</t>
  </si>
  <si>
    <t>8247838B39</t>
  </si>
  <si>
    <t>Affidamento del servizio di soccorso sanitario in emergenza con ambulanta dotata di sistema di isolamento ad alto biocontenimento</t>
  </si>
  <si>
    <t>7711759</t>
  </si>
  <si>
    <t>8240414CBE</t>
  </si>
  <si>
    <t>affidamento servizio di somministrazione lavoro a tempo determinato occorrente ad ares 118 - profilo autista di ambulanza nell</t>
  </si>
  <si>
    <t>7722755</t>
  </si>
  <si>
    <t>825277555F</t>
  </si>
  <si>
    <t>Interventi di potenziamento dei mezzi di soccorso correlati all</t>
  </si>
  <si>
    <t>09314190969</t>
  </si>
  <si>
    <t>AGENZIA DI TUTELA DELLA SALUTE (ATS) DELLA BRIANZA</t>
  </si>
  <si>
    <t>7730035</t>
  </si>
  <si>
    <t>8261608E95</t>
  </si>
  <si>
    <t>Adesione postuma alla procedura aperta, espletata in aggregazione, dall'ATS della Val Padana in qualità di ente capofila, per l'affidamento del servizio di fornitura in noleggio di sistemi diagnostici automatizzati per la determinazione del sangue occulto nelle feci - lotto n. 1 - Società Dasit di Milano</t>
  </si>
  <si>
    <t>09314290967</t>
  </si>
  <si>
    <t>AZIENDA SOCIO SANITARIA TERRITORIALE (ASST) DI MONZA</t>
  </si>
  <si>
    <t>7710349</t>
  </si>
  <si>
    <t>8238764B1F</t>
  </si>
  <si>
    <t>PO MONZA Adesione convenzione ARCA_2017_042 Arredi sanitari e carrelli 2 lotto 13</t>
  </si>
  <si>
    <t>7710365</t>
  </si>
  <si>
    <t>8238790097</t>
  </si>
  <si>
    <t xml:space="preserve">PO MONZA Adesione convenzione ARCA_2017_042 Arredi sanitari e carrelli 2 lotto 9 </t>
  </si>
  <si>
    <t>7710907</t>
  </si>
  <si>
    <t>8239420879</t>
  </si>
  <si>
    <t>N. 6 SISTEMA DI MONITORAGGIO E N. 1 CENTRALE DA 8 PAZIENTI WIDE - EMERGENZA COVID-19</t>
  </si>
  <si>
    <t>7711475</t>
  </si>
  <si>
    <t>82400987FA</t>
  </si>
  <si>
    <t>APPARECCHIATURE DIVERSE PER EMERGENZA COVID-19 - DGR XI/2903 DEL 02.03.2020 - OFFERTA SIDEM SPA NR. 2020/6055819/CC/rd del 05/03/2020</t>
  </si>
  <si>
    <t>7715163</t>
  </si>
  <si>
    <t>8244261366</t>
  </si>
  <si>
    <t>Affidamento della fornitura di n. 7 Monitor Infinity Delta XL</t>
  </si>
  <si>
    <t>7715762</t>
  </si>
  <si>
    <t>8244898112</t>
  </si>
  <si>
    <t>AFFIDAMENTO DELLA FORNITURA DI N. 8  MONITOR MULTIPARAMETRICI PHILIPS PER STROKE UNIT P.O. DESIO ASST MONZA</t>
  </si>
  <si>
    <t>7717283</t>
  </si>
  <si>
    <t>8246636B4D</t>
  </si>
  <si>
    <t>N. 1  Portatile DR per radiografia  destinato alla U.O. Radiologia della ASST Monza</t>
  </si>
  <si>
    <t>7718025</t>
  </si>
  <si>
    <t>824754489C</t>
  </si>
  <si>
    <t>N. 2 MONITOR MULTIPARAMETRICI MP50 INTELLIVUE - EMERGENZA COVID-19</t>
  </si>
  <si>
    <t>7724206</t>
  </si>
  <si>
    <t>8254567C2B</t>
  </si>
  <si>
    <t>PO DESIO - Adesione Convenzione ARCA_2018_076: Aghi e Siringhe 3 - LOTTO 52 DITTA SMITHS MEDICAL ITALIA</t>
  </si>
  <si>
    <t>7727741</t>
  </si>
  <si>
    <t>8258950D22</t>
  </si>
  <si>
    <t>n. 5 monitor multiparametrici B650 per Anestesia e Rianimazione del P.O. San Gerardo della ASST Monza</t>
  </si>
  <si>
    <t>7728180</t>
  </si>
  <si>
    <t>8259491B95</t>
  </si>
  <si>
    <t xml:space="preserve">PO MONZA ADESIONE CONVENZIONE ARCA_2017_042 LOTTO 9 CARRELLI EMERGENZA COVID-19 </t>
  </si>
  <si>
    <t>7728658</t>
  </si>
  <si>
    <t>82599820C8</t>
  </si>
  <si>
    <t>PO MONZA ADESIONE CONVENZIONE ARCA_2018_032 ASTE PORTAFLEBO E MERGENZA COVID-19</t>
  </si>
  <si>
    <t>7731296</t>
  </si>
  <si>
    <t>82630482EC</t>
  </si>
  <si>
    <t>09314320962</t>
  </si>
  <si>
    <t>AZIENDA SOCIO SANITARIA TERRITORIALE (ASST) DI VIMERCATE</t>
  </si>
  <si>
    <t>7706384</t>
  </si>
  <si>
    <t>8233618484</t>
  </si>
  <si>
    <t>PROCEDURA AGGREGATA EX ART. 36 COMMA 2 LETT. B D.LGS. 50/2016 PER L</t>
  </si>
  <si>
    <t>7710691</t>
  </si>
  <si>
    <t>8239250C2E</t>
  </si>
  <si>
    <t>ADESIONE CONVENZIONE ARCA_2017_042 LOTTO 19</t>
  </si>
  <si>
    <t>7710858</t>
  </si>
  <si>
    <t>8239359623</t>
  </si>
  <si>
    <t>ADESIONE CONVENZIONE ARCA_2017_042 LOTTO 18</t>
  </si>
  <si>
    <t>7714644</t>
  </si>
  <si>
    <t>8243666862</t>
  </si>
  <si>
    <t>ADESIONE A CONVENZIONE ARCA_2017_042 LOTTO 9</t>
  </si>
  <si>
    <t>7734254</t>
  </si>
  <si>
    <t>8266553F53</t>
  </si>
  <si>
    <t>acquisto di n. 1 apparecchio portatile per radiografia</t>
  </si>
  <si>
    <t>09315660960</t>
  </si>
  <si>
    <t>AZIENDA SOCIO SANITARIA TERRITORIALE (ASST) GRANDE OSPEDALE METROPOLITANO NIGUARDA</t>
  </si>
  <si>
    <t>7718373</t>
  </si>
  <si>
    <t>8247957D6C</t>
  </si>
  <si>
    <t>Aggiudicazione, a seguito di procedura negoziata, del contratto per la fornitura di n. 15 letti completi di accessori con superficie therakair  - emergenza coronavirus.</t>
  </si>
  <si>
    <t>7721292</t>
  </si>
  <si>
    <t>82511253C0</t>
  </si>
  <si>
    <t>Aggiudicazione, a seguito di procedura negoziata, del contratto per la fornitura di n. 1 apparecchiatura portatile RX - emergenza coronavirus.</t>
  </si>
  <si>
    <t>7723064</t>
  </si>
  <si>
    <t>82530990C0</t>
  </si>
  <si>
    <t>Aggiudicazione, a seguito di procedura negoziata, del contratto per la fornitura di n. 2 centrali monitoraggio - emergenza coronavirus.</t>
  </si>
  <si>
    <t>09319650967</t>
  </si>
  <si>
    <t>AZIENDA SOCIO-SANITARIA TERRITORIALE (ASST) OVEST MILANESE</t>
  </si>
  <si>
    <t>7712573</t>
  </si>
  <si>
    <t>824129649A</t>
  </si>
  <si>
    <t>Assegnazione ex art. 63 comma 3 lettera c d.lgs 50/16 fornitura caschi per la ventilazione non invasiva CPAP per emergenza coronavirus - A.S.S.T. Ovest Milanese</t>
  </si>
  <si>
    <t>7717760</t>
  </si>
  <si>
    <t>8247247386</t>
  </si>
  <si>
    <t>Fornitura di letti elettrici urgenti (COVID19) occorernti all'A.S.S.T. OVEST MILANESE</t>
  </si>
  <si>
    <t>7724703</t>
  </si>
  <si>
    <t>82552049D7</t>
  </si>
  <si>
    <t>Fornitura di ecofrafo  e trasduttori, acquistati tramite donazione (COVID19) occorrenti all'A.S.S.T. Ovest Milanese</t>
  </si>
  <si>
    <t>7725532</t>
  </si>
  <si>
    <t>8256297FCE</t>
  </si>
  <si>
    <t>Fornitura urgente (covid 19) di mascherine FFP2 occorrenti all'A.S.S.T. Ovest Milanese</t>
  </si>
  <si>
    <t>09319690963</t>
  </si>
  <si>
    <t>AZIENDA SOCIO-SANITARIA TERRITORIALE FATEBENEFRATELLI SACCO</t>
  </si>
  <si>
    <t>7722575</t>
  </si>
  <si>
    <t>8252568A8B</t>
  </si>
  <si>
    <t xml:space="preserve">L'ACQUISIZIONE N. 3 PORTATILI RX DIGITALE 'FLAT PANNEL' </t>
  </si>
  <si>
    <t>7715954</t>
  </si>
  <si>
    <t>8245123ABC</t>
  </si>
  <si>
    <t>ADESIONE ALLA CONVENZIONE STIPULATA DALL'AZIENDA REGIONALE PER L'INNOVAZIONE E GLI ACQUISTI (ARIA S.P.A.) 'ARCA_2017_009_SERVIZIO PULIZIA E DISINFEZIONE DEGLI AMBIENTI' LOTTO N. 2 - OCCORRENTE ALLE STRUTTURE TERRITORIALI AFFERITE ALLA ASST FATEBENEFRATELLI SACCO</t>
  </si>
  <si>
    <t>09320420962</t>
  </si>
  <si>
    <t>AZIENDA SOCIO-SANITARIA TERRITORIALE NORD MILANO</t>
  </si>
  <si>
    <t>7712413</t>
  </si>
  <si>
    <t>82411078A1</t>
  </si>
  <si>
    <t>ARCA_2017_017 -  LOTTO 2 - Servizio di lavanderia</t>
  </si>
  <si>
    <t>98310000-9</t>
  </si>
  <si>
    <t>SERVIZI DI LAVANDERIA E DI LAVAGGIO A SECCO</t>
  </si>
  <si>
    <t>7715464</t>
  </si>
  <si>
    <t>824458706D</t>
  </si>
  <si>
    <t>Servizio di somministrazione di lavoro a tempo determinato</t>
  </si>
  <si>
    <t>7728722</t>
  </si>
  <si>
    <t>82600519B6</t>
  </si>
  <si>
    <t>AFFIDAMENTO DEL SERVIZIO INERENTE LA FORNITURA DELLE PRESTAZIONI SANITARIE, ASSISTENZIALI E DI CURA DI DIRIGENTI MEDICI ANESTESISTI, PNEUMOLOGI, INTERNISTI  E MEDICI COMPETENTI FINO AL 31 LUGLIO 2020,  PER FAR FRONTE ALL'EMERGENZA COVID19</t>
  </si>
  <si>
    <t>09320530968</t>
  </si>
  <si>
    <t>ASST CENTRO SPECIALISTICO ORTOPEDICO TRAUMATOLOGICO GAETANO PINI/CTO</t>
  </si>
  <si>
    <t>7724890</t>
  </si>
  <si>
    <t>8255497BA1</t>
  </si>
  <si>
    <t>fornitura di n.l 1 portatile di radioscopia</t>
  </si>
  <si>
    <t>09320650964</t>
  </si>
  <si>
    <t>ASST MELEGNANO E DELLA MARTESANA</t>
  </si>
  <si>
    <t>7706939</t>
  </si>
  <si>
    <t>8234295332</t>
  </si>
  <si>
    <t>fornitura di 4 sigillatrici e materiale  di consumo per AST Melegnano Martesana 2020 - oltre eventuale opzione di altre 4 sisgillatrici</t>
  </si>
  <si>
    <t>7710095</t>
  </si>
  <si>
    <t>82385033BF</t>
  </si>
  <si>
    <t>acquisto in urgenza centrale di monitoraggio</t>
  </si>
  <si>
    <t>7710410</t>
  </si>
  <si>
    <t>82388691C8</t>
  </si>
  <si>
    <t xml:space="preserve">RICHIESTA DI OFFERTA PER SERVIZI PORTATILE PER RADIOLOGIA DIGITALE GMM MODELLO MAC 32D - CORONAVIRUS -    2020 </t>
  </si>
  <si>
    <t>7729123</t>
  </si>
  <si>
    <t>82605662B6</t>
  </si>
  <si>
    <t>COVID19 - MANPOWER - AFFIDAMENTO IN ESTREMA URGENZA DEL SERVIZIO DI ASSISTENZA INFERMIERISTICA  E SANITARIA OCCORRENTE ALL</t>
  </si>
  <si>
    <t>7729183</t>
  </si>
  <si>
    <t>82606063B8</t>
  </si>
  <si>
    <t>COVID19 - TEMPOR  - AFFIDAMENTO IN ESTREMA URGENZA DEL SERVIZIO DI ASSISTENZA INFERMIERISTICA  E SANITARIA OCCORRENTE ALL</t>
  </si>
  <si>
    <t>7735676</t>
  </si>
  <si>
    <t>826838899F</t>
  </si>
  <si>
    <t>fornitura sensori BIS + comodato d'uso monitor</t>
  </si>
  <si>
    <t>09321970965</t>
  </si>
  <si>
    <t>AZIENDA SOCIO-SANITARIA TERRITORIALE (ASST) SANTI PAOLO E CARLO</t>
  </si>
  <si>
    <t>7733425</t>
  </si>
  <si>
    <t>82656126CC</t>
  </si>
  <si>
    <t>Servizi di noleggio di ausili antidecubito - Lotto 1 Materasso a pressione alternata e fluttuazione dinamica per basso medio rischio</t>
  </si>
  <si>
    <t>7733492</t>
  </si>
  <si>
    <t>82656527CE</t>
  </si>
  <si>
    <t>Servizi di noleggio di ausili antidecubito - Lotto 2 Materasso a medio alto rischio pressione alternata</t>
  </si>
  <si>
    <t>7733542</t>
  </si>
  <si>
    <t>8265707532</t>
  </si>
  <si>
    <t>Servizi di noleggio di ausili antidecubito - Lotto 3 Materasso a pressione alternata e fluttuazione dinamica per alto - altissimo rischio</t>
  </si>
  <si>
    <t>7733690</t>
  </si>
  <si>
    <t>8265891D07</t>
  </si>
  <si>
    <t>Servizi di noleggio di ausili antidecubito - Lotto 4 Materasso a reale cessione d'aria</t>
  </si>
  <si>
    <t>09322180960</t>
  </si>
  <si>
    <t>AZIENDA SOCIO SANITARIA TERRITORIALE DI LODI</t>
  </si>
  <si>
    <t>7711430</t>
  </si>
  <si>
    <t>8240046D0F</t>
  </si>
  <si>
    <t>FORNITURA DI N. 16 MONITOR + 2 CENTRALI - EMERGENZA COVID 19</t>
  </si>
  <si>
    <t>7712155</t>
  </si>
  <si>
    <t>8240812531</t>
  </si>
  <si>
    <t>FORNITURA DI ARREDI SANITARI PER EMERGENZA CORONAVIRUS</t>
  </si>
  <si>
    <t>7709327</t>
  </si>
  <si>
    <t>823751546C</t>
  </si>
  <si>
    <t>SERVIZIO DI SMALTIMENTO RIFIUTI SANITARI - ADESIONE ARCA_2017_040/L08</t>
  </si>
  <si>
    <t>7713772</t>
  </si>
  <si>
    <t>8242685ED4</t>
  </si>
  <si>
    <t>ADESIONE Protesi e dispositivi per apparato respiratorio - DIMAR - ARCA_2017_066 - Lotti 35</t>
  </si>
  <si>
    <t>33171210-4</t>
  </si>
  <si>
    <t>MASCHERE PER RIANIMAZIONE</t>
  </si>
  <si>
    <t>09323530965</t>
  </si>
  <si>
    <t>AZIENDA SOCIO -SANITARIA TERRITORIALE RHODENSE</t>
  </si>
  <si>
    <t>7718238</t>
  </si>
  <si>
    <t>8247836993</t>
  </si>
  <si>
    <t>Contratto ponte servizio integrato noleggio, ricondizionamento e logistica biancheria piana, divise del personale, materassi e guanciali, con annessi trasporti ritiri e distribuzioni</t>
  </si>
  <si>
    <t>7718733</t>
  </si>
  <si>
    <t>8248365E1D</t>
  </si>
  <si>
    <t>50/2016, AVENTE AD OGGETTO PRESTAZIONI INERENTI SERVIZI INFERMIERISTICI, ASSISTENZIALI E COPERTURA DI TURNI DI GUARDIA MEDICA ATTIVA PER LA GESTIONE DELL</t>
  </si>
  <si>
    <t>7724230</t>
  </si>
  <si>
    <t>825467012E</t>
  </si>
  <si>
    <t>SERVIZI INFERMIERISTICI E ASSISTENZIALI PER LA GESTIONE DELL'EMERGENZA COVID-19, DA DESTINARE AL REPARTO DI MEDICINA GENERALE DEL PO DI GARBAGNATE MILANESE, PER UN PERIODO DI 3 MESI.</t>
  </si>
  <si>
    <t>09735650013</t>
  </si>
  <si>
    <t>AZIENDA SANITARIA LOCALE 'TO3'</t>
  </si>
  <si>
    <t>7708480</t>
  </si>
  <si>
    <t>8236383E41</t>
  </si>
  <si>
    <t>FORNITURA DI POMPE INFUSIONALI A SIRINGA PER EMERGENZA CORONAVIRUS</t>
  </si>
  <si>
    <t>7716890</t>
  </si>
  <si>
    <t>82463027AE</t>
  </si>
  <si>
    <t xml:space="preserve">Fornitura di Barelle da trasporto pre-ospedaliero per emergenza sanitaria covid-19 </t>
  </si>
  <si>
    <t>7717285</t>
  </si>
  <si>
    <t>82466349A7</t>
  </si>
  <si>
    <t xml:space="preserve">N. 50 EMOGASANALIZZATORI PORTATILI </t>
  </si>
  <si>
    <t>38434560-9</t>
  </si>
  <si>
    <t>ANALIZZATORI CHIMICI</t>
  </si>
  <si>
    <t>7717300</t>
  </si>
  <si>
    <t>8246658D74</t>
  </si>
  <si>
    <t>FORNITURA URGENTE DI N. 100 pompe infusionali volumetriche mono-canale PER UNITA</t>
  </si>
  <si>
    <t>7725657</t>
  </si>
  <si>
    <t>825644491F</t>
  </si>
  <si>
    <t>ACQUISTO DI N. 1 SISTEMA DI AUTO PRODUZIONE DI OSSIGENO OSPEDALIERO PER LA REALIZZAZIONE DI UN OSPEDALE DA CAMPO PER EMERGENZA SANITARIA DA COVID-19</t>
  </si>
  <si>
    <t>7726321</t>
  </si>
  <si>
    <t>8257308220</t>
  </si>
  <si>
    <t>EMERGENZA CORONAVIRUS -Procedura negoziata d'urgenza in accordo quadro per la fornitura di letti elettrici articolati destinati all'emergenza sanitaria COVID-19.</t>
  </si>
  <si>
    <t>8259550C45</t>
  </si>
  <si>
    <t>09736160012</t>
  </si>
  <si>
    <t>AZIENDA SANITARIA LOCALE TO4</t>
  </si>
  <si>
    <t>7723925</t>
  </si>
  <si>
    <t>82540777D0</t>
  </si>
  <si>
    <t>FORNITURA DI MONITOR PARAMETRI VITALI PER EMERGENZA CORONAVIRUS</t>
  </si>
  <si>
    <t>7725941</t>
  </si>
  <si>
    <t>8256781F37</t>
  </si>
  <si>
    <t>ACQUISTO URGENTE DI PORTATILI PER RADIOLOGIA PER EMERGENZA COVID 19</t>
  </si>
  <si>
    <t>10771180014</t>
  </si>
  <si>
    <t>AZIENDA OSPEDALIERA CITTA' DELLA SALUTE E DELLA SCIENZA DI TORINO</t>
  </si>
  <si>
    <t>7715672</t>
  </si>
  <si>
    <t>8244885656</t>
  </si>
  <si>
    <t>PROCEDURA NEGOZIATA PER L'AFFIDAMENTO DEL SERVIZIO DI SOMMINISTRAZIONE DI LAVORO A TEMPO DETERMINATO</t>
  </si>
  <si>
    <t>7723093</t>
  </si>
  <si>
    <t>825314892D</t>
  </si>
  <si>
    <t>SERVIZIO SOMMINISTRAZIONE LAVORO A TEMPO DETERMINATO (INFERMIERI) EMERGENZA COVID</t>
  </si>
  <si>
    <t>7718425</t>
  </si>
  <si>
    <t>82480119FD</t>
  </si>
  <si>
    <t>SOMMINISTRAZIONE DI LAVORO INTERINALE A TEMPO DETERMINATO</t>
  </si>
  <si>
    <t>7726038</t>
  </si>
  <si>
    <t>8256931B01</t>
  </si>
  <si>
    <t>FORNITURA IN ACQUISTO DI   N. 15 MONITOR PAZIENTE PER UTILIZZO SU PAZIENTE ADULTO, PEDIATRICO E NEONATALE</t>
  </si>
  <si>
    <t>7726441</t>
  </si>
  <si>
    <t>8257403086</t>
  </si>
  <si>
    <t>FORNITURA IN ACQUISTO DI    N. 10 MONITOR/DEFIBRILLATORI CON MONITORAGGIO ECG 3/5 DERIVAZIONI E FUNZIONE DI PACING ESTERNO</t>
  </si>
  <si>
    <t>7728303</t>
  </si>
  <si>
    <t>8259602730</t>
  </si>
  <si>
    <t>&gt;FORNITURA IN ACQUISTO DI   N. 2 LETTI PER RIANIMAZIONE/AREA CRITICA DOTATI DI BILANCIA INTEGRATA E SISTEMA DINAMICO ANTIDECUBITO CON MATERASSO E TELI DI COPERTURA</t>
  </si>
  <si>
    <t>7729556</t>
  </si>
  <si>
    <t>826109359A</t>
  </si>
  <si>
    <t>Rinnovo determinazione n.  104 del 23.1.2018  relativo alla fornitura in service di un sistema Bact Alert per l</t>
  </si>
  <si>
    <t>7729900</t>
  </si>
  <si>
    <t>8261465895</t>
  </si>
  <si>
    <t>FORNITURA IN ACQUISTO DI  N. 1 ECOTOMOGRAFO DA SALA OPERATORIA PER APPLICAZIONI ANESTESIOLOGICHE E N. 1 ECOTOMOGRAFO PER RIANIMAZIONE</t>
  </si>
  <si>
    <t>7730885</t>
  </si>
  <si>
    <t>8262575C94</t>
  </si>
  <si>
    <t>PROCEDURA DI GARA, AI SENSI  DELL'ARTICOLO 36, COMMA 2 LETTERA B) DEL D. LGS. 50/2016, PER L'AFFIDAMENTO DELLA FORNITURA IN ACQUISTO DI N. 1 ECOTOMOGRAFO PER APPLICAZIONI SENOLOGICHE, INTERNISTICHE E PER ECOGRAFIE PARTI MOLLI (CC_29_2020)</t>
  </si>
  <si>
    <t>7734928</t>
  </si>
  <si>
    <t>8267637DDF</t>
  </si>
  <si>
    <t>FORNITURA IN ACQUISTO DI   MONITOR/DEFIBRILLATORI per emergenza covid 19</t>
  </si>
  <si>
    <t>826764005D</t>
  </si>
  <si>
    <t>82676486F5</t>
  </si>
  <si>
    <t>7735663</t>
  </si>
  <si>
    <t>826836891E</t>
  </si>
  <si>
    <t>PROCEDURA DI GARA, AI SENSI  DELL'ARTICOLO 36, COMMA 2 LETTERA B) DEL D. LGS. 50/2016, PER L'AFFIDAMENTO DELLA FORNITURA IN ACQUISTO DI  N. 2 SCAMBIATORI DI CALORE PER CIRCOLAZIONE EXTRACORPOREA (CC_32_2020)</t>
  </si>
  <si>
    <t>11632570013</t>
  </si>
  <si>
    <t>AZIENDA SANITARIA LOCALE CITTA' DI TORINO</t>
  </si>
  <si>
    <t>7711589</t>
  </si>
  <si>
    <t>8240228343</t>
  </si>
  <si>
    <t>Fornitura di arredi sanitari ospedalieri (RDO sul MEPA).</t>
  </si>
  <si>
    <t>13664791004</t>
  </si>
  <si>
    <t>AZIENDA SANITARIA LOCALE ROMA 1</t>
  </si>
  <si>
    <t>7710479</t>
  </si>
  <si>
    <t>82389271A5</t>
  </si>
  <si>
    <t>lotto 206 - SDAPA 2 (det.indizione G16639/2016- det. aggiudicazione G09665/2017</t>
  </si>
  <si>
    <t>7710504</t>
  </si>
  <si>
    <t>8238936910</t>
  </si>
  <si>
    <t>lotto 850 - SDAPA 2 (det.indizione G16639/2016- det. aggiudicazione G09665/2017</t>
  </si>
  <si>
    <t>7710511</t>
  </si>
  <si>
    <t>823895049F</t>
  </si>
  <si>
    <t>lotto 1026 - SDAPA 2 (det.indizione G16639/2016- det. aggiudicazione G09665/2017</t>
  </si>
  <si>
    <t>7726207</t>
  </si>
  <si>
    <t>82571385D5</t>
  </si>
  <si>
    <t xml:space="preserve">recepimento Negoziata 17 - lotto 2 - farmaco Biktarvy - necessario per mesi 8 fino al 31 10 2020 </t>
  </si>
  <si>
    <t>7727665</t>
  </si>
  <si>
    <t>82588656FF</t>
  </si>
  <si>
    <t>recepimento del farmaco in DPC 'AFSTYLA'</t>
  </si>
  <si>
    <t>7730021</t>
  </si>
  <si>
    <t>8261598657</t>
  </si>
  <si>
    <t>recepimento determina regionale G09665/2017 - farmaci 2016 - SDAPA 2 - lotto 208 - farmaco Kaletra - soluzione orale 60 ml - per emergenza Covid 19.</t>
  </si>
  <si>
    <t>13665151000</t>
  </si>
  <si>
    <t>ASL ROMA 2</t>
  </si>
  <si>
    <t>7711837</t>
  </si>
  <si>
    <t>8240489AA3</t>
  </si>
  <si>
    <t>PRESA D'ATTO DELLA GARA COMUNITARIA CENTRALIZZATA A PROCEDURA APERTA, FINALIZZATA ALLA FORNITURA IN SERVICE DI SISTEMI DI DIAGNOSTICA PER LA RETE LABORATORI E CENTRO PRELIEVO PUBBLICI DELLA REGIONE LAZIO' - LOTTO 10 'EMOGASANALZZATORI PORTATILI' A FAVORE DELLA ABBOTT RAPID DIAGNOSTICS S.R.L. (EX ALERE S.R.L.)  PER UN IMPORTO COMPLESSIVO QUADRIENNALE PARI AD ? 93.792,00=IVA ESCLUSA) OVVERO PARI AD ? 114.426,24=IVA INCLUSA AL 22%).</t>
  </si>
  <si>
    <t>33124110-9</t>
  </si>
  <si>
    <t>SISTEMI DIAGNOSTICI</t>
  </si>
  <si>
    <t>7725077</t>
  </si>
  <si>
    <t>8255757233</t>
  </si>
  <si>
    <t>Affidamento del servizio di trasporto infermi in emergenza mediante ambulanza MSA con stazionamento fisso h24 presso l'ospedale C.T.O. Andrea Alesini, per la durata di mesi 6 (sei), più ulteriori mesi 6 (sei) di rinnovo.</t>
  </si>
  <si>
    <t>7719764</t>
  </si>
  <si>
    <t>8249472FA3</t>
  </si>
  <si>
    <t>Rinnovo di durata annuale per l'affidamento della fornitura di sistemi e dispositivi medici occorrenti all'U.O.C. Medicina Trasfusionale. Ditta Ortho Clinical diagnostics</t>
  </si>
  <si>
    <t>33696000-5</t>
  </si>
  <si>
    <t>REAGENTI E MEZZI DI CONTRASTO</t>
  </si>
  <si>
    <t>7719779</t>
  </si>
  <si>
    <t>8249481713</t>
  </si>
  <si>
    <t>Rinnovo di durata annuale per l'affidamento della fornitura di sistemi e dispositivi medici occorrenti all'U.O.C. Medicina Trasfusionale. Ditta Immucor Italia</t>
  </si>
  <si>
    <t>7719792</t>
  </si>
  <si>
    <t>8249489DAB</t>
  </si>
  <si>
    <t>Rinnovo di durata annuale per l'affidamento della fornitura di sistemi e dispositivi medici occorrenti all'U.O.C. Medicina Trasfusionale. Ditta Pieco</t>
  </si>
  <si>
    <t>7719795</t>
  </si>
  <si>
    <t>82494995EE</t>
  </si>
  <si>
    <t>Rinnovo di durata annuale per l'affidamento della fornitura di sistemi e dispositivi medici occorrenti all'U.O.C. Medicina Trasfusionale. Ditta Haemonetics</t>
  </si>
  <si>
    <t>7719801</t>
  </si>
  <si>
    <t>8249507C86</t>
  </si>
  <si>
    <t>Rinnovo di durata annuale per l'affidamento della fornitura di sistemi e dispositivi medici occorrenti all'U.O.C. Medicina Trasfusionale. Ditta fresenius kabi</t>
  </si>
  <si>
    <t>80000130544</t>
  </si>
  <si>
    <t>REGIONE UMBRIA</t>
  </si>
  <si>
    <t>7718729</t>
  </si>
  <si>
    <t>8248362BA4</t>
  </si>
  <si>
    <t>EMERGENZA CORONAVIRUS - Acquisizione dispositivi informatici</t>
  </si>
  <si>
    <t>30237300-2</t>
  </si>
  <si>
    <t>FORNITURE PER COMPUTER</t>
  </si>
  <si>
    <t>80002950766</t>
  </si>
  <si>
    <t>REGIONE BASILICATA</t>
  </si>
  <si>
    <t>7721007</t>
  </si>
  <si>
    <t>8250842A34</t>
  </si>
  <si>
    <t>Procedura negoziata d'urgenza in 3 lotti per l'affidamento di accordi quadro per la fornitura di monitor multiparametrici, letti per la terapia intensiva, ventilatori polmonari e relativi servizi e accessori connessi, destinati all'emergenza sanitaria COVID-19</t>
  </si>
  <si>
    <t>8250843B07</t>
  </si>
  <si>
    <t>8250849FF9</t>
  </si>
  <si>
    <t>7728655</t>
  </si>
  <si>
    <t>82600042EF</t>
  </si>
  <si>
    <t>Adesione all'Accordo Quadro per la fornitura di Monitor multiparametrici</t>
  </si>
  <si>
    <t>7728694</t>
  </si>
  <si>
    <t>8260026516</t>
  </si>
  <si>
    <t>7728705</t>
  </si>
  <si>
    <t>8260034BAE</t>
  </si>
  <si>
    <t>Adesione all'Accordo Quadro per la fornitura di Letti per Terapia intensiva</t>
  </si>
  <si>
    <t>7732654</t>
  </si>
  <si>
    <t>8264730EF0</t>
  </si>
  <si>
    <t>Emergenza COVID 19 - Accordi quadro per la fornitura di Letti di degenza completi di materassi, Emogasanalizzatori multiparametrici in service e relativi servizi e accessori connessi</t>
  </si>
  <si>
    <t>8264755395</t>
  </si>
  <si>
    <t>80014930327</t>
  </si>
  <si>
    <t>REGIONE AUTONOMA FRIULI-VENEZIA GIULIA</t>
  </si>
  <si>
    <t>7721692</t>
  </si>
  <si>
    <t>8251555698</t>
  </si>
  <si>
    <t>Acquisizione di servizi urgenti di accoglienza-registrazione, presidio socio assistenziale, infopoint e fornitura del materiale necessario all'espletamento dei servizi, presso le strutture per la contumacia sanitaria nel sito di Tricesimo, nell'ambito delle attività volte a fronteggiare il rischio sanitario connesso all'insorgenza delle patologie derivanti da agenti virali trasmissibili a seguito della dichiarazione dello stato di emergenza sul territorio regionale</t>
  </si>
  <si>
    <t>7721703</t>
  </si>
  <si>
    <t>8251568154</t>
  </si>
  <si>
    <t>Acquisizione di servizi urgenti di accoglienza-registrazione, presidio socio assistenziale, infopoint e fornitura del materiale necessario all'espletamento dei servizi, presso le strutture per la contumacia sanitaria nel sito di Pasian di Prato, nell'ambito delle attività volte a fronteggiare il rischio sanitario connesso all'insorgenza delle patologie derivanti da agenti virali trasmissibili a seguito della dichiarazione dello stato di emergenza sul territorio regionale</t>
  </si>
  <si>
    <t>80017210727</t>
  </si>
  <si>
    <t>REGIONE PUGLIA</t>
  </si>
  <si>
    <t>7725315</t>
  </si>
  <si>
    <t>8256059B68</t>
  </si>
  <si>
    <t>Emergenza Coronavirus. Fornitura ed installazione di struttura prefabbricata di emergenza per la terapia intensiva COVID-19 presso l'ospedale Perrino di Brindisi</t>
  </si>
  <si>
    <t>7725773</t>
  </si>
  <si>
    <t>8256603C54</t>
  </si>
  <si>
    <t>Emergenza Coronavirus. Fornitura ed installazione di struttura prefabbricata di emergenza per la terapia intensiva COVID-19 presso l</t>
  </si>
  <si>
    <t>7728882</t>
  </si>
  <si>
    <t>8260266B22</t>
  </si>
  <si>
    <t xml:space="preserve">letti terapia intensiva-COVID19 per ospedali di Brindisi e Taranto </t>
  </si>
  <si>
    <t>80018230153</t>
  </si>
  <si>
    <t>FONDAZIONE IRCCS ISTITUTO NAZIONALE DEI TUMORI</t>
  </si>
  <si>
    <t>7713183</t>
  </si>
  <si>
    <t>82419922F6</t>
  </si>
  <si>
    <t>Procedura aperta per la fornitura dell</t>
  </si>
  <si>
    <t>7724199</t>
  </si>
  <si>
    <t>82545584C0</t>
  </si>
  <si>
    <t>PROCEDURA NEGOZIATA AI SENSI DELL'ART. 63, COMMA 2 LETT. B) DEL D.LGS. N. 50/2016 PER L'AFFIDAMENTO DELLA FORNITURA DI N. 1 CITOFLUORIMETRO PER LA S.C. EMATOLOGIA DELLA FONDAZIONE IRCCS 'ISTITUTO NAZIONALE DEI TUMORI'</t>
  </si>
  <si>
    <t>90000900374</t>
  </si>
  <si>
    <t>AUSL DI IMOLA</t>
  </si>
  <si>
    <t>7730242</t>
  </si>
  <si>
    <t>8261841EDC</t>
  </si>
  <si>
    <t>SIST CARESTREAM DRX REVOLUTION PLUS</t>
  </si>
  <si>
    <t>33113000-5</t>
  </si>
  <si>
    <t>APPARECCHIATURE PER IMMAGINOGRAFIA A RISONANZA MAGNETICA</t>
  </si>
  <si>
    <t>91002500337</t>
  </si>
  <si>
    <t>AZIENDA UNITA' SANITARIA LOCALE DI PIACENZA</t>
  </si>
  <si>
    <t>7720249</t>
  </si>
  <si>
    <t>82499802DE</t>
  </si>
  <si>
    <t>FARMACO ROACTEMBRA PER COVID 19 - LOTTO 1</t>
  </si>
  <si>
    <t>7720261</t>
  </si>
  <si>
    <t>8249988976</t>
  </si>
  <si>
    <t>FARMACO ROACTEMBRA PER COVID 19 - LOTTO 2</t>
  </si>
  <si>
    <t>7725560</t>
  </si>
  <si>
    <t>82563213A0</t>
  </si>
  <si>
    <t>TERMOMETRI DIGITALI ED ECOLOGICI</t>
  </si>
  <si>
    <t>7716451</t>
  </si>
  <si>
    <t>8245679591</t>
  </si>
  <si>
    <t>centrale di monitoraggio benevision + 15 monitor paziente - emergenza coronavirus</t>
  </si>
  <si>
    <t>7719628</t>
  </si>
  <si>
    <t>8249318092</t>
  </si>
  <si>
    <t>Nr. 9 letti per terapia semintensiva - emergenza coronavirus</t>
  </si>
  <si>
    <t>7725713</t>
  </si>
  <si>
    <t>8256535439</t>
  </si>
  <si>
    <t>Ampliamento centrale di monitoraggio medicina di Fiorenzuola - Emergenza COVID-19</t>
  </si>
  <si>
    <t>7729701</t>
  </si>
  <si>
    <t>8261204135</t>
  </si>
  <si>
    <t>MATERIALE PER EMERGENZA CORONAVIRUS</t>
  </si>
  <si>
    <t>7730263</t>
  </si>
  <si>
    <t>8261854998</t>
  </si>
  <si>
    <t>SERVIZIO ASSISTENZIALE PER DIMISSIONI PROTETTE COVID - 19 CASA DELLA SALUTE DI CORTEMAGGIORE</t>
  </si>
  <si>
    <t>7731760</t>
  </si>
  <si>
    <t>8263606F62</t>
  </si>
  <si>
    <t>DISPOSITIVI PER OSSIGENO</t>
  </si>
  <si>
    <t>7732234</t>
  </si>
  <si>
    <t>82641922FB</t>
  </si>
  <si>
    <t>Concentratori ossigeno di alta fascia VIGO - emergenza COVID</t>
  </si>
  <si>
    <t>7726766</t>
  </si>
  <si>
    <t>8257795402</t>
  </si>
  <si>
    <t xml:space="preserve">ADESIONE ALLA CONVENZIONE STIPULATA DALLA CENTRALE DI ACQUISTO REGIONALE PER IL SERVIZIO DI RACCOLTA, TRASPORTO E CONFERIMENTO AD IMPIANTI DI SMALTIMENTO DEI RIFIUTI SPECIALI PERICOLOSI E NON PERICOLOSI DERIVANTI DA ATTIVITÀ DELLE AZIENDE SANITARIE DELLA REGIONE EMILIA-ROMAGNA 4 </t>
  </si>
  <si>
    <t>91014920507</t>
  </si>
  <si>
    <t>SOCIETA' DELLA SALUTE EMPOLESE VALDARNO VALDELSA</t>
  </si>
  <si>
    <t>7705375</t>
  </si>
  <si>
    <t>823241863E</t>
  </si>
  <si>
    <t>PROCEDURA APERTA PER LA SOMMINISTRAZIONE DI LAVORO TEMPORANEO</t>
  </si>
  <si>
    <t>92005870909</t>
  </si>
  <si>
    <t>AZIENDA PER LA TUTELA DELLA SALUTE</t>
  </si>
  <si>
    <t>7738419</t>
  </si>
  <si>
    <t>827162373B</t>
  </si>
  <si>
    <t>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t>
  </si>
  <si>
    <t>8271664910</t>
  </si>
  <si>
    <t>82716773CC</t>
  </si>
  <si>
    <t>8271685A64</t>
  </si>
  <si>
    <t>8271690E83</t>
  </si>
  <si>
    <t>827169202E</t>
  </si>
  <si>
    <t>82717006C6</t>
  </si>
  <si>
    <t>92038610371</t>
  </si>
  <si>
    <t>AZ.OSPEDALIERO UNIVERSITARIA DI BOLOGNA - POLICLINICO S.ORSOLA MALPIGHI</t>
  </si>
  <si>
    <t>7714899</t>
  </si>
  <si>
    <t>8243961BD2</t>
  </si>
  <si>
    <t>FORNITURA DI 200 TERMOMETRI AD INFRAROSSI emergenza Covid-19 - MASIMO EUROPE</t>
  </si>
  <si>
    <t>7719165</t>
  </si>
  <si>
    <t>8248809C84</t>
  </si>
  <si>
    <t>Fornitura arredi sanitari vari</t>
  </si>
  <si>
    <t>7719229</t>
  </si>
  <si>
    <t>824887422B</t>
  </si>
  <si>
    <t>7715361</t>
  </si>
  <si>
    <t>8244483A97</t>
  </si>
  <si>
    <t>Valvola biologica INSPIRIS RESILIA</t>
  </si>
  <si>
    <t>7719656</t>
  </si>
  <si>
    <t>8249348951</t>
  </si>
  <si>
    <t>30 LETTI MOD ELEGANZA 2 - EMERGENZA COVID-19 - COMPAMED</t>
  </si>
  <si>
    <t>7719686</t>
  </si>
  <si>
    <t>824937606F</t>
  </si>
  <si>
    <t>10 LETTI T.I. MOD ELEGANZA 5 - EMERGENZA COVID-19 - COMPAMED</t>
  </si>
  <si>
    <t>7719762</t>
  </si>
  <si>
    <t>8249469D2A</t>
  </si>
  <si>
    <t>SISTEMA DI MONITORAGGIO CENTRALIZZATO  - EMERGENZA COVID-19 - NIHON KOHDEN</t>
  </si>
  <si>
    <t>7719825</t>
  </si>
  <si>
    <t>82495396F0</t>
  </si>
  <si>
    <t>200 pompe a siringa - emergenza covid-19 - becton dickinson</t>
  </si>
  <si>
    <t>7719855</t>
  </si>
  <si>
    <t>82495754A6</t>
  </si>
  <si>
    <t>24 sistemi di impilaggio per pompe a siringa - emergenza covid-19 - BECTON DICKINSON</t>
  </si>
  <si>
    <t>7721130</t>
  </si>
  <si>
    <t>8250968231</t>
  </si>
  <si>
    <t>2 VIDEOLARINGOSCOPI - EMERGENZA COVID-19</t>
  </si>
  <si>
    <t>7723510</t>
  </si>
  <si>
    <t>8253638D88</t>
  </si>
  <si>
    <t>Rinnovo service di un sistema per diagnosi QUANTIFERON - 2020-2021 DIASORIN</t>
  </si>
  <si>
    <t>7724887</t>
  </si>
  <si>
    <t>8257227F44</t>
  </si>
  <si>
    <t>CENTRALE DI MONITORAGGIO PER T.I. - EMERGENZA COPVID-19 - NIHON KOHDEN</t>
  </si>
  <si>
    <t>7730982</t>
  </si>
  <si>
    <t>8262692D21</t>
  </si>
  <si>
    <t>4 LETTI BARIATRICI - CONVENZIONE INTERCENTER  LETTI ELETTRICI AZIENDE SANITARIE-LOTTO 5-  ARJO covid-19</t>
  </si>
  <si>
    <t>7728106</t>
  </si>
  <si>
    <t>8259378E54</t>
  </si>
  <si>
    <t>Stent vascolari periferici</t>
  </si>
  <si>
    <t>95044230654</t>
  </si>
  <si>
    <t>AZIENDA OSPEDALIERO UNIVERSITARIA SAN GIOVANNI DI DIO E RUGGI D'ARAGONA - SCUOLA MEDICA SALERNITANA</t>
  </si>
  <si>
    <t>7715934</t>
  </si>
  <si>
    <t>8245125C62</t>
  </si>
  <si>
    <t>ACQUISTO APPARECCHIATURE PER EMERGENZA CORONAVIRUS</t>
  </si>
  <si>
    <t>95501020010</t>
  </si>
  <si>
    <t>A.O.U. SAN LUIGI DI ORBASSANO</t>
  </si>
  <si>
    <t>7716965</t>
  </si>
  <si>
    <t>8246288C1F</t>
  </si>
  <si>
    <t>PROCEDURA IN URGENZA PER EMERGENZA CORONAVIRUS PER LA FORNITURA DI N. 8 LETTI ARTICOLATI PER TERAPIA INTENSIVA</t>
  </si>
  <si>
    <t>Accordo quadro/Convenzione</t>
  </si>
  <si>
    <t>7720678</t>
  </si>
  <si>
    <t>82505129E1</t>
  </si>
  <si>
    <t xml:space="preserve">SOMMINISTRAZIONE DI LAVORO A TEMPO DETERMINATO </t>
  </si>
  <si>
    <t>7737157</t>
  </si>
  <si>
    <t>8270057AEC</t>
  </si>
  <si>
    <t>SISTEMA COMPLETO EMOCOLTURE, AEROBI ANAEROBI</t>
  </si>
  <si>
    <t>96024110635</t>
  </si>
  <si>
    <t>ASL NAPOLI 2 NORD</t>
  </si>
  <si>
    <t>7728910</t>
  </si>
  <si>
    <t>826029965F</t>
  </si>
  <si>
    <t>Acquisto arredi sanitari e non sanitari occorrenti al S.I.R. di Arzano</t>
  </si>
  <si>
    <t>Sistema dinamico di acquisizione</t>
  </si>
  <si>
    <t>82603028D8</t>
  </si>
  <si>
    <t>97207790821</t>
  </si>
  <si>
    <t>FONDAZIONE RI.MED</t>
  </si>
  <si>
    <t>7731794</t>
  </si>
  <si>
    <t>8263669363</t>
  </si>
  <si>
    <t>Chromium Controller 10XGenomics</t>
  </si>
  <si>
    <t>CFAVCP-0000D34</t>
  </si>
  <si>
    <t>STAZIONE UNICA APPALTANTE DELLA PROVINCIA DI LECCO</t>
  </si>
  <si>
    <t>7706234</t>
  </si>
  <si>
    <t>8233435D7D</t>
  </si>
  <si>
    <t xml:space="preserve">SUA.LECCO. COMUNE DI GARBAGNATE MONASTERO. AFFIDAMENTO DELLA GESTIONE DEL CENTRO RACCOLTA RIFIUTI INTERCOMUNALE TRA I COMUNI DI GARBAGNATE MONASTERO, BARZAGO, BULCIAGO E MOLTENO - PERDIODO DAL 01.04.2020 AL 30.03.2024 PIÙ PROROGA 3 MESI.  </t>
  </si>
  <si>
    <t>90511100-3</t>
  </si>
  <si>
    <t>SERVIZI DI RACCOLTA DI RIFIUTI SOLIDI URBANI</t>
  </si>
  <si>
    <t>CFAVCP-00015E4</t>
  </si>
  <si>
    <t>CENTRALE UNICA COMMITTENZA DISTRETTO RIMINI</t>
  </si>
  <si>
    <t>7716548</t>
  </si>
  <si>
    <t>82458735A9</t>
  </si>
  <si>
    <t>inserimento socio lavorativoin favore di cittadini con disabilità fisica, sensoriale, intelettiva. Contratto ponte nelle more di riaffidamento del servizio</t>
  </si>
  <si>
    <t>7709786</t>
  </si>
  <si>
    <t>823809530E</t>
  </si>
  <si>
    <t>ADESIONE CONVENZIONE ARCA_2018_005 - LOTTO 17 - SOC. A.C.R.A.F.</t>
  </si>
  <si>
    <t>33631600-8</t>
  </si>
  <si>
    <t>ANTISETTICI E DISINFETTANTI</t>
  </si>
  <si>
    <t>DISINFETTANTI</t>
  </si>
  <si>
    <t>7709793</t>
  </si>
  <si>
    <t>8238101800</t>
  </si>
  <si>
    <t>ADESIONE CONVENZIONE ARCA_2018_005 - LOTTO 16 - SOC. A.C.R.A.F.</t>
  </si>
  <si>
    <t>7709805</t>
  </si>
  <si>
    <t>823815870A</t>
  </si>
  <si>
    <t>ADESIONE CONVENZIONE ARCA_2018_005 - LOTTO 26 - SOC. B. BRAUN MILANO</t>
  </si>
  <si>
    <t>00337460224</t>
  </si>
  <si>
    <t>PROVINCIA AUTONOMA DI TRENTO</t>
  </si>
  <si>
    <t>7705179</t>
  </si>
  <si>
    <t>82321980B3</t>
  </si>
  <si>
    <t>igienizzante mani emergenza coronavirus</t>
  </si>
  <si>
    <t>33741300-9</t>
  </si>
  <si>
    <t>IGIENIZZANTI PER LE MANI</t>
  </si>
  <si>
    <t>7708736</t>
  </si>
  <si>
    <t>8236738339</t>
  </si>
  <si>
    <t>acquisto sanificante detergente per emergenza virus</t>
  </si>
  <si>
    <t>7717082</t>
  </si>
  <si>
    <t>8246412276</t>
  </si>
  <si>
    <t>IODOPOVIDONE7.5% SOLUZ CUTANEA fl 500 ml LOMBARDA H</t>
  </si>
  <si>
    <t>7713732</t>
  </si>
  <si>
    <t>824265239C</t>
  </si>
  <si>
    <t>Fornitura di un impianto per la disinfezione di sedie a rotelle e lettini (Pos 04/BK/2019)</t>
  </si>
  <si>
    <t>7728191</t>
  </si>
  <si>
    <t>8259495EE1</t>
  </si>
  <si>
    <t>FORNITURA DI ALCOOL DENATURATO PER LA PRODUZIONE DI DINSINFETTANTE PER MANI PER L'AZIENDA SANITARIA DELLA PROVINCIA AUTONOMA DI BOLZANO</t>
  </si>
  <si>
    <t>7735503</t>
  </si>
  <si>
    <t>8268217C81</t>
  </si>
  <si>
    <t>adesioen gara regionale materiale di convivenza lotto 1</t>
  </si>
  <si>
    <t>39831000-6</t>
  </si>
  <si>
    <t>DETERSIVI E DETERGENTI</t>
  </si>
  <si>
    <t>01386030488</t>
  </si>
  <si>
    <t>REGIONE TOSCANA</t>
  </si>
  <si>
    <t>7734795</t>
  </si>
  <si>
    <t>8267416781</t>
  </si>
  <si>
    <t>Fornitura gel a base alcolica</t>
  </si>
  <si>
    <t>7722169</t>
  </si>
  <si>
    <t>8252054263</t>
  </si>
  <si>
    <t xml:space="preserve">sanificazione farmacie comunali </t>
  </si>
  <si>
    <t>7720554</t>
  </si>
  <si>
    <t>8250327139</t>
  </si>
  <si>
    <t>Fornitura di DISINFETTANTI</t>
  </si>
  <si>
    <t>24455000-8</t>
  </si>
  <si>
    <t>7733710</t>
  </si>
  <si>
    <t>82659269EA</t>
  </si>
  <si>
    <t>SERVIZIO DI DECONTAMINAZIONE AMBIENTALE DEI LOCALI DESTINATI ALL'EMERGENZA COVID-19 PRESSO IL POLICLINICO MILITARE DI ROMA.</t>
  </si>
  <si>
    <t>7718873</t>
  </si>
  <si>
    <t>8248490547</t>
  </si>
  <si>
    <t>ADESIONE ANTISETTICI E DISINFETTANTI 3 - ARCA_2016_14.1 - 1^ adesione</t>
  </si>
  <si>
    <t>7734066</t>
  </si>
  <si>
    <t>8266318D66</t>
  </si>
  <si>
    <t>ADESIONE ANTISETTICI E DISINFETTANTI 4 ARCA_2017_078 - 1 ADESIONE</t>
  </si>
  <si>
    <t>7734107</t>
  </si>
  <si>
    <t>8266355BEF</t>
  </si>
  <si>
    <t>ADESIONE ALLA CONVENZIONE FARMACI ARCA_2018_001.3 - 20^ TRANCHE LOTTO 2656</t>
  </si>
  <si>
    <t>7729906</t>
  </si>
  <si>
    <t>8261471D87</t>
  </si>
  <si>
    <t xml:space="preserve">Fornitura in somma urgenza sistema per la biodecontaminazione delle superfici TOMI Steramist?Surface - Progetto emergenza </t>
  </si>
  <si>
    <t>7725094</t>
  </si>
  <si>
    <t>8255763725</t>
  </si>
  <si>
    <t>FORNITURA DI SALVIETTE MONOUSO PER LA DECONTAMINAZIONE E DISINFEZIONE DELLE APPARECCHIATURE E SUPERFICI  PER MAGAZINO ECONOMALE - MEPA 24 MESI +12</t>
  </si>
  <si>
    <t>33711430-0</t>
  </si>
  <si>
    <t>SALVIETTE IGIENICHE MONOUSO</t>
  </si>
  <si>
    <t>7717788</t>
  </si>
  <si>
    <t>824729397A</t>
  </si>
  <si>
    <t>Procedura negoziata, ex art. 36, comma 2, lett. b) del D. Lgs. n. 50/2016, per la fornitura triennale, eventualmente rinnovabile per un ulteriore anno, di spazzolini disinfettanti per lavaggio, pulizia e disinfezione mani, da destinare a vari reparti.</t>
  </si>
  <si>
    <t>7705478</t>
  </si>
  <si>
    <t>82325302AC</t>
  </si>
  <si>
    <t>ACQ. TAMPONE APT PER CONTROLLO IGIENE SUPERFICI</t>
  </si>
  <si>
    <t>7727587</t>
  </si>
  <si>
    <t>82587919ED</t>
  </si>
  <si>
    <t>DETERGENTE ANTISETTICO GEL MANI  400 ML</t>
  </si>
  <si>
    <t>7728403</t>
  </si>
  <si>
    <t>8259711125</t>
  </si>
  <si>
    <t xml:space="preserve">ADESIONE DISINFETTANTE/ANTISETTICO GEL MANI </t>
  </si>
  <si>
    <t>7709653</t>
  </si>
  <si>
    <t>8237951C36</t>
  </si>
  <si>
    <t>FORNITURA DI SISTEMI PER IGIENE PAZIENTE - LOTTO 2 MANOPOLE PRE SAPONATE</t>
  </si>
  <si>
    <t>7712922</t>
  </si>
  <si>
    <t>824168017E</t>
  </si>
  <si>
    <t>adesione SCR ANTISETTICI E DISINFETTANTI LOTTO  41 DITTA GIOCHEMICA</t>
  </si>
  <si>
    <t>7712934</t>
  </si>
  <si>
    <t>8241703478</t>
  </si>
  <si>
    <t>adesione SCR ANTISETTICI E DISINFETTANTI LOTTO 46 DITTA GIOCHEMICA</t>
  </si>
  <si>
    <t>7718653</t>
  </si>
  <si>
    <t>82482585D3</t>
  </si>
  <si>
    <t>FORNITURA ANTISETTICI E DISINFETTANTI - LOTTO 47 - GIOSEPT FOAM</t>
  </si>
  <si>
    <t>7725199</t>
  </si>
  <si>
    <t>8255904B7F</t>
  </si>
  <si>
    <t xml:space="preserve">GARA 71/2018 antisettici e disinfettanti LOTTO 47 </t>
  </si>
  <si>
    <t>7732832</t>
  </si>
  <si>
    <t>8264943EB6</t>
  </si>
  <si>
    <t>ADESIONE SCR ANTISETTICI E DISINFETTANTI LOTTO 28</t>
  </si>
  <si>
    <t>7723835</t>
  </si>
  <si>
    <t>8253999772</t>
  </si>
  <si>
    <t>ACQUISTO SIDINFETTANTE SEKUSEPT PLUS DITTA ECOLAB</t>
  </si>
  <si>
    <t>7713999</t>
  </si>
  <si>
    <t>8242953BFE</t>
  </si>
  <si>
    <t>acquisto in urgenza ai sensi dell'art. 163 D.Lgs 50/2016 - OCDPC n. 638 del 22/02/2020 e n. 639 del 25/02/2020 - Acquisto gel per le mani igenizzante - FIR ITALY SRL</t>
  </si>
  <si>
    <t>39831200-8</t>
  </si>
  <si>
    <t>DETERGENTI</t>
  </si>
  <si>
    <t>7715147</t>
  </si>
  <si>
    <t>8244240212</t>
  </si>
  <si>
    <t>acquisto in urgenza ai sensi dell'art. 163 D.Lgs 50/2016 - OCDPC n. 638 del 22/02/2020 e n. 639 del 25/02/2020 - Acquisto Gel Igenizzante Mani - Ditta VIVIPHARMA</t>
  </si>
  <si>
    <t>7717641</t>
  </si>
  <si>
    <t>8247142CDD</t>
  </si>
  <si>
    <t>Acquisto in urgenza - COVID-19 ai sensi dei OCDPC 630, 638 e 630 - Gel Idroalcolico - Ditta Giochemica S.r.l.</t>
  </si>
  <si>
    <t>7707032</t>
  </si>
  <si>
    <t>8234385D74</t>
  </si>
  <si>
    <t xml:space="preserve">PC20FAR009 Fornitura salviette con soluzione di sodio ipoclorito 0,1% GIOCLOR WIPES </t>
  </si>
  <si>
    <t>7721627</t>
  </si>
  <si>
    <t>8251489023</t>
  </si>
  <si>
    <t>EMERGENZA COVID19  - FORNITURA DI SISTEMI SANIFICAZIONE AMBULANZE</t>
  </si>
  <si>
    <t>7728190</t>
  </si>
  <si>
    <t>825946996E</t>
  </si>
  <si>
    <t>PC20FAR018 Fornitura soluzione idroalcolica  SOFTAMAN VISCORUB 100ml e 500ml fc  - EMERGENZA COVID-19</t>
  </si>
  <si>
    <t>7718901</t>
  </si>
  <si>
    <t>824853171C</t>
  </si>
  <si>
    <t>Prodotti di pulizia e igiene personale 2020</t>
  </si>
  <si>
    <t>39830000-9</t>
  </si>
  <si>
    <t>PRODOTTI PER LA PULIZIA</t>
  </si>
  <si>
    <t>7715974</t>
  </si>
  <si>
    <t>8245146DB6</t>
  </si>
  <si>
    <t>Lotto 1 Detergente mani</t>
  </si>
  <si>
    <t>7715986</t>
  </si>
  <si>
    <t>8245153380</t>
  </si>
  <si>
    <t>Lotto 2 Soluzione idroalcolica</t>
  </si>
  <si>
    <t>7714122</t>
  </si>
  <si>
    <t>8243109CBA</t>
  </si>
  <si>
    <t>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t>
  </si>
  <si>
    <t>7714124</t>
  </si>
  <si>
    <t>8243110D8D</t>
  </si>
  <si>
    <t>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t>
  </si>
  <si>
    <t>7716370</t>
  </si>
  <si>
    <t>8245595041</t>
  </si>
  <si>
    <t>7716374</t>
  </si>
  <si>
    <t>82455982BA</t>
  </si>
  <si>
    <t>7716375</t>
  </si>
  <si>
    <t>8245601533</t>
  </si>
  <si>
    <t>7716385</t>
  </si>
  <si>
    <t>8245602606</t>
  </si>
  <si>
    <t>7716391</t>
  </si>
  <si>
    <t>8245610C9E</t>
  </si>
  <si>
    <t>7716403</t>
  </si>
  <si>
    <t>8245628B79</t>
  </si>
  <si>
    <t>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t>
  </si>
  <si>
    <t>7716407</t>
  </si>
  <si>
    <t>8245632EC5</t>
  </si>
  <si>
    <t>7716422</t>
  </si>
  <si>
    <t>824563948F</t>
  </si>
  <si>
    <t>7717974</t>
  </si>
  <si>
    <t>8247491CDE</t>
  </si>
  <si>
    <t>7717986</t>
  </si>
  <si>
    <t>82475036C7</t>
  </si>
  <si>
    <t>7717998</t>
  </si>
  <si>
    <t>8247514FD8</t>
  </si>
  <si>
    <t>7718089</t>
  </si>
  <si>
    <t>8247610F11</t>
  </si>
  <si>
    <t>7718098</t>
  </si>
  <si>
    <t>82476239CD</t>
  </si>
  <si>
    <t>7718802</t>
  </si>
  <si>
    <t>8248431497</t>
  </si>
  <si>
    <t>7718805</t>
  </si>
  <si>
    <t>824843363D</t>
  </si>
  <si>
    <t>Procedura aperta telematica in UTA, ai sensi dell</t>
  </si>
  <si>
    <t>7718813</t>
  </si>
  <si>
    <t>8248443E7B</t>
  </si>
  <si>
    <t>7718817</t>
  </si>
  <si>
    <t>824844829F</t>
  </si>
  <si>
    <t>7718824</t>
  </si>
  <si>
    <t>8248450445</t>
  </si>
  <si>
    <t>7718828</t>
  </si>
  <si>
    <t>8248455864</t>
  </si>
  <si>
    <t>7718830</t>
  </si>
  <si>
    <t>8248457A0A</t>
  </si>
  <si>
    <t>7718989</t>
  </si>
  <si>
    <t>824860000F</t>
  </si>
  <si>
    <t>7718993</t>
  </si>
  <si>
    <t>824861084D</t>
  </si>
  <si>
    <t>7719082</t>
  </si>
  <si>
    <t>8248696F43</t>
  </si>
  <si>
    <t>7719091</t>
  </si>
  <si>
    <t>824870350D</t>
  </si>
  <si>
    <t>7719096</t>
  </si>
  <si>
    <t>824870892C</t>
  </si>
  <si>
    <t>7719102</t>
  </si>
  <si>
    <t>8248711BA5</t>
  </si>
  <si>
    <t>7719117</t>
  </si>
  <si>
    <t>82487289AD</t>
  </si>
  <si>
    <t>7719124</t>
  </si>
  <si>
    <t>824873711D</t>
  </si>
  <si>
    <t>7719143</t>
  </si>
  <si>
    <t>8248758271</t>
  </si>
  <si>
    <t>7719164</t>
  </si>
  <si>
    <t>8248774FA1</t>
  </si>
  <si>
    <t>7708512</t>
  </si>
  <si>
    <t>8236475A2E</t>
  </si>
  <si>
    <t>Fornitura di n. 10 sistemi di training per il corretto lavaggio delle mani completo di software per le UU.OO. di Anestesia e Rianimazione dei PP.OO. dell' ASL Salerno</t>
  </si>
  <si>
    <t>Procedura ristretta</t>
  </si>
  <si>
    <t>7730495</t>
  </si>
  <si>
    <t>8262130D5A</t>
  </si>
  <si>
    <t>Procedura negoziata, ai sensi dell'art. 36, comma 2 del D.Lgs. n. 50/2016, per la fornitura urgente di disinfettanti per fronteggiare l'emergenza Coronavirus</t>
  </si>
  <si>
    <t>82621394CA</t>
  </si>
  <si>
    <t>7714549</t>
  </si>
  <si>
    <t>82435611BE</t>
  </si>
  <si>
    <t>gara a procedura negoziata per la fornitura di Antisettici e Disinfettanti ( non aggiudicati con precedente gara) e altri prodotti disinfettanti per le  necessità fino al 31/12/2022 dell'Azienda Ospedaliera San Camillo Forlanini</t>
  </si>
  <si>
    <t>82435665DD</t>
  </si>
  <si>
    <t>8243574C75</t>
  </si>
  <si>
    <t>824358123F</t>
  </si>
  <si>
    <t>824358558B</t>
  </si>
  <si>
    <t>8243591A7D</t>
  </si>
  <si>
    <t>04735061006</t>
  </si>
  <si>
    <t>COMPLESSO OSPEDALIERO SAN GIOVANNI ADDOLORATA</t>
  </si>
  <si>
    <t>7720726</t>
  </si>
  <si>
    <t>82505633F9</t>
  </si>
  <si>
    <t xml:space="preserve">Noleggio Sistema di disinfezione ambientale MedioBios e fornitura Disinfettante Evolyse Strong 12%  </t>
  </si>
  <si>
    <t>7708425</t>
  </si>
  <si>
    <t>8236324D91</t>
  </si>
  <si>
    <t>Fornitura urgente di gel disinfettante per emergenza CORONAVIRUS per la Regione del Veneto</t>
  </si>
  <si>
    <t>7709925</t>
  </si>
  <si>
    <t>8238319BE5</t>
  </si>
  <si>
    <t>Acquisto urgente di gel disinfettante per emergenza Coronavirus per le Aziende Sanitarie della Regione del Veneto</t>
  </si>
  <si>
    <t>7715838</t>
  </si>
  <si>
    <t>8244977243</t>
  </si>
  <si>
    <t>7719265</t>
  </si>
  <si>
    <t>8248923A98</t>
  </si>
  <si>
    <t>8241460BEE</t>
  </si>
  <si>
    <t>7716963</t>
  </si>
  <si>
    <t>8246259433</t>
  </si>
  <si>
    <t>DISPOSITIVI DI PROTEZIONE INDIVIDUALE E APPARECCHIATURE ELETTROMEDICALI - LOTTO 18 - detergente mani in litri</t>
  </si>
  <si>
    <t>7716976</t>
  </si>
  <si>
    <t>8246280587</t>
  </si>
  <si>
    <t>DISPOSITIVI DI PROTEZIONE INDIVIDUALE E APPARECCHIATURE ELETTROMEDICALI - LOTTO 18- detergente mani in litri</t>
  </si>
  <si>
    <t>7717021</t>
  </si>
  <si>
    <t>8246330EC7</t>
  </si>
  <si>
    <t>DISPOSITIVI DI PROTEZIONE INDIVIDUALE E APPARECCHIATURE ELETTROMEDICALI - LOTTO 18 - soluzione idroalcolica in litri</t>
  </si>
  <si>
    <t>7717032</t>
  </si>
  <si>
    <t>82463417DD</t>
  </si>
  <si>
    <t>DISPOSITIVI DI PROTEZIONE INDIVIDUALE E APPARECCHIATURE ELETTROMEDICALI - LOTTO 18 - perossido al 3% in litri</t>
  </si>
  <si>
    <t>7717007</t>
  </si>
  <si>
    <t>8246311F19</t>
  </si>
  <si>
    <t>DISPOSITIVI DI PROTEZIONE INDIVIDUALE E APPARECCHIATURE ELETTROMEDICALI - LOTTO 18 - dispenser a muro per disinfettanti</t>
  </si>
  <si>
    <t>7717042</t>
  </si>
  <si>
    <t>8246349E75</t>
  </si>
  <si>
    <t>7713962</t>
  </si>
  <si>
    <t>82428918D5</t>
  </si>
  <si>
    <t>Acquisto di n.06 sistemi robotici disinfezione aree critiche</t>
  </si>
  <si>
    <t>7724100</t>
  </si>
  <si>
    <t>825437099A</t>
  </si>
  <si>
    <t>EMERGENZA COVID 19 FORNITURA DI DISINFETTANTI OCCORRENTI ALLE STRUTTURE SANITARIE DELL'ASL NAPOLI 1 CENTRO (LM)</t>
  </si>
  <si>
    <t>8254378037</t>
  </si>
  <si>
    <t>82543877A2</t>
  </si>
  <si>
    <t>8254394D67</t>
  </si>
  <si>
    <t>825439918B</t>
  </si>
  <si>
    <t>7726336</t>
  </si>
  <si>
    <t>8257348322</t>
  </si>
  <si>
    <t>FORNITURA DI FABBISOGNI URGENTI DI ANTISETTICI E DISINFETTANTI PER FRONTEGGIARE EMERGENZA COVID 19 (LM)</t>
  </si>
  <si>
    <t>8257748D36</t>
  </si>
  <si>
    <t>8257750EDC</t>
  </si>
  <si>
    <t>8257751FAF</t>
  </si>
  <si>
    <t>825775315A</t>
  </si>
  <si>
    <t>8257755300</t>
  </si>
  <si>
    <t>7718536</t>
  </si>
  <si>
    <t>8248115FCE</t>
  </si>
  <si>
    <t>EMERGENZA CORONAVIRUS - gel lavamani conf da 12 a 7.5 euro a flacone - DITTA MANUTAN</t>
  </si>
  <si>
    <t>33711900-6</t>
  </si>
  <si>
    <t>SAPONE</t>
  </si>
  <si>
    <t>7727348</t>
  </si>
  <si>
    <t>825855030E</t>
  </si>
  <si>
    <t>affidamento a carattere d</t>
  </si>
  <si>
    <t>7727492</t>
  </si>
  <si>
    <t>82586884EF</t>
  </si>
  <si>
    <t>EMERGENZA CORONAVIRUS  Affidamento di gel disinfettante per le mani - ditta FARMEN</t>
  </si>
  <si>
    <t>7713644</t>
  </si>
  <si>
    <t>8242541801</t>
  </si>
  <si>
    <t>Fornitura disinfettanti</t>
  </si>
  <si>
    <t>8242548DC6</t>
  </si>
  <si>
    <t>8242550F6C</t>
  </si>
  <si>
    <t>8242551044</t>
  </si>
  <si>
    <t>8242555390</t>
  </si>
  <si>
    <t>8242557536</t>
  </si>
  <si>
    <t>7729396</t>
  </si>
  <si>
    <t>8261222010</t>
  </si>
  <si>
    <t>acquisto disinfettante per sale operatorie</t>
  </si>
  <si>
    <t>7709937</t>
  </si>
  <si>
    <t>82383537F5</t>
  </si>
  <si>
    <t>FORNITURA DI DISPENSER A MURO CON RICARICHE DISINFETTANTE PER MANI - AFFIDAMENTO ANGELINI PHARMA SPA PERIODO 6 MESI</t>
  </si>
  <si>
    <t>7720395</t>
  </si>
  <si>
    <t>8250154275</t>
  </si>
  <si>
    <t>GEL MANI E SOLUZIONE ALCOOL ETILICO PER EMERGENZA COVID19 REGIONE PIEMONTE</t>
  </si>
  <si>
    <t>8250160767</t>
  </si>
  <si>
    <t>7725911</t>
  </si>
  <si>
    <t>8256764134</t>
  </si>
  <si>
    <t>ALCOOL DENATURATO 90% PER EMERGENZA COVID19</t>
  </si>
  <si>
    <t>7731541</t>
  </si>
  <si>
    <t>8263331C73</t>
  </si>
  <si>
    <t>PROCEDURA DI GARA, AI SENSI DELL'ARTICOLO 63, COMMA 2 LETTERA C) DEL D. LGS. 50/2016, PER L'AFFIDAMENTO DELLA FORNITURA IN SERVICE IN URGENZA PER EMERGENZA COVID 19 DI N. 3 (TRE) TERMODISINFETTORI PER LAVAGGIO ZOCCOLI E RELATIVO MATERIALE DI CONSUMO OCCORRENTI AI REPARTI COVID PRESIDIO MOLINETTE DELL'AZIENDA OSPEDALIERO UNIVERSITARIA CITTA' DELLA SALUTE E DELLA SCIENZA DI TORINO PER UN PERIODO DI 60 MESI (S_31_2020)</t>
  </si>
  <si>
    <t>7715572</t>
  </si>
  <si>
    <t>8244720E2A</t>
  </si>
  <si>
    <t>Fornitura di gel mani disinfettante.</t>
  </si>
  <si>
    <t>7728540</t>
  </si>
  <si>
    <t>82598568CB</t>
  </si>
  <si>
    <t>Fornitura di liquido disinfettante per pulizia</t>
  </si>
  <si>
    <t>80012000826</t>
  </si>
  <si>
    <t>REGIONE SICILIANA</t>
  </si>
  <si>
    <t>7720665</t>
  </si>
  <si>
    <t>8250499F25</t>
  </si>
  <si>
    <t>Disinfezione sanificazione locali in uso ai CC.p.I. della provincia di Palermo</t>
  </si>
  <si>
    <t>80143490581</t>
  </si>
  <si>
    <t>REGIONE LAZIO</t>
  </si>
  <si>
    <t>7711577</t>
  </si>
  <si>
    <t>82402147B4</t>
  </si>
  <si>
    <t>Affidamento ai sensi dell'art. 63, comma 2, lettera c) del D.Lgs. 50/2016, della fornitura di soluzione disinfettante per le mani, necessaria a soddisfare, con estrema urgenza, le esigenze del sistema per fronteggiare l'emergenza relativa al rischio sanitario connesso all'insorgenza di patologie derivanti da agenti virali trasmissibili,</t>
  </si>
  <si>
    <t>90062670725</t>
  </si>
  <si>
    <t>AZIENDA SANITARIA LOCALE BT</t>
  </si>
  <si>
    <t>7718257</t>
  </si>
  <si>
    <t>8247813699</t>
  </si>
  <si>
    <t>Fornitura triennale di Antisettici e Disinfettanti</t>
  </si>
  <si>
    <t>7718272</t>
  </si>
  <si>
    <t>8247826155</t>
  </si>
  <si>
    <t>7718283</t>
  </si>
  <si>
    <t>8247839C0C</t>
  </si>
  <si>
    <t>7718289</t>
  </si>
  <si>
    <t>82478472A9</t>
  </si>
  <si>
    <t>7718294</t>
  </si>
  <si>
    <t>8247856A14</t>
  </si>
  <si>
    <t>7718311</t>
  </si>
  <si>
    <t>8247872749</t>
  </si>
  <si>
    <t>7718315</t>
  </si>
  <si>
    <t>8247879D0E</t>
  </si>
  <si>
    <t>7727562</t>
  </si>
  <si>
    <t>8258767620</t>
  </si>
  <si>
    <t>AMUCHINA GEL</t>
  </si>
  <si>
    <t>7719204</t>
  </si>
  <si>
    <t>82488362CF</t>
  </si>
  <si>
    <t>SERVICE SISTEMA POLIDISIN MIKROAIR 70 COMPRENSIVO DI MATERIALE DI CONSUMO - NOLEGGIO PER 12 MESI</t>
  </si>
  <si>
    <t>7725627</t>
  </si>
  <si>
    <t>82573168B8</t>
  </si>
  <si>
    <t>Misure urgenti per il contrasto e il contenimento sul territorio regionale del diffondersi del COVID-19: Affidamento servizio di biodecontaminazione con perossido di idrogeno degli ambienti a rischio infettivo in ambito ATS</t>
  </si>
  <si>
    <t>97018720587</t>
  </si>
  <si>
    <t>PRES.ZA CONSIGLIO MINISTRI-DIPARTIMENTO PROTEZIONE CIVILE</t>
  </si>
  <si>
    <t>7728776</t>
  </si>
  <si>
    <t>82601413FD</t>
  </si>
  <si>
    <t>EMERGENZA CORONAVIRUS SANIFICAZIONE AMBIENTI SEDI DIPARTIMENTALI</t>
  </si>
  <si>
    <t>7729576</t>
  </si>
  <si>
    <t>826105998A</t>
  </si>
  <si>
    <t>ACQUISTO DISPOSITIVI DI PROTEZIONE FINANZIATI - SOC. GILANIA</t>
  </si>
  <si>
    <t>DPI</t>
  </si>
  <si>
    <t>7721972</t>
  </si>
  <si>
    <t>82518623F1</t>
  </si>
  <si>
    <t>acquisto tute protettive tyvek pronta consegna emergenza coronavirus</t>
  </si>
  <si>
    <t>33199000-1</t>
  </si>
  <si>
    <t>INDUMENTI PER PERSONALE MEDICO</t>
  </si>
  <si>
    <t>7723137</t>
  </si>
  <si>
    <t>8253195FF4</t>
  </si>
  <si>
    <t>5000 camici impermeabili emergenza</t>
  </si>
  <si>
    <t>7734613</t>
  </si>
  <si>
    <t>82670476FF</t>
  </si>
  <si>
    <t>acquisto camici e occhiali chirurgici emergenza coronavirus</t>
  </si>
  <si>
    <t>7716503</t>
  </si>
  <si>
    <t>8245721839</t>
  </si>
  <si>
    <t>FORNITURA DI DISPOSITIVI DI PROTEZIONE E PREVENZIONE INDIVIDUALE ID 19E055</t>
  </si>
  <si>
    <t>8246379739</t>
  </si>
  <si>
    <t>7707324</t>
  </si>
  <si>
    <t>8234771BFE</t>
  </si>
  <si>
    <t>Acquisizione sistemi biocontenimento per le emergenze dervanti da Coronavirus</t>
  </si>
  <si>
    <t>35113200-1</t>
  </si>
  <si>
    <t>ATTREZZATURE DI PROTEZIONE CONTRO AGENTI NUCLEARI, BIOLOGICI, CHIMICI E RADIOLOGICI</t>
  </si>
  <si>
    <t>00390090215</t>
  </si>
  <si>
    <t>PROVINCIA AUTONOMA DI BOLZANO</t>
  </si>
  <si>
    <t>7712053</t>
  </si>
  <si>
    <t>82407989A2</t>
  </si>
  <si>
    <t>122102.000000.70.02001 - Acquisto di indumenti di protezione e sicurezza per il personale del Servizio strade</t>
  </si>
  <si>
    <t>35113400-3</t>
  </si>
  <si>
    <t>INDUMENTI PROTETTIVI E DI SICUREZZA</t>
  </si>
  <si>
    <t>Affidamento riservato</t>
  </si>
  <si>
    <t>7724602</t>
  </si>
  <si>
    <t>825510367F</t>
  </si>
  <si>
    <t>GUANTI CHIR IN LATTICE MAXITEX FARMAC ZABBAN</t>
  </si>
  <si>
    <t>33141420-0</t>
  </si>
  <si>
    <t>GUANTI CHIRURGICI</t>
  </si>
  <si>
    <t>7727985</t>
  </si>
  <si>
    <t>8259257A7B</t>
  </si>
  <si>
    <t xml:space="preserve">FORNITURA DI COPERTE ANTIFIAMMA DITTA GRAFER </t>
  </si>
  <si>
    <t>7719098</t>
  </si>
  <si>
    <t>82487099FF</t>
  </si>
  <si>
    <t>Fornitura di vari DPI all'Azienda Sanitaria della Provincia Autonoma di Bolzano come misura urgente in materia di contenimento e gestione dell'emergenza epidemiologica da COVID-19</t>
  </si>
  <si>
    <t>7732219</t>
  </si>
  <si>
    <t>826417334D</t>
  </si>
  <si>
    <t>CAMICI</t>
  </si>
  <si>
    <t>35113470-4</t>
  </si>
  <si>
    <t>CAMICIE O PANTALONI DI PROTEZIONE</t>
  </si>
  <si>
    <t>01083060085</t>
  </si>
  <si>
    <t>REGIONE LIGURIA - UNITA' SANITARIA LOCALE N. 1 IMPERIESE</t>
  </si>
  <si>
    <t>7717997</t>
  </si>
  <si>
    <t>8247532EB3</t>
  </si>
  <si>
    <t>EMERGENZA COVID 19 ACQUISTO URGENTE DPI</t>
  </si>
  <si>
    <t>7736120</t>
  </si>
  <si>
    <t>8268904372</t>
  </si>
  <si>
    <t>acquisto tute</t>
  </si>
  <si>
    <t>18114000-1</t>
  </si>
  <si>
    <t>TUTE DA LAVORO</t>
  </si>
  <si>
    <t>01127900049</t>
  </si>
  <si>
    <t>AZIENDA OSPEDALIERA SANTA CROCE E CARLE</t>
  </si>
  <si>
    <t>7713751</t>
  </si>
  <si>
    <t>824267241D</t>
  </si>
  <si>
    <t>fornitura di GENERATORI E CASCHI CPAP  occorrenti per Emergenza COVID 19</t>
  </si>
  <si>
    <t>7719038</t>
  </si>
  <si>
    <t>8248660192</t>
  </si>
  <si>
    <t xml:space="preserve">Visiera protettiva monouso o ricambi per visiera protettiva pluriuso </t>
  </si>
  <si>
    <t>7719090</t>
  </si>
  <si>
    <t>82487056B3</t>
  </si>
  <si>
    <t xml:space="preserve">TUTA IMPERMEABILE IN TYVEC non sterile CON CAPPUCCIO E COPERTURA PIEDI III^ categoria TIPO 3/4 MARCATURA CE </t>
  </si>
  <si>
    <t>7723988</t>
  </si>
  <si>
    <t>8254170490</t>
  </si>
  <si>
    <t xml:space="preserve">GUANTI IN NITRILE MONOUSO, NON STERILE, LATEX FREE, SENZA POLVERE LUNGHEZZA NON INFERIORE A 240 MM CLASSIFICATO COME DPI DIRETTIVA 89/686 CEE, RISPONDENTI ALLA NORMA EN 374 </t>
  </si>
  <si>
    <t>7721530</t>
  </si>
  <si>
    <t>8251373069</t>
  </si>
  <si>
    <t>RdO sul MEPA per l'affidamento della fornitura di dispositivi medici per l'emergenza Covid-19 - DDG n. 338 del 19/03/2020</t>
  </si>
  <si>
    <t>82513838A7</t>
  </si>
  <si>
    <t>82513995DC</t>
  </si>
  <si>
    <t>8251401782</t>
  </si>
  <si>
    <t>8251407C74</t>
  </si>
  <si>
    <t>825141316B</t>
  </si>
  <si>
    <t>7723165</t>
  </si>
  <si>
    <t>8253228B31</t>
  </si>
  <si>
    <t>FORNITURA DI DISPOSITIVI DI PROTEZIONE PER EMERGENZA COVID-19 ( CAMICI-OCCHIALI-TUTE-SCAFANDRI-GAMBALI)</t>
  </si>
  <si>
    <t>8253229C04</t>
  </si>
  <si>
    <t>8253230CD7</t>
  </si>
  <si>
    <t>8253231DAA</t>
  </si>
  <si>
    <t>8253232E7D</t>
  </si>
  <si>
    <t>7723792</t>
  </si>
  <si>
    <t>8253930E7F</t>
  </si>
  <si>
    <t>82539406C2</t>
  </si>
  <si>
    <t>8253949E2D</t>
  </si>
  <si>
    <t>8253955324</t>
  </si>
  <si>
    <t>82539628E9</t>
  </si>
  <si>
    <t>8253968DDB</t>
  </si>
  <si>
    <t>7726151</t>
  </si>
  <si>
    <t>8257067B3C</t>
  </si>
  <si>
    <t>RdO sul MEPA per l'affidamento urgente della fornitura di dispositivi di protezione per l'emergenza Covid-19</t>
  </si>
  <si>
    <t>82570805F8</t>
  </si>
  <si>
    <t>8257092FDC</t>
  </si>
  <si>
    <t>82570984D3</t>
  </si>
  <si>
    <t>8257108D11</t>
  </si>
  <si>
    <t>7731364</t>
  </si>
  <si>
    <t>8263130696</t>
  </si>
  <si>
    <t>RdO sul MEPA per l'affidamento urgente della fornitura di tute protettive per l'emergenza Covid-19</t>
  </si>
  <si>
    <t>7716561</t>
  </si>
  <si>
    <t>8245961E45</t>
  </si>
  <si>
    <t>FORNITURA DI DISPOSITIVI PROTEZIONE EMERGENZA CORONAVIRUS.</t>
  </si>
  <si>
    <t>35113410-6</t>
  </si>
  <si>
    <t>INDUMENTI DI PROTEZIONE CONTRO AGENTI CHIMICI O BIOLOGICI</t>
  </si>
  <si>
    <t>7721370</t>
  </si>
  <si>
    <t>8251220226</t>
  </si>
  <si>
    <t>MEPA Procedura negoziata per la fornitura di Materiale DPI Emergenza Cornavirsu</t>
  </si>
  <si>
    <t>01426410880</t>
  </si>
  <si>
    <t>AZIENDA SANITARIA PROVINCIALE DI RAGUSA</t>
  </si>
  <si>
    <t>7714710</t>
  </si>
  <si>
    <t>8243765A14</t>
  </si>
  <si>
    <t xml:space="preserve">Fornitura urgentissima per emrgenza </t>
  </si>
  <si>
    <t>8243775257</t>
  </si>
  <si>
    <t>7732027</t>
  </si>
  <si>
    <t>8263970BC5</t>
  </si>
  <si>
    <t xml:space="preserve">Procedura negoziata uergentissima sul MEPA per la fornitura di n.50.000 camici chirurgici occorrenti per emergenza coronavirus </t>
  </si>
  <si>
    <t>7736100</t>
  </si>
  <si>
    <t>8268951A39</t>
  </si>
  <si>
    <t xml:space="preserve">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t>
  </si>
  <si>
    <t>33735100-2</t>
  </si>
  <si>
    <t>OCCHIALI DI SICUREZZA</t>
  </si>
  <si>
    <t>8269073EE5</t>
  </si>
  <si>
    <t>18130000-9</t>
  </si>
  <si>
    <t>INDUMENTI DA LAVORO SPECIALI</t>
  </si>
  <si>
    <t>8269077236</t>
  </si>
  <si>
    <t>8269126AA3</t>
  </si>
  <si>
    <t>7712718</t>
  </si>
  <si>
    <t>8241505114</t>
  </si>
  <si>
    <t>Fornitura di tute di protezione per coronavirus</t>
  </si>
  <si>
    <t>7731461</t>
  </si>
  <si>
    <t>8263236E0D</t>
  </si>
  <si>
    <t>Fornitura di dpi per coronavirus</t>
  </si>
  <si>
    <t>7733377</t>
  </si>
  <si>
    <t>8265516793</t>
  </si>
  <si>
    <t>fornitura di occhiali protettivi per coronavirus</t>
  </si>
  <si>
    <t>01486510421</t>
  </si>
  <si>
    <t>AGENZIA REGIONALE SANITARIA MARCHE</t>
  </si>
  <si>
    <t>7734555</t>
  </si>
  <si>
    <t>8266935A91</t>
  </si>
  <si>
    <t>ACQUISTO DI TUTE E CAMICI PER EMERGENZA COVID 19</t>
  </si>
  <si>
    <t>7738147</t>
  </si>
  <si>
    <t>827130941D</t>
  </si>
  <si>
    <t>ACQUISTO TUTE PER EMERGENZA COVID 19</t>
  </si>
  <si>
    <t>7717043</t>
  </si>
  <si>
    <t>82463531C6</t>
  </si>
  <si>
    <t>Fornitura guanti ad uso sanitario</t>
  </si>
  <si>
    <t>824636185E</t>
  </si>
  <si>
    <t>8246372174</t>
  </si>
  <si>
    <t>8246383A85</t>
  </si>
  <si>
    <t>82463921F5</t>
  </si>
  <si>
    <t>8246396541</t>
  </si>
  <si>
    <t>8246406D7F</t>
  </si>
  <si>
    <t>7714605</t>
  </si>
  <si>
    <t>8243621341</t>
  </si>
  <si>
    <t>FORNITURA DI N. 250 KIT PER CPAP COMPOSTO DA CASCO E VALVOLA PEEP OCCORRENTE ALL'A.O.U. MAGGIORE DELLA CARITA' MESI TRE</t>
  </si>
  <si>
    <t>33157200-7</t>
  </si>
  <si>
    <t>KIT RESPIRATORI</t>
  </si>
  <si>
    <t>7709874</t>
  </si>
  <si>
    <t>8238270378</t>
  </si>
  <si>
    <t>Acquisto dispositivi di protezione individuale per emergenza coronavirus</t>
  </si>
  <si>
    <t>01629350198</t>
  </si>
  <si>
    <t>AZIENDA SOCIO SANITARIA TERRITORIALE DI CREMA</t>
  </si>
  <si>
    <t>7727187</t>
  </si>
  <si>
    <t>8258331E51</t>
  </si>
  <si>
    <t>FORNITURA DI N.15.000 CAMICI RINFORZATI DITTA MAROBE</t>
  </si>
  <si>
    <t>7727222</t>
  </si>
  <si>
    <t>825837744A</t>
  </si>
  <si>
    <t>fornitura di camici pluriuso - ditta CFB</t>
  </si>
  <si>
    <t>7716382</t>
  </si>
  <si>
    <t>82456204E1</t>
  </si>
  <si>
    <t>Fornitura camici</t>
  </si>
  <si>
    <t>7716802</t>
  </si>
  <si>
    <t>8246095CDA</t>
  </si>
  <si>
    <t>FORNITURA URGENTISSIMA DI MATERIALE DI PROTEZIONE PER IL P.O. PERRINO DI BRINDISI</t>
  </si>
  <si>
    <t>7717532</t>
  </si>
  <si>
    <t>8246930DEA</t>
  </si>
  <si>
    <t>18142000-6</t>
  </si>
  <si>
    <t>VISIERE DI SICUREZZA</t>
  </si>
  <si>
    <t>7718232</t>
  </si>
  <si>
    <t>8247792545</t>
  </si>
  <si>
    <t>PROCEDURA NEGOZIATA, URGENTISSIMA AI SENSI DELL'ART.36 COMMA 2 LETT. A) DEL D.LGS. N.50/2016 CON SVOLGIMENTO SULLA PIATTAFORMA www.empulia.it, DA AGGIUDICARE NELLE MODALITA' DI CUI ALL'ART.95 C.4 (MIGLIOR PREZZO) PER LA FORNITURA DI OCCHIALI PROTETTIVI IN POLICARBONATO OCCORRENTI A VARIE UNITA' OPERATIVE DEI PP.OO. 'A. PERRINO' DI BRINDISI, (lotto unico)</t>
  </si>
  <si>
    <t>7722200</t>
  </si>
  <si>
    <t>8252084B22</t>
  </si>
  <si>
    <t>PROCEDURA NEGOZIALE PER LA FORNITURA DI 5.000 OCCHIALI DI PROTEZIONE PER IL P.O. PERRINO</t>
  </si>
  <si>
    <t>7723128</t>
  </si>
  <si>
    <t>8253189B02</t>
  </si>
  <si>
    <t xml:space="preserve">FORNITURA URGENTISSIMA DI OCCHIALI PROTETTIVI </t>
  </si>
  <si>
    <t>18113000-4</t>
  </si>
  <si>
    <t>INDUMENTI AD USO INDUSTRIALE</t>
  </si>
  <si>
    <t>7720852</t>
  </si>
  <si>
    <t>82506793B3</t>
  </si>
  <si>
    <t xml:space="preserve">fornitura urgente  di DPI per conto delle aziende della Regione Liguria </t>
  </si>
  <si>
    <t>7727088</t>
  </si>
  <si>
    <t>82582202BB</t>
  </si>
  <si>
    <t xml:space="preserve">FORNITURA CAMICI CON CAPPUCCIO IN TYVEK </t>
  </si>
  <si>
    <t>7727571</t>
  </si>
  <si>
    <t>8258774BE5</t>
  </si>
  <si>
    <t xml:space="preserve">FORNITURA CAMICI MONOUSO </t>
  </si>
  <si>
    <t>7729420</t>
  </si>
  <si>
    <t>8260884920</t>
  </si>
  <si>
    <t xml:space="preserve">FORNITURA CAMICI MONOUSO EMERGENZA COVID 19 </t>
  </si>
  <si>
    <t>7713204</t>
  </si>
  <si>
    <t>8242006E80</t>
  </si>
  <si>
    <t>Fornitura urgente di mascherine, camici e dispositivi di protezione vari per emergenza Coronavirus - Aesse</t>
  </si>
  <si>
    <t>7720008</t>
  </si>
  <si>
    <t>82497347DB</t>
  </si>
  <si>
    <t>Fornitura urgente di dispositivi di protezione per emergenza Coronavirus - Impresa Cardio Vascular</t>
  </si>
  <si>
    <t>7736956</t>
  </si>
  <si>
    <t>8269828DF1</t>
  </si>
  <si>
    <t>RDO - VISIERA PROTETTIVA E OCCHIALI IN BICARBONATO</t>
  </si>
  <si>
    <t>7736980</t>
  </si>
  <si>
    <t>82698521C3</t>
  </si>
  <si>
    <t>RDO - COPRICAPO E COPRICAPO INTEGRALE A SCAFANDRO</t>
  </si>
  <si>
    <t>7736986</t>
  </si>
  <si>
    <t>826986192E</t>
  </si>
  <si>
    <t>RDO - CAMICE IN TNT NON STERILE E CAMICE CHIRURGICO STERILE</t>
  </si>
  <si>
    <t>7736990</t>
  </si>
  <si>
    <t>8269864BA7</t>
  </si>
  <si>
    <t>RDO - TUTA DPI III CON CAPPUCCIO</t>
  </si>
  <si>
    <t>7736993</t>
  </si>
  <si>
    <t>8269868EF3</t>
  </si>
  <si>
    <t>RDO - GUANTI IN NITRILE</t>
  </si>
  <si>
    <t>7736999</t>
  </si>
  <si>
    <t>8269872244</t>
  </si>
  <si>
    <t xml:space="preserve">RDO - SOVRASTIVALI CON SUOLA ANTISCIVOLO E COPRISCARPA </t>
  </si>
  <si>
    <t>7706711</t>
  </si>
  <si>
    <t>8233968558</t>
  </si>
  <si>
    <t>ACQUISTO URGENTE (CORONAVIRUS)  DI DISPOSITIVI PER PROTEZIONE INDIVIDUALE</t>
  </si>
  <si>
    <t>7707610</t>
  </si>
  <si>
    <t>8235238D5F</t>
  </si>
  <si>
    <t>acquisto in urgenza (CORONAVIRUS) di dispositivi medici per protezione paziente</t>
  </si>
  <si>
    <t>35113420-9</t>
  </si>
  <si>
    <t>INDUMENTI DI PROTEZIONE CONTRO GLI EFFETTI NUCLEARI E RADIOLOGICI</t>
  </si>
  <si>
    <t>7712874</t>
  </si>
  <si>
    <t>8241647641</t>
  </si>
  <si>
    <t>acquisto urgente di dispositivi per protezione individuale (EMERGENZA CORONAVIRUS)</t>
  </si>
  <si>
    <t>7718165</t>
  </si>
  <si>
    <t>8247702AFE</t>
  </si>
  <si>
    <t>emergenza coronavirus (acquisto urgente occhiali di protezione</t>
  </si>
  <si>
    <t>7720599</t>
  </si>
  <si>
    <t>82504159D5</t>
  </si>
  <si>
    <t>emergenza coronavirus - acquisto urgente di DPI  tute di protezione</t>
  </si>
  <si>
    <t>7732600</t>
  </si>
  <si>
    <t>82646458CD</t>
  </si>
  <si>
    <t>emergenza coronavirus acquisto urgente dispositivi di protezione individuale</t>
  </si>
  <si>
    <t>7734857</t>
  </si>
  <si>
    <t>826753273B</t>
  </si>
  <si>
    <t>Emergenza CORONAVIRUS - acquisto urgente camici</t>
  </si>
  <si>
    <t>7716302</t>
  </si>
  <si>
    <t>82455180B6</t>
  </si>
  <si>
    <t>TUTE PROTETTIVE INTERE</t>
  </si>
  <si>
    <t>7716308</t>
  </si>
  <si>
    <t>824552567B</t>
  </si>
  <si>
    <t xml:space="preserve">OCCHIALI PROTETTIVI </t>
  </si>
  <si>
    <t>7729748</t>
  </si>
  <si>
    <t>82612875B2</t>
  </si>
  <si>
    <t>Acquisto urgente di Dispositivi di Protezione Individuale per emergenza COVID-19</t>
  </si>
  <si>
    <t>18410000-6</t>
  </si>
  <si>
    <t>INDUMENTI SPECIALI</t>
  </si>
  <si>
    <t>7733157</t>
  </si>
  <si>
    <t>8265289C3E</t>
  </si>
  <si>
    <t>7733230</t>
  </si>
  <si>
    <t>82653427FC</t>
  </si>
  <si>
    <t>7733240</t>
  </si>
  <si>
    <t>8265359604</t>
  </si>
  <si>
    <t>7709667</t>
  </si>
  <si>
    <t>8237961479</t>
  </si>
  <si>
    <t>FORNITURA DI SISTEMI PER IGIENE DEL PAZIENTE - LOTTO 3 TELINI IN TNT</t>
  </si>
  <si>
    <t>7709671</t>
  </si>
  <si>
    <t>8237966898</t>
  </si>
  <si>
    <t xml:space="preserve">FORNITURA SISTEMI IGIENE PAZIENTE  - LOTTO 4 CUFFIE SHAMPOO </t>
  </si>
  <si>
    <t>7709673</t>
  </si>
  <si>
    <t>8237973E5D</t>
  </si>
  <si>
    <t>FORNITURA DI SITEMI PER IGIENE PAZIENTE - LOTTO 6SPAZZOLINI MONOUSO</t>
  </si>
  <si>
    <t>7724419</t>
  </si>
  <si>
    <t>825484733E</t>
  </si>
  <si>
    <t>Fornitura visiere protettive con schermo rigido_Medisan</t>
  </si>
  <si>
    <t>7724405</t>
  </si>
  <si>
    <t>8254830536</t>
  </si>
  <si>
    <t>ACQUISIZIONE DI DPI PER EMERGENZA COVID-19 (160.10.10/2020/PROV/478)</t>
  </si>
  <si>
    <t>8254836A28</t>
  </si>
  <si>
    <t>8254843FED</t>
  </si>
  <si>
    <t>82548440C5</t>
  </si>
  <si>
    <t>82548494E4</t>
  </si>
  <si>
    <t>8254854903</t>
  </si>
  <si>
    <t>8254857B7C</t>
  </si>
  <si>
    <t>8254860DF5</t>
  </si>
  <si>
    <t>8254864146</t>
  </si>
  <si>
    <t>8254870638</t>
  </si>
  <si>
    <t>82548738B1</t>
  </si>
  <si>
    <t>8254879DA3</t>
  </si>
  <si>
    <t>7715953</t>
  </si>
  <si>
    <t>8245126D35</t>
  </si>
  <si>
    <t>Soluzione antisettica a base di clorexidina gluconato con applicatore</t>
  </si>
  <si>
    <t>7709054</t>
  </si>
  <si>
    <t>8237293D36</t>
  </si>
  <si>
    <t>Adesione convenzione Soresa per la fornitura di DPI occorrenti alle AA.SS., Ospedaliere, IRCCS della Regione Campania. Ditta Bericah S.p.A.</t>
  </si>
  <si>
    <t>7709200</t>
  </si>
  <si>
    <t>82373468F4</t>
  </si>
  <si>
    <t>Adesione convenzione Soresa per la fornitura di DPI occorrenti alle AA.SS., Ospedaliere, IRCCS della Regione Campania. Ditta Clini Lab S.r.l.</t>
  </si>
  <si>
    <t>7709244</t>
  </si>
  <si>
    <t>8237396239</t>
  </si>
  <si>
    <t>Adesione convenzione Soresa per la fornitura di DPI occorrenti alle AA.SS., Ospedaliere, IRCCS della Regione Campania. Ditta Nacatur International Import Export SRL A S.U.S.r.l.</t>
  </si>
  <si>
    <t>7709303</t>
  </si>
  <si>
    <t>8237460708</t>
  </si>
  <si>
    <t>Adesione convenzione Soresa per la fornitura di DPI occorrenti alle AA.SS., Ospedaliere, IRCCS della Regione Campania. Ditta Svas Biosana S.p.A.</t>
  </si>
  <si>
    <t>02638720801</t>
  </si>
  <si>
    <t>AZIENDA SANITARIA PROVINCIALE DI REGGIO CALABRIA</t>
  </si>
  <si>
    <t>7716439</t>
  </si>
  <si>
    <t>8245668C7B</t>
  </si>
  <si>
    <t>Dispositivi di protezione in emergenza sanitaria da COVID 19</t>
  </si>
  <si>
    <t>02865540799</t>
  </si>
  <si>
    <t>AZIENDA SANITARIA PROVINCIALE DI CATANZARO</t>
  </si>
  <si>
    <t>7717026</t>
  </si>
  <si>
    <t>8246345B29</t>
  </si>
  <si>
    <t>Acquisto dispositivi medici per emergenza sanitaria da COVID-19</t>
  </si>
  <si>
    <t>7715929</t>
  </si>
  <si>
    <t>82450942D0</t>
  </si>
  <si>
    <t>EMERGENZA COVID-19 - ACQUISTO URGENTE TUTE PROTETTIVE</t>
  </si>
  <si>
    <t>7727147</t>
  </si>
  <si>
    <t>825828585D</t>
  </si>
  <si>
    <t>EMERGENZA COVID 19 - ACQUISTO DISPOSITIVI DI PROTEZIONE</t>
  </si>
  <si>
    <t>7711046</t>
  </si>
  <si>
    <t>823958831E</t>
  </si>
  <si>
    <t xml:space="preserve">ID15ECO007.4 (dispositivi di protezione individuale). Lotto MOLNLYCKE HEALTHCARE SRL </t>
  </si>
  <si>
    <t>44482000-2</t>
  </si>
  <si>
    <t>DISPOSITIVI DI PROTEZIONE ANTINCENDIO</t>
  </si>
  <si>
    <t>7731160</t>
  </si>
  <si>
    <t>8262865BE5</t>
  </si>
  <si>
    <t>PC20PRE026 - Fornitura guanti in lattice</t>
  </si>
  <si>
    <t>7715790</t>
  </si>
  <si>
    <t>82449403BA</t>
  </si>
  <si>
    <t>Approvazione trattativa sul MEPA n. 1240944, ai sensi dell'art. 63 c. 2 lett. c) 'ragioni di estrema urgenza derivante da eventi non prevedibili' del D.Lgs. n. 50/2016, dei caschi per CPAP completi di accessori da destinare alle unità di Rianimazione dei PP.OO. di Milazzo, Patti e Taormina (Me) per fronteggiare epidemia covid-19. Delibera 684/DG del 12/03/2020</t>
  </si>
  <si>
    <t>7726282</t>
  </si>
  <si>
    <t>8257256735</t>
  </si>
  <si>
    <t xml:space="preserve">FORNITURA DISPOSITIVI DI PROTEZIONE COVID 19 </t>
  </si>
  <si>
    <t>7730614</t>
  </si>
  <si>
    <t>826227877E</t>
  </si>
  <si>
    <t>Dispositivi indivduali di protezione</t>
  </si>
  <si>
    <t>7716030</t>
  </si>
  <si>
    <t>8245207011</t>
  </si>
  <si>
    <t>FORNITURA URGENTE DI COPPIE DI MANOPOLE MONOUSO ANATOMICHE PER L'IGIENE DEI PAZIENTI DEI PP. OO. AZIENDALI.</t>
  </si>
  <si>
    <t>7726714</t>
  </si>
  <si>
    <t>825773527F</t>
  </si>
  <si>
    <t>FORNITURA DIVISE PER  IL PERSONALE DEL 118</t>
  </si>
  <si>
    <t>7726670</t>
  </si>
  <si>
    <t>8257672E7E</t>
  </si>
  <si>
    <t>TUTE PROTEZIONE - EMERGENZA COVID 19</t>
  </si>
  <si>
    <t>7728741</t>
  </si>
  <si>
    <t>8260069891</t>
  </si>
  <si>
    <t>Fornitura urgente per Covid 19 - camici chirurgici non sterili.</t>
  </si>
  <si>
    <t>04733471009</t>
  </si>
  <si>
    <t>AZIENDA UNITA' SANITARIA LOCALE ROMA G</t>
  </si>
  <si>
    <t>7737693</t>
  </si>
  <si>
    <t>82706357E8</t>
  </si>
  <si>
    <t>DpI emergenza COVID-19 - Kit protezione da rischio biologico</t>
  </si>
  <si>
    <t>18110000-3</t>
  </si>
  <si>
    <t>INDUMENTI PROFESSIONALI</t>
  </si>
  <si>
    <t>7726640</t>
  </si>
  <si>
    <t>8257635FF5</t>
  </si>
  <si>
    <t>DISPOSITIVI MEDICI</t>
  </si>
  <si>
    <t>8267177248</t>
  </si>
  <si>
    <t>826717831B</t>
  </si>
  <si>
    <t>8267189C2C</t>
  </si>
  <si>
    <t>8267205961</t>
  </si>
  <si>
    <t>7717948</t>
  </si>
  <si>
    <t>8247469AB7</t>
  </si>
  <si>
    <t xml:space="preserve">ACQUISTO DISPOSITIVI MEDICI PER RISCHIO BATTERIOLOGICO -TUTE - DITTA LORAN </t>
  </si>
  <si>
    <t>7719486</t>
  </si>
  <si>
    <t>8249171741</t>
  </si>
  <si>
    <t>CASCHI X NIV CPAP</t>
  </si>
  <si>
    <t>7719503</t>
  </si>
  <si>
    <t>8249187476</t>
  </si>
  <si>
    <t>CASCHI X CPAP E GENERATORE VENTURI CON MASCHERA</t>
  </si>
  <si>
    <t>7721324</t>
  </si>
  <si>
    <t>8251159FCB</t>
  </si>
  <si>
    <t xml:space="preserve">art. 36 e.2i.b) D.Lgs.50/2016 RICHIESTA DI OFFERTA PER LA FORNITURA DI GUANTI DA ESPLORAZIONE IN NITRILE </t>
  </si>
  <si>
    <t>7732676</t>
  </si>
  <si>
    <t>8264739660</t>
  </si>
  <si>
    <t xml:space="preserve">ACQUISTO N^ 30.000  TUTE CHEMFOR TOTAL art. 30250 -  DITTA ANTONIO PELLECCHIA </t>
  </si>
  <si>
    <t>7712249</t>
  </si>
  <si>
    <t>8240939DFC</t>
  </si>
  <si>
    <t>acquisto urgente occhiali protezione per emergenza Coronavirus Regione del VENETO</t>
  </si>
  <si>
    <t>7710477</t>
  </si>
  <si>
    <t>8238945080</t>
  </si>
  <si>
    <t>Acquisto urgente di tute protettive per emergenza Coronavirus per le Aziende Sanitarie della Regione del Veneto</t>
  </si>
  <si>
    <t>7711710</t>
  </si>
  <si>
    <t>8240356CE1</t>
  </si>
  <si>
    <t xml:space="preserve">Contratto attuativo su gara centralizzata regionale per azienda Zero per fornitura di guanti in vinile </t>
  </si>
  <si>
    <t>18424300-0</t>
  </si>
  <si>
    <t>GUANTI MONOUSO</t>
  </si>
  <si>
    <t>Contratto d'appalto discendente da Accordo quadro/Convenzione con successivo confronto competitivo</t>
  </si>
  <si>
    <t>7716277</t>
  </si>
  <si>
    <t>82454887F2</t>
  </si>
  <si>
    <t xml:space="preserve">Ordine urgente per acquisto DPI per emergenza Coronavirus per le Aziende Sanitarie della Regione del Veneto. </t>
  </si>
  <si>
    <t>7717121</t>
  </si>
  <si>
    <t>824645344B</t>
  </si>
  <si>
    <t>Acquisto urgente di visiere per emergenza Coronavirus per le Aziende Sanitarie della Regione del Veneto</t>
  </si>
  <si>
    <t>7718369</t>
  </si>
  <si>
    <t>8247953A20</t>
  </si>
  <si>
    <t>Fornitura urgente visiere protettive</t>
  </si>
  <si>
    <t>7723223</t>
  </si>
  <si>
    <t>8253297424</t>
  </si>
  <si>
    <t>Fornitura di Camici di varie tipologie per emergenza sanitaria Covid-19</t>
  </si>
  <si>
    <t>7725535</t>
  </si>
  <si>
    <t>825630131F</t>
  </si>
  <si>
    <t>Acquisto urgente di visiere protettive per emergenza Coronavirus per le Aziende Sanitarie della Regione del Veneto</t>
  </si>
  <si>
    <t>824137669E</t>
  </si>
  <si>
    <t>82413977F2</t>
  </si>
  <si>
    <t>8241411381</t>
  </si>
  <si>
    <t>82414145FA</t>
  </si>
  <si>
    <t>8241422C92</t>
  </si>
  <si>
    <t>8241426FDE</t>
  </si>
  <si>
    <t>824142925C</t>
  </si>
  <si>
    <t>82414335A8</t>
  </si>
  <si>
    <t>82414389C7</t>
  </si>
  <si>
    <t>8241443DE6</t>
  </si>
  <si>
    <t>8241447137</t>
  </si>
  <si>
    <t>82414492DD</t>
  </si>
  <si>
    <t>32342100-3</t>
  </si>
  <si>
    <t>CUFFIE</t>
  </si>
  <si>
    <t>8241451483</t>
  </si>
  <si>
    <t>8241453629</t>
  </si>
  <si>
    <t>7716616</t>
  </si>
  <si>
    <t>8245880B6E</t>
  </si>
  <si>
    <t>Dispositivi Protezione individuale e app elettromedicali - LOTTO 6</t>
  </si>
  <si>
    <t>7716618</t>
  </si>
  <si>
    <t>824586925D</t>
  </si>
  <si>
    <t>DISPOSITIVI DI PROTEZIONE INDIVIDUALE E APPARECCHIATURE ELETTROMEDICALI - Lotto 7</t>
  </si>
  <si>
    <t>7716646</t>
  </si>
  <si>
    <t>8245897976</t>
  </si>
  <si>
    <t xml:space="preserve">Dispositivi Protezione individuale e app elettromedicali - LOTTO 6 </t>
  </si>
  <si>
    <t>7716657</t>
  </si>
  <si>
    <t>8245910432</t>
  </si>
  <si>
    <t>7716674</t>
  </si>
  <si>
    <t>82459347FF</t>
  </si>
  <si>
    <t>7716741</t>
  </si>
  <si>
    <t>82460095E4</t>
  </si>
  <si>
    <t>DISPOSITIVI DI PROTEZIONE INDIVIDUALE E APPARECCHIATURE ELETTROMEDICALI - LOTTO 1</t>
  </si>
  <si>
    <t>7716791</t>
  </si>
  <si>
    <t>8246069767</t>
  </si>
  <si>
    <t>DISPOSITIVI DI PROTEZIONE INDIVIDUALE E APPARECCHIATURE ELETTROMEDICALI - Lotto 4</t>
  </si>
  <si>
    <t>7716796</t>
  </si>
  <si>
    <t>82460621A2</t>
  </si>
  <si>
    <t>7716820</t>
  </si>
  <si>
    <t>8246096DAD</t>
  </si>
  <si>
    <t>7716826</t>
  </si>
  <si>
    <t>8246103377</t>
  </si>
  <si>
    <t>7716842</t>
  </si>
  <si>
    <t>8246113BB5</t>
  </si>
  <si>
    <t>7716844</t>
  </si>
  <si>
    <t>8246118FD4</t>
  </si>
  <si>
    <t>7716859</t>
  </si>
  <si>
    <t>8246143479</t>
  </si>
  <si>
    <t>7716868</t>
  </si>
  <si>
    <t>8246156F30</t>
  </si>
  <si>
    <t>DISPOSITIVI DI PROTEZIONE INDIVIDUALE E APPARECCHIATURE ELETTROMEDICALI -Lotto 4</t>
  </si>
  <si>
    <t>7716869</t>
  </si>
  <si>
    <t>8246157008</t>
  </si>
  <si>
    <t>DISPOSITIVI DI PROTEZIONE INDIVIDUALE E APPARECCHIATURE ELETTROMEDICALI - LOTTO 5</t>
  </si>
  <si>
    <t>7716874</t>
  </si>
  <si>
    <t>8246161354</t>
  </si>
  <si>
    <t xml:space="preserve">Dispositivi Protezione individuale e app elettromedicali - LOTTO 9 </t>
  </si>
  <si>
    <t>7716885</t>
  </si>
  <si>
    <t>82461699EC</t>
  </si>
  <si>
    <t>7716888</t>
  </si>
  <si>
    <t>82461824A8</t>
  </si>
  <si>
    <t>7716909</t>
  </si>
  <si>
    <t>8246193DB9</t>
  </si>
  <si>
    <t>DISPOSITIVI DI PROTEZIONE INDIVIDUALE E APPARECCHIATURE ELETTROMEDICALI - LOTTO 10</t>
  </si>
  <si>
    <t>7716914</t>
  </si>
  <si>
    <t>8246201456</t>
  </si>
  <si>
    <t>7716917</t>
  </si>
  <si>
    <t>82462046CF</t>
  </si>
  <si>
    <t>Dispositivi Protezione individuale e app elettromedicali - LOTTO 13</t>
  </si>
  <si>
    <t>7716926</t>
  </si>
  <si>
    <t>8246213E3A</t>
  </si>
  <si>
    <t>7716927</t>
  </si>
  <si>
    <t>8246219331</t>
  </si>
  <si>
    <t>DISPOSITIVI DI PROTEZIONE INDIVIDUALE E APPARECCHIATURE ELETTROMEDICALI - LOTTO 14</t>
  </si>
  <si>
    <t>7716928</t>
  </si>
  <si>
    <t>82462214D7</t>
  </si>
  <si>
    <t>7716945</t>
  </si>
  <si>
    <t>82462382DF</t>
  </si>
  <si>
    <t xml:space="preserve">Dispositivi Protezione individuale e app elettromedicali - LOTTO 17 </t>
  </si>
  <si>
    <t>7716951</t>
  </si>
  <si>
    <t>8246248B1D</t>
  </si>
  <si>
    <t>7716964</t>
  </si>
  <si>
    <t>8246268B9E</t>
  </si>
  <si>
    <t>7716975</t>
  </si>
  <si>
    <t>8246273FBD</t>
  </si>
  <si>
    <t>7716987</t>
  </si>
  <si>
    <t>8246292F6B</t>
  </si>
  <si>
    <t>DISPOSITIVI DI PROTEZIONE INDIVIDUALE E APPARECCHIATURE ELETTROMEDICALI - LOTTO 16 - CAMICI CHIRURGICI TAGLIA L</t>
  </si>
  <si>
    <t>7716996</t>
  </si>
  <si>
    <t>8246305A27</t>
  </si>
  <si>
    <t>7717015</t>
  </si>
  <si>
    <t>824632175C</t>
  </si>
  <si>
    <t>DISPOSITIVI DI PROTEZIONE INDIVIDUALE E APPARECCHIATURE ELETTROMEDICALI - LOTTO 16 - CAMICI CHIRURGICI TAGLIA XL</t>
  </si>
  <si>
    <t>7717020</t>
  </si>
  <si>
    <t>8246332072</t>
  </si>
  <si>
    <t>7717030</t>
  </si>
  <si>
    <t>824634070A</t>
  </si>
  <si>
    <t>DISPOSITIVI DI PROTEZIONE INDIVIDUALE E APPARECCHIATURE ELETTROMEDICALI - LOTTO 16 - CAMICI IMPERMEABILI A MANICHE LUNGHE</t>
  </si>
  <si>
    <t>7717057</t>
  </si>
  <si>
    <t>824639004F</t>
  </si>
  <si>
    <t>DISPOSITIVI DI PROTEZIONE INDIVIDUALE E APPARECCHIATURE ELETTROMEDICALI - Lotto 11</t>
  </si>
  <si>
    <t>7717159</t>
  </si>
  <si>
    <t>824648812E</t>
  </si>
  <si>
    <t>DISPOSITIVI DI PROTEZIONE INDIVIDUALE E APPARECCHIATURE ELETTROMEDICALI - Lotto 15</t>
  </si>
  <si>
    <t>7717382</t>
  </si>
  <si>
    <t>8246755D80</t>
  </si>
  <si>
    <t>PN in emergenza per l'affidamento di AQ per la fornitura di umidificatori, carrelli di emergenza, caschi CPAP, caschi NIV, dispositivi 'Covid-19' - ID 2286</t>
  </si>
  <si>
    <t>33171110-3</t>
  </si>
  <si>
    <t>MASCHERE PER ANESTESIA</t>
  </si>
  <si>
    <t>8246757F26</t>
  </si>
  <si>
    <t>7716863</t>
  </si>
  <si>
    <t>8246151B11</t>
  </si>
  <si>
    <t>Dispositivi Protezione individuale e app elettromedicali - LOTTO 9</t>
  </si>
  <si>
    <t>7716886</t>
  </si>
  <si>
    <t>8246172C65</t>
  </si>
  <si>
    <t>DISPOSITIVI DI PROTEZIONE INDIVIDUALE E APPARECCHIATURE ELETTROMEDICALI - LOTTO 12 - OCCHIALI PROTETTIVI</t>
  </si>
  <si>
    <t>7716953</t>
  </si>
  <si>
    <t>8246252E69</t>
  </si>
  <si>
    <t>Dispositivi Protezione individuale e app elettromedicali - LOTTO 17</t>
  </si>
  <si>
    <t>7717039</t>
  </si>
  <si>
    <t>8246346BFC</t>
  </si>
  <si>
    <t>7717146</t>
  </si>
  <si>
    <t>8246480A91</t>
  </si>
  <si>
    <t>7716848</t>
  </si>
  <si>
    <t>82461190AC</t>
  </si>
  <si>
    <t>7716903</t>
  </si>
  <si>
    <t>8246185721</t>
  </si>
  <si>
    <t>7716947</t>
  </si>
  <si>
    <t>8246246977</t>
  </si>
  <si>
    <t>7716614</t>
  </si>
  <si>
    <t>8245876822</t>
  </si>
  <si>
    <t>DISPOSITIVI DI PROTEZIONE INDIVIDUALE E APPARECCHIATURE ELETTROMEDICALI - LOTTO 7 - ID 2282</t>
  </si>
  <si>
    <t>7716862</t>
  </si>
  <si>
    <t>824614454C</t>
  </si>
  <si>
    <t>7716959</t>
  </si>
  <si>
    <t>8246258360</t>
  </si>
  <si>
    <t xml:space="preserve">DISPOSITIVI DI PROTEZIONE INDIVIDUALE E APPARECCHIATURE ELETTROMEDICALI - Lotto 4 </t>
  </si>
  <si>
    <t>7719935</t>
  </si>
  <si>
    <t>8249667093</t>
  </si>
  <si>
    <t>7719940</t>
  </si>
  <si>
    <t>82496724B2</t>
  </si>
  <si>
    <t>DISPOSITIVI DI PROTEZIONE INDIVIDUALE E APPARECCHIATURE ELETTROMEDICALI - LOTTO 7</t>
  </si>
  <si>
    <t>7719945</t>
  </si>
  <si>
    <t>82496767FE</t>
  </si>
  <si>
    <t>7719949</t>
  </si>
  <si>
    <t>8249680B4A</t>
  </si>
  <si>
    <t>7719951</t>
  </si>
  <si>
    <t>8249684E96</t>
  </si>
  <si>
    <t>DISPOSITIVI DI PROTEZIONE INDIVIDUALE E APPARECCHIATURE ELETTROMEDICALI - LOTTO 8</t>
  </si>
  <si>
    <t>7719954</t>
  </si>
  <si>
    <t>8249686041</t>
  </si>
  <si>
    <t>7719955</t>
  </si>
  <si>
    <t>82496881E7</t>
  </si>
  <si>
    <t>DISPOSITIVI DI PROTEZIONE INDIVIDUALE E APPARECCHIATURE ELETTROMEDICALI - LOTTO 11</t>
  </si>
  <si>
    <t>7719957</t>
  </si>
  <si>
    <t>824969038D</t>
  </si>
  <si>
    <t>DISPOSITIVI DI PROTEZIONE INDIVIDUALE E APPARECCHIATURE ELETTROMEDICALI - LOTTO 12</t>
  </si>
  <si>
    <t>7719962</t>
  </si>
  <si>
    <t>8249691460</t>
  </si>
  <si>
    <t>7719963</t>
  </si>
  <si>
    <t>82496946D9</t>
  </si>
  <si>
    <t>7719965</t>
  </si>
  <si>
    <t>8249697952</t>
  </si>
  <si>
    <t>7719968</t>
  </si>
  <si>
    <t>8249699AF8</t>
  </si>
  <si>
    <t>DISPOSITIVI DI PROTEZIONE INDIVIDUALE E APPARECCHIATURE ELETTROMEDICALI - LOTTO 13</t>
  </si>
  <si>
    <t>7719970</t>
  </si>
  <si>
    <t>8249702D71</t>
  </si>
  <si>
    <t>DISPOSITIVI DI PROTEZIONE INDIVIDUALE E APPARECCHIATURE ELETTROMEDICALI - LOTTO 16.6</t>
  </si>
  <si>
    <t>7719971</t>
  </si>
  <si>
    <t>8249704F17</t>
  </si>
  <si>
    <t>DISPOSITIVI DI PROTEZIONE INDIVIDUALE E APPARECCHIATURE ELETTROMEDICALI - LOTTO 18</t>
  </si>
  <si>
    <t>7721679</t>
  </si>
  <si>
    <t>8251550279</t>
  </si>
  <si>
    <t>PN per l'affidamento di AQ per la fornitura di mascherine chirurgiche, Dispositivi di Protezione Individuale COVID-19 - ID 2288</t>
  </si>
  <si>
    <t>05841790826</t>
  </si>
  <si>
    <t>AZIENDA OSPEDALIERA UNIVERSITARIA POLICLINICO PAOLO GIACCONE DI PALERMO</t>
  </si>
  <si>
    <t>7723445</t>
  </si>
  <si>
    <t>82535461A0</t>
  </si>
  <si>
    <t>acquisti in somma urgenza ai sensi art. 163 D. Lgs 50/2016 e s.m.i., di DPI, per fronteggiare le criticità nell'ambito della pandemia del corona virus (2019-n-CoV).</t>
  </si>
  <si>
    <t>05865511009</t>
  </si>
  <si>
    <t>AZIENDA POLICLINICO UMBERTO I</t>
  </si>
  <si>
    <t>7721648</t>
  </si>
  <si>
    <t>8251506E26</t>
  </si>
  <si>
    <t>FORNITURA DI GUANTI IN LATTICE OCCORRENTI ALL'AZIENDA OSPEDALIERA UNIVERSITARIA POLICLINICO UMBERTO I DI ROMA- ACQUISTO ESPLETATO MEDIANTE RDO N^2538250 SUL MERCATO ELETTRONICO DELLA PUBBLICA AMMINISTRAZIONE</t>
  </si>
  <si>
    <t>7720475</t>
  </si>
  <si>
    <t>8250257773</t>
  </si>
  <si>
    <t>Dispositivi di protezione</t>
  </si>
  <si>
    <t>7737949</t>
  </si>
  <si>
    <t>827107857C</t>
  </si>
  <si>
    <t>n.3000 tute protettive</t>
  </si>
  <si>
    <t>7709470</t>
  </si>
  <si>
    <t>8237688330</t>
  </si>
  <si>
    <t>FORNITURA URGENTE EMERGENZA COVID-19 DISPOSITIVO TRASPORTABILE PER ALTO BIOCONTENIMENTO OCCORRENTE PER IL COT 118 TERRITORIALE (ADL)</t>
  </si>
  <si>
    <t>7724251</t>
  </si>
  <si>
    <t>8254651180</t>
  </si>
  <si>
    <t>LOTTO 1 Guanti DPI monouso in lattice, non sterili, ambidestri,perlaprotezionedaagentibiologici/ microrganismi,depolverati- Adesione alla convenzione SORESA per la fornitura di dispositivi di protezione individuale braccia-mani e vie respiratorie occorrenti alle AA.SS.LL./AA.OO./AA.OO.UU./IRCSS ed altre amministrazioni pubbliche della Regione Campania (NT)</t>
  </si>
  <si>
    <t>7724565</t>
  </si>
  <si>
    <t>8255052C67</t>
  </si>
  <si>
    <t>LOTTO 2 Guanti DPl monouso in lattice, chirurgici, sterili,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t>
  </si>
  <si>
    <t>7724574</t>
  </si>
  <si>
    <t>8255064650</t>
  </si>
  <si>
    <t>LOTTO 5 Guanti DPI monouso latex free (in vinile), non sterili, ambidestri,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t>
  </si>
  <si>
    <t>7724580</t>
  </si>
  <si>
    <t>8255073DBB</t>
  </si>
  <si>
    <t>LOTTO 9 Guanti DPI monouso nitrile, non sterili, ambidestri, per la protezione da antiblastici, depolverati- Adesione alla convenzione SORESA per la fornitura di dispositivi di protezione individuale braccia-mani e vie respiratorie occorrenti alle AA.SS.LL./AA.OO./AA.OO.UU./IRCSS ed altre amministrazioni pubbliche della Regione Campania (NT)</t>
  </si>
  <si>
    <t>7725076</t>
  </si>
  <si>
    <t>8255732D8E</t>
  </si>
  <si>
    <t>LOTTO 6 Guanti DPI monouso in nitrile, chirurgici, sterili, per la protezione da agenti biologici/ microrganismi, depolverati - Adesione alla convenzione SORESA per la fornitura di dispositivi di protezione individuale braccia-mani e vie respiratorie occorrenti alle AA.SS.LL./AA.OO./AA.OO.UU./IRCSS ed altre amministrazioni pubbliche della Regione Campania (NT)</t>
  </si>
  <si>
    <t>7725083</t>
  </si>
  <si>
    <t>8255744777</t>
  </si>
  <si>
    <t>LOTTO 11 Guanti chirurgici monouso, sterili, per la protezione da agenti  biologici/ microrganismi, con una formulazione che esercita disinfezione immessa nella matrice polimerica - Adesione alla convenzione SORESA per la fornitura di dispositivi di protezione individuale braccia-mani e vie respiratorie occorrenti alle AA.SS.LL./AA.OO./AA.OO.UU./IRCSS ed altre amministrazioni pubbliche della Regione Campania (NT)</t>
  </si>
  <si>
    <t>7725950</t>
  </si>
  <si>
    <t>8256796B99</t>
  </si>
  <si>
    <t>EMERGENZA COVID 19  FORNITURA di n. 6 Dispositivi Trasportabili per alto Biocontenimento.occorrenti (due)  alPO S. Giovanni Bosco e (quattro) al PO Loreto Mare (A DL)</t>
  </si>
  <si>
    <t>7707106</t>
  </si>
  <si>
    <t>8234484F26</t>
  </si>
  <si>
    <t xml:space="preserve">acquisizione urgente sistemi di biocontenimento destinati alla AOUS per emergenza coronavirus </t>
  </si>
  <si>
    <t>7709597</t>
  </si>
  <si>
    <t>82378801A2</t>
  </si>
  <si>
    <t>affidamento a carattere d'urgenza di fornitura dispositivi di protezione individuali necessari a fronteggiare epidemia coronavirus</t>
  </si>
  <si>
    <t>7713536</t>
  </si>
  <si>
    <t>824239712E</t>
  </si>
  <si>
    <t>7713593</t>
  </si>
  <si>
    <t>824246052A</t>
  </si>
  <si>
    <t>EMERGENZA CORONAVIRUS - affidamento a carattere d'urgenza di fornitura dispositivi di protezione individuali necessari a fronteggiare epidemia coronavirus DITTA SAFE</t>
  </si>
  <si>
    <t>7713638</t>
  </si>
  <si>
    <t>8242528D45</t>
  </si>
  <si>
    <t>EMERGENZA CORONAVIRUS - affidamento a carattere d'urgenza di fornitura DPI necessari a fronteggiare epidemia - TUTA CLASSIC PLUS - DITTA SAFE</t>
  </si>
  <si>
    <t>7715111</t>
  </si>
  <si>
    <t>8244214C9A</t>
  </si>
  <si>
    <t>7715161</t>
  </si>
  <si>
    <t>824425701A</t>
  </si>
  <si>
    <t>EMERGENZA CORONAVIRUS . affidamento a carattere d'urgenza di fornitura dispositivi di protezione individuali - CAMICI</t>
  </si>
  <si>
    <t>7717635</t>
  </si>
  <si>
    <t>82471378BE</t>
  </si>
  <si>
    <t>7717673</t>
  </si>
  <si>
    <t>8247173674</t>
  </si>
  <si>
    <t>7717827</t>
  </si>
  <si>
    <t>8247337DC8</t>
  </si>
  <si>
    <t>7718134</t>
  </si>
  <si>
    <t>82476586B0</t>
  </si>
  <si>
    <t>EMERGENZA CORONAVIRUS - dpi ditta OBI - MAIL MEACCI 16/3/2020</t>
  </si>
  <si>
    <t>7718247</t>
  </si>
  <si>
    <t>8247793618</t>
  </si>
  <si>
    <t>7718255</t>
  </si>
  <si>
    <t>8247800BDD</t>
  </si>
  <si>
    <t>EMERGENZA CORONAVIRUS - affidamento a carattere d'urgenza di fornitura dispositivi di protezione individuali 350.000 DITTA UNISCO TOSCANA LINK SRL</t>
  </si>
  <si>
    <t>7718363</t>
  </si>
  <si>
    <t>8247935B45</t>
  </si>
  <si>
    <t>7718456</t>
  </si>
  <si>
    <t>824803911B</t>
  </si>
  <si>
    <t>EMERGENZA CORONAVIRUS - affidamento a carattere d'urgenza di fornitura dispositivi di protezione individuali - 150.000 CAMICI  DITTA ALETTA</t>
  </si>
  <si>
    <t>7718616</t>
  </si>
  <si>
    <t>82482005F6</t>
  </si>
  <si>
    <t>EMERGENZA CORONAVIRUS - AFFIDAMENTO A CARATTERE DI URGENZA PER LA FORNITURA DI TUTE - DITTA GIUNTINI</t>
  </si>
  <si>
    <t>7719231</t>
  </si>
  <si>
    <t>8248862842</t>
  </si>
  <si>
    <t>7720141</t>
  </si>
  <si>
    <t>8249860FD3</t>
  </si>
  <si>
    <t>EMERGENZA CORONAVIRUS - affidamento a carattere d'urgenza di fornitura dispositivi di protezione individuali 50.000 visiere - ditta FEMTO ENGINEERING</t>
  </si>
  <si>
    <t>7720860</t>
  </si>
  <si>
    <t>8250691D97</t>
  </si>
  <si>
    <t>7721942</t>
  </si>
  <si>
    <t>825182663B</t>
  </si>
  <si>
    <t>7721996</t>
  </si>
  <si>
    <t>825188139F</t>
  </si>
  <si>
    <t>EMERGENZA CORONAVIRUS  -affidamento a carattere d'urgenza di fornitura dispositivi di protezione individuali necessari a fronteggiare epidemia coronavirus CAMICI - DREONI</t>
  </si>
  <si>
    <t>7722607</t>
  </si>
  <si>
    <t>8252594003</t>
  </si>
  <si>
    <t>7723503</t>
  </si>
  <si>
    <t>82536084C9</t>
  </si>
  <si>
    <t>EMERGENZA CORONAVIRUS - affidamento a carattere di urgenza di   30.000 camici - ditta POINTEX</t>
  </si>
  <si>
    <t>7723538</t>
  </si>
  <si>
    <t>825366864C</t>
  </si>
  <si>
    <t>7723634</t>
  </si>
  <si>
    <t>8253737F3A</t>
  </si>
  <si>
    <t>EMERGENZA CORONAVIRUS - affidamento a carattere d'urgenza di CAMICI necessari a fronteggiare epidemia coronavirus - DITTA ZED</t>
  </si>
  <si>
    <t>7725703</t>
  </si>
  <si>
    <t>82565153B8</t>
  </si>
  <si>
    <t>7725730</t>
  </si>
  <si>
    <t>825654192B</t>
  </si>
  <si>
    <t>EMERGENZA CORONAVIRUS - affidamento a carattere d'urgenza di fornitura DPI TUTE necessari a fronteggiare epidemia coronavirus</t>
  </si>
  <si>
    <t>7727151</t>
  </si>
  <si>
    <t>825828478A</t>
  </si>
  <si>
    <t>7727209</t>
  </si>
  <si>
    <t>8258350DFF</t>
  </si>
  <si>
    <t>EMERGENZA CORONAVIRUS - II CIG DERIVATO - affidamento a carattere d'urgenza di CAMICI per fronteggiare epidemia coronavirus - GRUPPO YL</t>
  </si>
  <si>
    <t>7729226</t>
  </si>
  <si>
    <t>8260672A2D</t>
  </si>
  <si>
    <t>7729352</t>
  </si>
  <si>
    <t>8260809B3B</t>
  </si>
  <si>
    <t>EMERGENZA CORONAVIRUS - affidamento a carattere d'urgenza di tute Tyvek per pandemia Covid 19 - DITTA SAFE</t>
  </si>
  <si>
    <t>7732084</t>
  </si>
  <si>
    <t>826402050A</t>
  </si>
  <si>
    <t>7732114</t>
  </si>
  <si>
    <t>8264058466</t>
  </si>
  <si>
    <t>EMERGENZA CORONAVIRUS-affidamento a carattere d'urgenza di fornitura dispositivi di protezione individuali  camici e calzari ditta RC GLOBE</t>
  </si>
  <si>
    <t>7733271</t>
  </si>
  <si>
    <t>8265388DF0</t>
  </si>
  <si>
    <t>7733338</t>
  </si>
  <si>
    <t>8265463BD5</t>
  </si>
  <si>
    <t>EMERGENZA CORONAVIRUS-affidamento a carattere d'urgenza di tute protettive in TNT-ditta Confezioni Marco</t>
  </si>
  <si>
    <t>7733801</t>
  </si>
  <si>
    <t>826605438D</t>
  </si>
  <si>
    <t>7733845</t>
  </si>
  <si>
    <t>8266091216</t>
  </si>
  <si>
    <t>EMERGENZA CORONAVIRUS-affidamento a carattere d'urgenza di TUTE PROTETTIVE IN TNT -ditta Dive System</t>
  </si>
  <si>
    <t>7735479</t>
  </si>
  <si>
    <t>82681927E1</t>
  </si>
  <si>
    <t>7735575</t>
  </si>
  <si>
    <t>8268282228</t>
  </si>
  <si>
    <t xml:space="preserve">EMERGENZA CORONAVIRUS - affidamento a carattere d'urgenza di fornitura dispositivi di protezione individuali Gel lavamani sanigel EMERGENCY FOCUS </t>
  </si>
  <si>
    <t>7736314</t>
  </si>
  <si>
    <t>8269132F95</t>
  </si>
  <si>
    <t>7736355</t>
  </si>
  <si>
    <t>8269174242</t>
  </si>
  <si>
    <t>EMERGENZA CORONAVIRUS-affidamento a carattere d'urgenza di fornitura  di CAMICI SANITARI-ditta NATOAPRATO srl</t>
  </si>
  <si>
    <t>7736823</t>
  </si>
  <si>
    <t>82696868C4</t>
  </si>
  <si>
    <t>affidamento a carattere di cuffie per coronavirus</t>
  </si>
  <si>
    <t>7736863</t>
  </si>
  <si>
    <t>826972374D</t>
  </si>
  <si>
    <t>EMERGENZA CORONAVIRUS  - INDUMENTI CUFFIE DITTA  Fais Jeans srl</t>
  </si>
  <si>
    <t>7716477</t>
  </si>
  <si>
    <t>8245710F23</t>
  </si>
  <si>
    <t>mascherina chirurgica in tnt con visiera</t>
  </si>
  <si>
    <t>7715041</t>
  </si>
  <si>
    <t>82441339C3</t>
  </si>
  <si>
    <t>Fornitura urgente di caschi per CPAP</t>
  </si>
  <si>
    <t>7716086</t>
  </si>
  <si>
    <t>8245257951</t>
  </si>
  <si>
    <t>Fornitura urgente di tute protettive</t>
  </si>
  <si>
    <t>37412243-4</t>
  </si>
  <si>
    <t>TUTE ANTIESPOSIZIONE</t>
  </si>
  <si>
    <t>7723483</t>
  </si>
  <si>
    <t>82535851CF</t>
  </si>
  <si>
    <t>Fornitura urgente (covid 19) di camici occorrenti all'A.S.S.T. Ovest Milanese</t>
  </si>
  <si>
    <t>7718446</t>
  </si>
  <si>
    <t>8248043467</t>
  </si>
  <si>
    <t>ADESIONE Rinnovo Materiale in TNT sterile - Paul Hartmann - ARCA_2019_057R - Lotto 6</t>
  </si>
  <si>
    <t>7721725</t>
  </si>
  <si>
    <t>8251597940</t>
  </si>
  <si>
    <t xml:space="preserve">ADESIONE Materiali e Vestiario in TNT non sterile 2 - SANTEX - ARCA 2016_55 - Lotti 15 </t>
  </si>
  <si>
    <t>7711631</t>
  </si>
  <si>
    <t>8240274937</t>
  </si>
  <si>
    <t>FORNITURA DI KIT CASCHI PER PROTEZIONE TOTALE</t>
  </si>
  <si>
    <t>7720823</t>
  </si>
  <si>
    <t>82506435FD</t>
  </si>
  <si>
    <t>CAMICI IN TNT E DPI E ALTRO VESTIARIO PER EMERGENZA COVID19 REGIONE PIEMONTE</t>
  </si>
  <si>
    <t>8250649AEF</t>
  </si>
  <si>
    <t>825065825F</t>
  </si>
  <si>
    <t>8250671D16</t>
  </si>
  <si>
    <t>8250674F8F</t>
  </si>
  <si>
    <t>09740180014</t>
  </si>
  <si>
    <t>SOCIETA' DI COMMITTENZA REGIONE PIEMONTE S.P.A. SIGLABILE S.C.R. - PIEMONTE S.P.A.</t>
  </si>
  <si>
    <t>7722424</t>
  </si>
  <si>
    <t>8253098FE8</t>
  </si>
  <si>
    <t>Fornitura di  materiale monouso di vestizione e protezione e di altri dispositivi urgenti per emergenza COVID-19 (gara 39-2020)</t>
  </si>
  <si>
    <t>8253101266</t>
  </si>
  <si>
    <t>825310882B</t>
  </si>
  <si>
    <t>8253115DF0</t>
  </si>
  <si>
    <t>8253120214</t>
  </si>
  <si>
    <t>8253132BF8</t>
  </si>
  <si>
    <t>8253136F44</t>
  </si>
  <si>
    <t>825314243B</t>
  </si>
  <si>
    <t>825314785A</t>
  </si>
  <si>
    <t>8253152C79</t>
  </si>
  <si>
    <t>8253158170</t>
  </si>
  <si>
    <t>8253160316</t>
  </si>
  <si>
    <t>825316358F</t>
  </si>
  <si>
    <t>8253164662</t>
  </si>
  <si>
    <t>82531689AE</t>
  </si>
  <si>
    <t>8253171C27</t>
  </si>
  <si>
    <t>7723585</t>
  </si>
  <si>
    <t>8253759166</t>
  </si>
  <si>
    <t>TC/MATERIALE DI PROTEZIONE PER COVID-19</t>
  </si>
  <si>
    <t>8253778114</t>
  </si>
  <si>
    <t>825378787F</t>
  </si>
  <si>
    <t>18443300-9</t>
  </si>
  <si>
    <t>COPRICAPO</t>
  </si>
  <si>
    <t>8253795F17</t>
  </si>
  <si>
    <t>7731434</t>
  </si>
  <si>
    <t>8263207621</t>
  </si>
  <si>
    <t>DISPOSITIVI DI PROTEZIONE PERSONALE COVID-19</t>
  </si>
  <si>
    <t>826321196D</t>
  </si>
  <si>
    <t>82632211B0</t>
  </si>
  <si>
    <t>82632265CF</t>
  </si>
  <si>
    <t>826323091B</t>
  </si>
  <si>
    <t>8263234C67</t>
  </si>
  <si>
    <t>7721728</t>
  </si>
  <si>
    <t>8251604F05</t>
  </si>
  <si>
    <t>acquisto di Dispositivi di protezione individuale per far fronte all'emergenza sanitaria ex art. 63 dcomma 2 lett. c del D. Lgs 50/2016 procedura negoziata senza pubblicazione del bando</t>
  </si>
  <si>
    <t>80002270074</t>
  </si>
  <si>
    <t>REGIONE AUTONOMA VALLE D'AOSTA</t>
  </si>
  <si>
    <t>002</t>
  </si>
  <si>
    <t>VALDAOSTA</t>
  </si>
  <si>
    <t>7729807</t>
  </si>
  <si>
    <t>8261346662</t>
  </si>
  <si>
    <t>Fornitura camici in TNT - Emergenza COVID-19</t>
  </si>
  <si>
    <t>7718394</t>
  </si>
  <si>
    <t>82479832E4</t>
  </si>
  <si>
    <t>Fornitura di dispositivi trasportabili di alto-biocontenimento occorrenti per l'emergenza da COVID-19 in regione Basilicata</t>
  </si>
  <si>
    <t>80003170661</t>
  </si>
  <si>
    <t>REGIONE ABRUZZO</t>
  </si>
  <si>
    <t>7723669</t>
  </si>
  <si>
    <t>8253858318</t>
  </si>
  <si>
    <t>Struttura di Missione per il Superamento Emergenze di Protezione Civile Regionali. Emergenza Covid-19.Fornitura Dispositivi di Protezione Individuali ai sensi dell</t>
  </si>
  <si>
    <t>7723918</t>
  </si>
  <si>
    <t>8254066EBA</t>
  </si>
  <si>
    <t xml:space="preserve"> fornitura di dispositivi di protezione personale</t>
  </si>
  <si>
    <t>7727845</t>
  </si>
  <si>
    <t>8259065C09</t>
  </si>
  <si>
    <t>Emergenza Coronavirus. Fornitura di DPI ed attrezzature sanitarie per l</t>
  </si>
  <si>
    <t>7728547</t>
  </si>
  <si>
    <t>82598682B4</t>
  </si>
  <si>
    <t>7728568</t>
  </si>
  <si>
    <t>8259889408</t>
  </si>
  <si>
    <t xml:space="preserve">Emergenza Coronavirus. Fornitura di DPI ed attrezzature sanitarie per l'emergenza </t>
  </si>
  <si>
    <t>7728716</t>
  </si>
  <si>
    <t>8260046597</t>
  </si>
  <si>
    <t>7728885</t>
  </si>
  <si>
    <t>8260271F41</t>
  </si>
  <si>
    <t>7730850</t>
  </si>
  <si>
    <t>8262553A6D</t>
  </si>
  <si>
    <t>7732048</t>
  </si>
  <si>
    <t>82639825AE</t>
  </si>
  <si>
    <t xml:space="preserve">Fornitura DPI - Emergenza COVID 19 - Mascherine FFP3 </t>
  </si>
  <si>
    <t>7732438</t>
  </si>
  <si>
    <t>8264452988</t>
  </si>
  <si>
    <t>Fornitura DPI - Emergenza COVID 19</t>
  </si>
  <si>
    <t>7733529</t>
  </si>
  <si>
    <t>8265678D41</t>
  </si>
  <si>
    <t>7734524</t>
  </si>
  <si>
    <t>8266901E81</t>
  </si>
  <si>
    <t>7736532</t>
  </si>
  <si>
    <t>8269363E36</t>
  </si>
  <si>
    <t>Fornitura DPI - Emergenza COVID 19 - Tute di protezione</t>
  </si>
  <si>
    <t>7706225</t>
  </si>
  <si>
    <t>8233516059</t>
  </si>
  <si>
    <t xml:space="preserve">Affidamento alla Ditta A.D. Medical srl, ai sensi dell'art. 63, comma 2, lettera c) del D.Lgs. 50/2016, della fornitura di DPI necessari a soddisfare, con estrema urgenza, le esigenze del sistema per fronteggiare l'emergenza relativa al rischio sanitario connesso all'insorgenza di patologie derivanti da agenti virali trasmissibili, </t>
  </si>
  <si>
    <t>7714907</t>
  </si>
  <si>
    <t>82439567B3</t>
  </si>
  <si>
    <t xml:space="preserve">Affidamento alla NBC SYSTEM SRL, ai sensi dell'art. 63, comma 2, lettera c) del D.Lgs. 50/2016, della fornitura di DPI - guanti in nitrile NT 420 - necessari a soddisfare, con estrema urgenza, le esigenze del sistema per fronteggiare l'emergenza relativa al rischio sanitario connesso all'insorgenza di patologie derivanti da agenti virali trasmissibili, </t>
  </si>
  <si>
    <t>7722946</t>
  </si>
  <si>
    <t>82529662FE</t>
  </si>
  <si>
    <t>camici tipo t6 - emergenza covid-19</t>
  </si>
  <si>
    <t>7722952</t>
  </si>
  <si>
    <t>82529738C3</t>
  </si>
  <si>
    <t>CAMICI IN TAIVEK</t>
  </si>
  <si>
    <t>93002460769</t>
  </si>
  <si>
    <t>I.R.C.C.S. - C.R.O.B -CENTRO DI RIFERIMENTO ONCOLOGICO DELLA BASILICATA</t>
  </si>
  <si>
    <t>7734824</t>
  </si>
  <si>
    <t>8267504022</t>
  </si>
  <si>
    <t>PROCEDURA NEGOZIATA SUL MEPA PER LA FORNITURA DISPOSITIVI DI PROTZIONE INDIVIDUALE PER EMERGENZA COVID 19.</t>
  </si>
  <si>
    <t>82675050F5</t>
  </si>
  <si>
    <t>82675061C8</t>
  </si>
  <si>
    <t>826750729B</t>
  </si>
  <si>
    <t>826750836E</t>
  </si>
  <si>
    <t>8267510514</t>
  </si>
  <si>
    <t>95113490106</t>
  </si>
  <si>
    <t>AGENZIA SANITARIA REGIONALE LIGURIA</t>
  </si>
  <si>
    <t>7708409</t>
  </si>
  <si>
    <t>823627879D</t>
  </si>
  <si>
    <t xml:space="preserve">Acquisto  di  tute monouso  - </t>
  </si>
  <si>
    <t>7713545</t>
  </si>
  <si>
    <t>8242409B12</t>
  </si>
  <si>
    <t xml:space="preserve">fornitura di  n^ 500.000 camici  monouso  non sterile  DPI cat. III - </t>
  </si>
  <si>
    <t>7738270</t>
  </si>
  <si>
    <t>82714497A4</t>
  </si>
  <si>
    <t>Guanti uso sanitario - Lotto 8 gara S.C.R. Piemonte n. 79-2018 - Ditta Nacatur International srl -</t>
  </si>
  <si>
    <t>7734529</t>
  </si>
  <si>
    <t>82669116C4</t>
  </si>
  <si>
    <t>EMERGENZA COVID-19 PROCEDURA NEGOZIATA IN URGENZA PER FORNITURA DI CAMICI MONOUSO IN TNT</t>
  </si>
  <si>
    <t>7710386</t>
  </si>
  <si>
    <t>823881660A</t>
  </si>
  <si>
    <t>OCDPC 630/2020 fornitura guanti monouso 2.350.000</t>
  </si>
  <si>
    <t>7722176</t>
  </si>
  <si>
    <t>8252059682</t>
  </si>
  <si>
    <t>OCDPC 630/2020 fornitura guanti monouso 2.900.000</t>
  </si>
  <si>
    <t>7723038</t>
  </si>
  <si>
    <t>82530811E5</t>
  </si>
  <si>
    <t>Fornitura guanti in vinile</t>
  </si>
  <si>
    <t>7717301</t>
  </si>
  <si>
    <t>82466674E4</t>
  </si>
  <si>
    <t>acquisto mascherine chirurgiche emergenza coronavirus</t>
  </si>
  <si>
    <t>MASCHERINE</t>
  </si>
  <si>
    <t>7718565</t>
  </si>
  <si>
    <t>82481604F4</t>
  </si>
  <si>
    <t>fornitura camici e mascherine ffp2 emergenza coronavirus</t>
  </si>
  <si>
    <t>7723035</t>
  </si>
  <si>
    <t>8253076DC1</t>
  </si>
  <si>
    <t>acquisto mascherine KN95  emergenza coronavirus</t>
  </si>
  <si>
    <t>7723141</t>
  </si>
  <si>
    <t>8253199345</t>
  </si>
  <si>
    <t>mascherine chirurgiche e ffp2 emergenza virus</t>
  </si>
  <si>
    <t>7726680</t>
  </si>
  <si>
    <t>8257689C86</t>
  </si>
  <si>
    <t>acquisto ffp2 e KN95</t>
  </si>
  <si>
    <t>7730100</t>
  </si>
  <si>
    <t>826166801D</t>
  </si>
  <si>
    <t>fornitura mascherine chirurgiche emergenza coronavirus</t>
  </si>
  <si>
    <t>7730125</t>
  </si>
  <si>
    <t>8261704DCE</t>
  </si>
  <si>
    <t>fornitura mascherine ffp2 emergenza coronavirus</t>
  </si>
  <si>
    <t>7730823</t>
  </si>
  <si>
    <t>8262507479</t>
  </si>
  <si>
    <t>CONSUMABILI PER SISTEMI ANALISI PROFONDITA ANESTESIA</t>
  </si>
  <si>
    <t>7714629</t>
  </si>
  <si>
    <t>82436570F7</t>
  </si>
  <si>
    <t>Fornitura di maschere di protezione FFp2 al Comprensorio Sanitario di Bolzano</t>
  </si>
  <si>
    <t>7715693</t>
  </si>
  <si>
    <t>8244821187</t>
  </si>
  <si>
    <t>Fornitura di maschere di protezione FFP3 al Comprensorio Sanitario di Bolzano</t>
  </si>
  <si>
    <t>7715813</t>
  </si>
  <si>
    <t>8244954F44</t>
  </si>
  <si>
    <t>Fornitura di maschere di protezione FFP2 con valvola al Comprensorio Sanitario di Bolzano</t>
  </si>
  <si>
    <t>7715879</t>
  </si>
  <si>
    <t>824503307A</t>
  </si>
  <si>
    <t>Fornitura di maschere di protezione FFP2 senza valvola al Comprensorio Sanitario di Bolzano Misure urgenti emergenza da COVID-2019 - ORDINANZA PRESIDENZIALE CONTINGIBILE ED URGENTE Nr. 4/2020 del 04/03/2020</t>
  </si>
  <si>
    <t>7721904</t>
  </si>
  <si>
    <t>825178111A</t>
  </si>
  <si>
    <t>fornitura maschere ffp2 emergenza covid 19</t>
  </si>
  <si>
    <t>7724127</t>
  </si>
  <si>
    <t>8254442506</t>
  </si>
  <si>
    <t>fornitura mascherine ffp2 emergenza covid 19</t>
  </si>
  <si>
    <t>7733857</t>
  </si>
  <si>
    <t>826611236A</t>
  </si>
  <si>
    <t>7735635</t>
  </si>
  <si>
    <t>826833805F</t>
  </si>
  <si>
    <t>7721654</t>
  </si>
  <si>
    <t>8251516669</t>
  </si>
  <si>
    <t>acquisto urgente mascherine chirurgiche per coronavirus ditta CADEMARTORI</t>
  </si>
  <si>
    <t>18230000-0</t>
  </si>
  <si>
    <t>INDUMENTI ESTERNI VARI</t>
  </si>
  <si>
    <t>7710936</t>
  </si>
  <si>
    <t>823946097B</t>
  </si>
  <si>
    <t>MASCHERA FACCIALE FFP2 CON VALVOLA</t>
  </si>
  <si>
    <t>7711012</t>
  </si>
  <si>
    <t>8239547149</t>
  </si>
  <si>
    <t>MASCHERA FACCIALE FFP3 CON VALVOLA</t>
  </si>
  <si>
    <t>7723162</t>
  </si>
  <si>
    <t>825322698B</t>
  </si>
  <si>
    <t>FORNITURA MASCHERINE DI PROTEZIONE FFP2 PER EMERGENZA COVID-19</t>
  </si>
  <si>
    <t>7731972</t>
  </si>
  <si>
    <t>82638909C1</t>
  </si>
  <si>
    <t>Fornitura mascherine filtranti</t>
  </si>
  <si>
    <t>7713073</t>
  </si>
  <si>
    <t>8241852F6A</t>
  </si>
  <si>
    <t>FORNITURA DI FACCIALI FILTRANTE RESPIRATORY PROTECTION MASK - 3M 9332 - FFP3</t>
  </si>
  <si>
    <t>7726009</t>
  </si>
  <si>
    <t>8256876D9D</t>
  </si>
  <si>
    <t>mascherine di protezione</t>
  </si>
  <si>
    <t>7727817</t>
  </si>
  <si>
    <t>8259031FF9</t>
  </si>
  <si>
    <t xml:space="preserve">mascherine di protezione </t>
  </si>
  <si>
    <t>7733443</t>
  </si>
  <si>
    <t>8265579B8F</t>
  </si>
  <si>
    <t>ForniturA URGENTISSIMA  n.2000 tute e n.10000 mascherine chirurgiche per emergenza coronavirus</t>
  </si>
  <si>
    <t>7733388</t>
  </si>
  <si>
    <t>82655091CE</t>
  </si>
  <si>
    <t>fornitura di mascherine chirurgiche IIR, camici impermeabili, tute protezione bilogoca, occhiali a mascherina, per corona virus</t>
  </si>
  <si>
    <t>7733414</t>
  </si>
  <si>
    <t>82655389BA</t>
  </si>
  <si>
    <t>fornitura di FFP2 per coronavirus</t>
  </si>
  <si>
    <t>7728519</t>
  </si>
  <si>
    <t>8259845FB5</t>
  </si>
  <si>
    <t>Acquisto di camici e mascherine per le necessità conseguenti all'emergenza sanitaria COVID-19</t>
  </si>
  <si>
    <t>7730380</t>
  </si>
  <si>
    <t>8261974C9E</t>
  </si>
  <si>
    <t>Affidamento mascherine lavabili per emergenza COVID19</t>
  </si>
  <si>
    <t>7731179</t>
  </si>
  <si>
    <t>8262884B93</t>
  </si>
  <si>
    <t>Acquisto di mascherine FFP2 per emergenza COVID19</t>
  </si>
  <si>
    <t>7733768</t>
  </si>
  <si>
    <t>8266022923</t>
  </si>
  <si>
    <t>Affidamento fornitura mascherine FFP2 senza valvola per emergenza COVID19</t>
  </si>
  <si>
    <t>7738163</t>
  </si>
  <si>
    <t>8271325152</t>
  </si>
  <si>
    <t>ACQUISTO MASCHERINE FFP2 PER EMERGENZA COVID 19</t>
  </si>
  <si>
    <t>7708267</t>
  </si>
  <si>
    <t>8236040337</t>
  </si>
  <si>
    <t>Fornitura mascherine Emergenza  Coronavirus</t>
  </si>
  <si>
    <t>7712287</t>
  </si>
  <si>
    <t>8240971866</t>
  </si>
  <si>
    <t>ACQUISTO IN VIA D'URGENZA DI MASCHERINE DI VARIO TIPO PER EMERGENZA CORONAVIRUS. POS. 5/108-2020 NG</t>
  </si>
  <si>
    <t>7714961</t>
  </si>
  <si>
    <t>8244024FCE</t>
  </si>
  <si>
    <t>ACQUISTO IN VIA D'URGENZA PER EMERGENZA CORONA VIRUS DI MASCHERINE FFP2. POS. 5/134-2020 NC</t>
  </si>
  <si>
    <t>7715082</t>
  </si>
  <si>
    <t>824428358D</t>
  </si>
  <si>
    <t>ACQUISTO IN VIA D'URGENZA PER EMERGENZA CORONA VIRUS DI MASCHERINE FFP2. POS. 5/135-2020 NC</t>
  </si>
  <si>
    <t>7713758</t>
  </si>
  <si>
    <t>8242725FD6</t>
  </si>
  <si>
    <t>Fornitura mascherine Emergenza Coronavirus FPP2</t>
  </si>
  <si>
    <t>7713763</t>
  </si>
  <si>
    <t>8247129226</t>
  </si>
  <si>
    <t>7719270</t>
  </si>
  <si>
    <t>8248912187</t>
  </si>
  <si>
    <t>ACQUISTO IN VIA D'URGENZA DI MASCHERINE CHIRURGICHE PER EMERGENZA CORONA VIRUS, POS. 5/127-2020</t>
  </si>
  <si>
    <t>7714977</t>
  </si>
  <si>
    <t>8244039C30</t>
  </si>
  <si>
    <t>ACQUISTO IN VIA D'URGENZA DI MASCHERINE FFP2 E FFP3 PER EMERGENZA CORONA VIRUS. POS. 5/114-2020 NG</t>
  </si>
  <si>
    <t>7710016</t>
  </si>
  <si>
    <t>8238419E6A</t>
  </si>
  <si>
    <t>PROCEDURA NEGOZIATA, URGENTISSIMA AI SENSI DELL'ART.36 COMMA 2 LETT. A) DEL D.LGS. N.50/2016 CON SVOLGIMENTO SULLA PIATTAFORMA www.empulia.it, DA AGGIUDICARE NELLE MODALITA' DI CUI ALL'ART.95 C.4 (MIGLIOR PREZZO) PER LA FORNITURA DI MASCHERINE FFP2 OCCORRENTI A VARIE UNITA' OPERATIVE DEI PP.OO. 'A. PERRINO' DI BRINDISI, D. CAMBERLINGO DI FRANCAVILLA FONTANA, P.O. DI OSTUNI (lotto unico</t>
  </si>
  <si>
    <t>7721932</t>
  </si>
  <si>
    <t>8251817ECB</t>
  </si>
  <si>
    <t>Procedura negoziale per affidamento urgentissimo di mascherine FFPP2  per il P.O. PERRINO</t>
  </si>
  <si>
    <t>7722469</t>
  </si>
  <si>
    <t>8252380F65</t>
  </si>
  <si>
    <t xml:space="preserve">PROCEDURA NEGOZIALE PERLA FORNITURA URGENTISSIMA DI MASCHERINE CHIRURGICHE </t>
  </si>
  <si>
    <t>7723692</t>
  </si>
  <si>
    <t>82538192E9</t>
  </si>
  <si>
    <t>FORNITURA URGENTISSIMA DI MASCHERINE FFP2 PER IL P.O. DI BRINDISI</t>
  </si>
  <si>
    <t>7729839</t>
  </si>
  <si>
    <t>8261392C56</t>
  </si>
  <si>
    <t>Acquisto mascherine FFP2 ed FFP3 emergenza coronavirus</t>
  </si>
  <si>
    <t>33157110-9</t>
  </si>
  <si>
    <t>MASCHERE AD OSSIGENO</t>
  </si>
  <si>
    <t>7717907</t>
  </si>
  <si>
    <t>824742024A</t>
  </si>
  <si>
    <t>Fornitura di mascherine chirurgiche</t>
  </si>
  <si>
    <t>7726913</t>
  </si>
  <si>
    <t>8258018C06</t>
  </si>
  <si>
    <t>ACQUSTO URGENTE MASCHERINE COVID  - 19 DA SANIFARM</t>
  </si>
  <si>
    <t>7728122</t>
  </si>
  <si>
    <t>8259396D2F</t>
  </si>
  <si>
    <t>MASCHERINE PER USO COVID-19</t>
  </si>
  <si>
    <t>01722360763</t>
  </si>
  <si>
    <t>AZIENDA SANITARIA LOCALE DI POTENZA</t>
  </si>
  <si>
    <t>7726343</t>
  </si>
  <si>
    <t>825731256C</t>
  </si>
  <si>
    <t>EMERGENZA COVID-19 - FORNITURA MASCHERINE FFP2 E CHIRURGICHE</t>
  </si>
  <si>
    <t>7724148</t>
  </si>
  <si>
    <t>825445930E</t>
  </si>
  <si>
    <t>Ordinativo diretto di acquisto Maschere FFP3 - Progetto emergenza COVID-19</t>
  </si>
  <si>
    <t>7726266</t>
  </si>
  <si>
    <t>825723885A</t>
  </si>
  <si>
    <t>Ordinativo diretto di acquisto Maschere FFP2 - Progetto emergenza COVID-19</t>
  </si>
  <si>
    <t>7726020</t>
  </si>
  <si>
    <t>825695814C</t>
  </si>
  <si>
    <t xml:space="preserve">MASCHERINE DI PROTEZIONE INDIVIDUALE </t>
  </si>
  <si>
    <t>7711077</t>
  </si>
  <si>
    <t>82396305C6</t>
  </si>
  <si>
    <t>Procedura di affidamento diretto per la fornitura URGENTISSIMA di mascherine per Sala Operatoria per le necessità della Asl di Taranto - EMERGENZA CORONAVIRUS</t>
  </si>
  <si>
    <t>7721843</t>
  </si>
  <si>
    <t>825172313D</t>
  </si>
  <si>
    <t>FORNITURA RESPIRATORI FFP2  PER EMERGENZA CORONAVIRUS</t>
  </si>
  <si>
    <t>7725499</t>
  </si>
  <si>
    <t>8256275DA7</t>
  </si>
  <si>
    <t xml:space="preserve">AV2  -  FORNITURA MASCHERE FFP2 </t>
  </si>
  <si>
    <t>7725542</t>
  </si>
  <si>
    <t>8256310A8A</t>
  </si>
  <si>
    <t>ACQUISTO MASCHERINE PER EMERGENZA COVID - 19</t>
  </si>
  <si>
    <t>7725494</t>
  </si>
  <si>
    <t>8256264496</t>
  </si>
  <si>
    <t>EMERGENZA COVID: FORNITURA DI N. 30000 MASCHERE FFP2- ADESIONE PROCEDURA NEGOZIATA ASUR PROT. n. 11800 DEL 24/03/2020</t>
  </si>
  <si>
    <t>7725846</t>
  </si>
  <si>
    <t>825668934F</t>
  </si>
  <si>
    <t>MASCHERINE FFP2</t>
  </si>
  <si>
    <t>Procedura competitiva con negoziazione</t>
  </si>
  <si>
    <t>7727684</t>
  </si>
  <si>
    <t>8258890B9F</t>
  </si>
  <si>
    <t>MASCHERINE FFP3 - COVID BIS</t>
  </si>
  <si>
    <t>7736935</t>
  </si>
  <si>
    <t>82698174E0</t>
  </si>
  <si>
    <t>RDO - MASCHERINA FFP2</t>
  </si>
  <si>
    <t>7736961</t>
  </si>
  <si>
    <t>8269838634</t>
  </si>
  <si>
    <t>RDO - MASCHERINE CHIRURGICHE</t>
  </si>
  <si>
    <t>7736969</t>
  </si>
  <si>
    <t>8269848E72</t>
  </si>
  <si>
    <t>RDO - MASCHERA CHIRURGICA CON VISIERA</t>
  </si>
  <si>
    <t>7734732</t>
  </si>
  <si>
    <t>82672427EA</t>
  </si>
  <si>
    <t>fornitura maschere FFP2 per emergenza covid19 - Acquisto finanziato con donazioni.</t>
  </si>
  <si>
    <t>7737654</t>
  </si>
  <si>
    <t>827059139A</t>
  </si>
  <si>
    <t>emergehnza epidemiologica da COVID19 . Fornitura DPI medianti fondi per donazioni</t>
  </si>
  <si>
    <t>7710493</t>
  </si>
  <si>
    <t>8238939B89</t>
  </si>
  <si>
    <t>ACQUISTO URGENTE (EMERGENZA CORONAVIRUS) mascherine sanitarie e dispositivi protezione individuale</t>
  </si>
  <si>
    <t>7710798</t>
  </si>
  <si>
    <t>8239285911</t>
  </si>
  <si>
    <t>ERREBIAN ACQUISTO URGENTE (CORONAVIRUS) MASCHERINE DISPOSITIVI DI PROTEZIONE INDIVIDUALE</t>
  </si>
  <si>
    <t>7711596</t>
  </si>
  <si>
    <t>8240233762</t>
  </si>
  <si>
    <t>acquisto urgenze (Emergenza CORONAVIRUS) di mascherine - DISPOSITIVI DI PROTEZIONE INDIVIDUALE</t>
  </si>
  <si>
    <t>7722773</t>
  </si>
  <si>
    <t>8252784CCA</t>
  </si>
  <si>
    <t>emergenza coronavirus - acquisto urgente mascherine</t>
  </si>
  <si>
    <t>7722814</t>
  </si>
  <si>
    <t>8252823CF9</t>
  </si>
  <si>
    <t>emergenza coronavirus - acquisto urgente  mascherine</t>
  </si>
  <si>
    <t>7723012</t>
  </si>
  <si>
    <t>82530529F4</t>
  </si>
  <si>
    <t>emergenza coronavirus -  GALVANI acquisto urgente mascherine</t>
  </si>
  <si>
    <t>7723417</t>
  </si>
  <si>
    <t>8253500BA7</t>
  </si>
  <si>
    <t>emergenza coronavirus - acquisto urgente mascherine di protezione BAH OUTLET</t>
  </si>
  <si>
    <t>7727444</t>
  </si>
  <si>
    <t>8258643FC9</t>
  </si>
  <si>
    <t>emergenza coronavirus - acquisto urgente mascherine - jonathan international srl</t>
  </si>
  <si>
    <t>7735808</t>
  </si>
  <si>
    <t>8268511F1E</t>
  </si>
  <si>
    <t>7716473</t>
  </si>
  <si>
    <t>824569746C</t>
  </si>
  <si>
    <t>Fornitura mascherine chirurgiche</t>
  </si>
  <si>
    <t>7719528</t>
  </si>
  <si>
    <t>82492139E9</t>
  </si>
  <si>
    <t>Procedura Negoziata, ex art. 63, comma 2, lett. c) del D. Lgs. 50/16, per la fornitura di mascherine facciali filtranti FFP2 per Virus Covid19, da destinarsi ai vari Reparti dell'AOB.</t>
  </si>
  <si>
    <t>35814000-3</t>
  </si>
  <si>
    <t>MASCHERE ANTIGAS</t>
  </si>
  <si>
    <t>7726326</t>
  </si>
  <si>
    <t>82572989DD</t>
  </si>
  <si>
    <t xml:space="preserve">Assegnazione procedura negoziata ex art. n. 63, comma 2, lett. c), del D. Lgs. n. 50/2016, per la fornitura in urgenza di n. 12.500 maschere facciali filtranti FFP2 per tutti i Reparti/Servizi dell'AOB, per fronteggiare la pandemia COVID19. Operatore Economico FC Genetics Service S.r.l. </t>
  </si>
  <si>
    <t>7707485</t>
  </si>
  <si>
    <t>8235112567</t>
  </si>
  <si>
    <t xml:space="preserve">RdO MEPA per la fornitura di mascherine facciali per l'ASP di Trapani </t>
  </si>
  <si>
    <t>2016-03-11</t>
  </si>
  <si>
    <t>7715831</t>
  </si>
  <si>
    <t>8244982662</t>
  </si>
  <si>
    <t>Mascherine Facciali filtranti FFP3</t>
  </si>
  <si>
    <t>7729599</t>
  </si>
  <si>
    <t>8261119B0D</t>
  </si>
  <si>
    <t>fornitura n. 25.000 nascherine FFP3 per l</t>
  </si>
  <si>
    <t>7729711</t>
  </si>
  <si>
    <t>82612295D5</t>
  </si>
  <si>
    <t>fornitura n. 25.000 mascherine FFP2 per l</t>
  </si>
  <si>
    <t>7723328</t>
  </si>
  <si>
    <t>8253410165</t>
  </si>
  <si>
    <t xml:space="preserve"> ACQUISTO DI MASCHERINE CHIRURGICHE CERTIFICATE CE.</t>
  </si>
  <si>
    <t>7724190</t>
  </si>
  <si>
    <t>8254533020</t>
  </si>
  <si>
    <t>ACQUISTO DI MASCHERINE FFP2</t>
  </si>
  <si>
    <t>7726459</t>
  </si>
  <si>
    <t>8257427453</t>
  </si>
  <si>
    <t xml:space="preserve">MASCHERINE  FFP2 - SIR SAFETY SYSTEM </t>
  </si>
  <si>
    <t>7720155</t>
  </si>
  <si>
    <t>8249880059</t>
  </si>
  <si>
    <t>ACQUISIZIONE DI N. 400.000 MASCHERINE PER EMERGENZA CORONAVIRUS COVID19 OCCORRENTI ALL'AZIENDA USL DI BOLOGNA</t>
  </si>
  <si>
    <t>7720186</t>
  </si>
  <si>
    <t>8249909845</t>
  </si>
  <si>
    <t>ACQUISIZIONE DI N. 100.000 MASCHERINE PER EMERGENZA CORONAVIRUS COVID19 OCCORRENTI ALLO IOR DI BOLOGNA</t>
  </si>
  <si>
    <t>33180000-5</t>
  </si>
  <si>
    <t>SOSTEGNO FUNZIONALE</t>
  </si>
  <si>
    <t>7707945</t>
  </si>
  <si>
    <t>8235611132</t>
  </si>
  <si>
    <t>fornitura di n^ 50000 mascherine  FFP2</t>
  </si>
  <si>
    <t>7709563</t>
  </si>
  <si>
    <t>8237877F24</t>
  </si>
  <si>
    <t>Fornitura di maschere 3M facciale monouso FFP2</t>
  </si>
  <si>
    <t>7716239</t>
  </si>
  <si>
    <t>824542866F</t>
  </si>
  <si>
    <t>Fornitura mascherine FFP2 e FFP3</t>
  </si>
  <si>
    <t>7722630</t>
  </si>
  <si>
    <t>82526248C2</t>
  </si>
  <si>
    <t>ACQUISIZIONE DI MASCHERINE CHIRURGICHE (160.10.10/2020/PROV/475)</t>
  </si>
  <si>
    <t>7718415</t>
  </si>
  <si>
    <t>8248002292</t>
  </si>
  <si>
    <t>Contratto di Durata per la Fornitura in urgenza - COVID-19 ai sensi dei OCDPC 630, 638 e 639 - Mascherine 3-PLY DISPOUSABLE MASKS - Ditta Codice S.r.l.</t>
  </si>
  <si>
    <t>7719610</t>
  </si>
  <si>
    <t>8249297F39</t>
  </si>
  <si>
    <t>Acquisto in urgenza - COVID-19 ai sensi dei OCDPC 630, 638 e 639 - Acquisto Mascherine 3M 8210V N95 - Ditta I.Fa.I. S.r.l.</t>
  </si>
  <si>
    <t>7715914</t>
  </si>
  <si>
    <t>82450774C8</t>
  </si>
  <si>
    <t>acquisto in urgenza ai sensi dell'art. 163 D.Lgs 50/2016 - OCDPC n. 638 del 22/02/2020 e n. 639 del 25/02/2020 - Acquisto mascherine FFP2 - Ditta GI.MI. Medical S.r.l.</t>
  </si>
  <si>
    <t>7728418</t>
  </si>
  <si>
    <t>8259740911</t>
  </si>
  <si>
    <t>Acquisto, ai sensi dell'art. 63 c. 2 lett. c) 'ragioni di estrema urgenza derivante da eventi non prevedibili' del D.Lgs. n. 50/2016, di n. 50.000 mascherine chirurgiche a 3 strati 'face mask' per fronteggiare epidemia covid-19 (c.d. coronavirus).Delibera 873/DG del 27/03/2020</t>
  </si>
  <si>
    <t>7732614</t>
  </si>
  <si>
    <t>8264686AA2</t>
  </si>
  <si>
    <t>FORNITURA URGENTE DI MASCHERINE FFP2 PER EMERGENZA COVID-19</t>
  </si>
  <si>
    <t>7720360</t>
  </si>
  <si>
    <t>8250115246</t>
  </si>
  <si>
    <t>acquisto mascherine per emergenza Covid 19</t>
  </si>
  <si>
    <t>7734397</t>
  </si>
  <si>
    <t>8266726E17</t>
  </si>
  <si>
    <t>Dispositivi di protezione delle vie respiratorie</t>
  </si>
  <si>
    <t>7723403</t>
  </si>
  <si>
    <t>8253489296</t>
  </si>
  <si>
    <t>ACQUISTO MASCHERE FACCIALI</t>
  </si>
  <si>
    <t>33157100-6</t>
  </si>
  <si>
    <t>MASCHERE DI INALAZIONE</t>
  </si>
  <si>
    <t>7722853</t>
  </si>
  <si>
    <t>8252880C03</t>
  </si>
  <si>
    <t>fornitura di mascherine in tnt a 3 tre strati</t>
  </si>
  <si>
    <t>7711953</t>
  </si>
  <si>
    <t>8240577344</t>
  </si>
  <si>
    <t>FORNITURA MASCHERINE DI PROTEZIONE FFP2 E MASCHERINE CHIRURGUICHE 3 VELI - EMERGENZA COVID 19 - ASL LE</t>
  </si>
  <si>
    <t>7722613</t>
  </si>
  <si>
    <t>8252612ED9</t>
  </si>
  <si>
    <t>ACQUISTO URGENTE N.500.000 MASCHERINE - EMERGENZA COVID 19</t>
  </si>
  <si>
    <t>7734579</t>
  </si>
  <si>
    <t>8266996CE7</t>
  </si>
  <si>
    <t>PROCEDURA NEGOZIATA PER LA CONCLUSIONE DI UN ACCORDO QUADRO PER LA FORNITURA DI MASCHERINE CHIRURGICHE, DISPOSITIVI DI PROTEZIONE INDIVIDUALE E DISPOSITIVI MEDICI NECESSARI PER LA GESTIONE DELL'EMERGENZA SANITARIA 'COVID-19'</t>
  </si>
  <si>
    <t>8267018F0E</t>
  </si>
  <si>
    <t>8267055D97</t>
  </si>
  <si>
    <t>826706128E</t>
  </si>
  <si>
    <t>8267062361</t>
  </si>
  <si>
    <t>82670655DA</t>
  </si>
  <si>
    <t>8267069926</t>
  </si>
  <si>
    <t>8267072B9F</t>
  </si>
  <si>
    <t>8267074D45</t>
  </si>
  <si>
    <t>8267077FBE</t>
  </si>
  <si>
    <t>8267111BCE</t>
  </si>
  <si>
    <t>8267116FED</t>
  </si>
  <si>
    <t>826712033E</t>
  </si>
  <si>
    <t>82671235B7</t>
  </si>
  <si>
    <t>8267127903</t>
  </si>
  <si>
    <t>82671289D6</t>
  </si>
  <si>
    <t>8267129AA9</t>
  </si>
  <si>
    <t>8267132D22</t>
  </si>
  <si>
    <t>8267133DF5</t>
  </si>
  <si>
    <t>8267136073</t>
  </si>
  <si>
    <t>8267138219</t>
  </si>
  <si>
    <t>8267141492</t>
  </si>
  <si>
    <t>7705560</t>
  </si>
  <si>
    <t>82326261E5</t>
  </si>
  <si>
    <t>AFFIDAMENTO DIRETTO EX ART. 63 COMMA2 L.C. D.LGS 50/2016 PER LA FORNITURA URGENTE DI MASCHERE FFP2 - FFP3 DITTA SERVIMED</t>
  </si>
  <si>
    <t>7707975</t>
  </si>
  <si>
    <t>8235644C6A</t>
  </si>
  <si>
    <t xml:space="preserve">FORNITURA URGENTE DI MASCHERE  FFPZ,TUTE E VISIERE </t>
  </si>
  <si>
    <t>82356533DA</t>
  </si>
  <si>
    <t>7711308</t>
  </si>
  <si>
    <t>82399161CB</t>
  </si>
  <si>
    <t>FORNITURA DI DISPOSITIVI MEDICI TUTE-VISIERE E MASCHERE FFP3</t>
  </si>
  <si>
    <t>8239924863</t>
  </si>
  <si>
    <t>8239928BAF</t>
  </si>
  <si>
    <t>8239932EFB</t>
  </si>
  <si>
    <t>823993731F</t>
  </si>
  <si>
    <t>7717351</t>
  </si>
  <si>
    <t>8246719FCA</t>
  </si>
  <si>
    <t>PROCEDURA DI AFFIDAMENTo DELLA FORNITURA DI DISPOSITIVI DI PROTEZIONE  INDIVIDUALI- MASCHERE FFP3</t>
  </si>
  <si>
    <t>7725632</t>
  </si>
  <si>
    <t>8256414060</t>
  </si>
  <si>
    <t>FORNITURA DI DISPOSITIVI MEDICI PER RISCHIO BATTERIOLOGICO - FACCIALI FILTRANTI CON FILTRO FFP3- DITTA ITEM OXYGEN srl</t>
  </si>
  <si>
    <t>7707063</t>
  </si>
  <si>
    <t>823441670B</t>
  </si>
  <si>
    <t>Fornitura urgente di mascherine FFP2 per emergenza Coronavirus per la Regione del Veneto</t>
  </si>
  <si>
    <t>7708782</t>
  </si>
  <si>
    <t>8236811F73</t>
  </si>
  <si>
    <t>Acquisto urgente di mascherine protetive per emergenza Coronavirus per le Aziende Sanitarie della Regione del Veneto</t>
  </si>
  <si>
    <t>7711967</t>
  </si>
  <si>
    <t>82406038B7</t>
  </si>
  <si>
    <t>7712180</t>
  </si>
  <si>
    <t>824083582B</t>
  </si>
  <si>
    <t>acquisto urgente mascherine per emergenza Coronavirus Regione del VENETO</t>
  </si>
  <si>
    <t>7713170</t>
  </si>
  <si>
    <t>8241967E51</t>
  </si>
  <si>
    <t>7714066</t>
  </si>
  <si>
    <t>8243038226</t>
  </si>
  <si>
    <t>Fornitura urgente mascherine facciali filtranti FFP2</t>
  </si>
  <si>
    <t>7714445</t>
  </si>
  <si>
    <t>82434359C1</t>
  </si>
  <si>
    <t>Acquisto urgente di mascherine chirurgiche per emergenza Coronavirus per le Aziende Sanitarie della Regione del Veneto</t>
  </si>
  <si>
    <t>7715073</t>
  </si>
  <si>
    <t>8244173AC5</t>
  </si>
  <si>
    <t>7716145</t>
  </si>
  <si>
    <t>8245330590</t>
  </si>
  <si>
    <t>Acquisto urgente mascherine 3M N95 8210 Plus</t>
  </si>
  <si>
    <t>7716804</t>
  </si>
  <si>
    <t>824608549C</t>
  </si>
  <si>
    <t>Acuisto mascherine urgente mascherine 3 veli per emergenza coronavirus</t>
  </si>
  <si>
    <t>7716968</t>
  </si>
  <si>
    <t>8246265925</t>
  </si>
  <si>
    <t>Acquisto urgente di mascherine FFP2 per emergenza Coronavirus per le Aziende Sanitarie della Regione del Veneto</t>
  </si>
  <si>
    <t>7716934</t>
  </si>
  <si>
    <t>82462279C9</t>
  </si>
  <si>
    <t>acquisto urgente mascherine FFP2 per emergenza Coronavirus Regione del VENETO</t>
  </si>
  <si>
    <t>7718496</t>
  </si>
  <si>
    <t>82480802F0</t>
  </si>
  <si>
    <t>Acquisto urgente di mascherine protettive per emergenza Coronavirus per le Aziende Sanitarie della Regione del Veneto</t>
  </si>
  <si>
    <t>7719611</t>
  </si>
  <si>
    <t>82492990E4</t>
  </si>
  <si>
    <t>Acquisto urgente di mascherine chirurgiche per la campagna coronavirus</t>
  </si>
  <si>
    <t>7719679</t>
  </si>
  <si>
    <t>8249369AA5</t>
  </si>
  <si>
    <t>7720334</t>
  </si>
  <si>
    <t>8250068B7A</t>
  </si>
  <si>
    <t>Acquisto urgente di mascherine FFP2 per emergenza coronavirus</t>
  </si>
  <si>
    <t>7720572</t>
  </si>
  <si>
    <t>825036830E</t>
  </si>
  <si>
    <t>7724052</t>
  </si>
  <si>
    <t>8254285377</t>
  </si>
  <si>
    <t>acquisto urgente mascherine per emergenza COVID 19</t>
  </si>
  <si>
    <t>7719760</t>
  </si>
  <si>
    <t>8249467B84</t>
  </si>
  <si>
    <t>82515366EA</t>
  </si>
  <si>
    <t>8251539963</t>
  </si>
  <si>
    <t>8251542BDC</t>
  </si>
  <si>
    <t>8251545E55</t>
  </si>
  <si>
    <t>8251547000</t>
  </si>
  <si>
    <t>82515534F2</t>
  </si>
  <si>
    <t>825155676B</t>
  </si>
  <si>
    <t>82515599E4</t>
  </si>
  <si>
    <t>7712290</t>
  </si>
  <si>
    <t>8240979EFE</t>
  </si>
  <si>
    <t>masscherine ffp3</t>
  </si>
  <si>
    <t>7709386</t>
  </si>
  <si>
    <t>8237587FD3</t>
  </si>
  <si>
    <t xml:space="preserve">Acquisto di DPI - Emergenza Coronavirus, Tute di protezione, Camici di protezione, Maschere FFP3, Maschere FFP2 dalla Soc. K Link Srl. </t>
  </si>
  <si>
    <t>7720958</t>
  </si>
  <si>
    <t>82507931C7</t>
  </si>
  <si>
    <t xml:space="preserve">maschere total face, kit per NIMV, EASY Venturi e deviatori di ossigeno </t>
  </si>
  <si>
    <t>7735811</t>
  </si>
  <si>
    <t>82685352F0</t>
  </si>
  <si>
    <t>Acquisto n.8000 mascherine FFP3</t>
  </si>
  <si>
    <t>7724594</t>
  </si>
  <si>
    <t>8255090BC3</t>
  </si>
  <si>
    <t>LOTTO 27 Facciale Filtranteffp3uni-En 149:2001+Al:2009protezione Da Polveri- Adesione alla convenzione SORESA per la fornitura di dispositivi di protezione individuale braccia-mani e vie respiratorie occorrenti alle AA.SS.LL./AA.OO./AA.OO.UU./IRCSS ed altre amministrazioni pubbliche della Regione Campania (NT)</t>
  </si>
  <si>
    <t>7724608</t>
  </si>
  <si>
    <t>825509718D</t>
  </si>
  <si>
    <t xml:space="preserve"> LOTTO 28 Facciale Filtranteffp2uni-En 149:2001+Al:2009protezione Da Polveri- Adesione alla convenzione SORESA per la fornitura di dispositivi di protezione individuale braccia-mani e vie respiratorie occorrenti alle AA.SS.LL./AA.OO./AA.OO.UU./IRCSS ed altre amministrazioni pubbliche della Regione Campania (NT</t>
  </si>
  <si>
    <t>7723827</t>
  </si>
  <si>
    <t>825397861E</t>
  </si>
  <si>
    <t>EMERGENZA COVID-19 FORNITURA DI N.50000 MASCHERINE CHIRURGICHE FM0217 E N.10000 MASCHERINE FFP2 S/V ALLA FARMACIA S.CATERINA SRL UNIPERSONALE (A -D-L)</t>
  </si>
  <si>
    <t>7734501</t>
  </si>
  <si>
    <t>8266897B35</t>
  </si>
  <si>
    <t>EMERGENZA COVID 19 AFFIDAMENTO FORNITURA DI DPI mascherine chirurgiche, mascherine FFP2 e mascherine FFP3. DITTA ELEMED SRL (LL)</t>
  </si>
  <si>
    <t>7704791</t>
  </si>
  <si>
    <t>82317238B5</t>
  </si>
  <si>
    <t>18140000-2</t>
  </si>
  <si>
    <t>ACCESSORI PER INDUMENTI DA LAVORO</t>
  </si>
  <si>
    <t>7704839</t>
  </si>
  <si>
    <t>823175966B</t>
  </si>
  <si>
    <t>EMERGENZA CORONAVIRUS - MASCHERA FACCIALE TNT 3 STRATI 20/30 GR - DITTA PAIMEX</t>
  </si>
  <si>
    <t>7705003</t>
  </si>
  <si>
    <t>8231927110</t>
  </si>
  <si>
    <t>EMERGENZA CORONAVIRUS - MASCHERA FACCIALE MONOUSO CHIRURGICA - SERVIZI OSPEDALIERI</t>
  </si>
  <si>
    <t>7705404</t>
  </si>
  <si>
    <t>8232442A0B</t>
  </si>
  <si>
    <t>7705509</t>
  </si>
  <si>
    <t>8232564EB7</t>
  </si>
  <si>
    <t>EMERGENZA CORONAVIRUS - SEMI MASCHERA FACCIALE FILTRANTE FFP2 FFP3 CON VALVOLA - DITTA TAU MEDICA</t>
  </si>
  <si>
    <t>7706488</t>
  </si>
  <si>
    <t>8233724BFB</t>
  </si>
  <si>
    <t>7706771</t>
  </si>
  <si>
    <t>8234018E98</t>
  </si>
  <si>
    <t>EMERGENZA CORONAVIRUS proposta n. 20-0975 del 2/03/2020 10.000 confezioni da 50 mascherine chirurgiche(500.000 PEZZI) , CODICE PRODOTTO 10A034 SAFE SRL</t>
  </si>
  <si>
    <t>7707114</t>
  </si>
  <si>
    <t>8234482D80</t>
  </si>
  <si>
    <t>7707285</t>
  </si>
  <si>
    <t>8234716E9A</t>
  </si>
  <si>
    <t>EMERGENZA CORONAVIRUS - OFFERTA  DEL 03/03/2020  Facciali Filtranti FFP2 senza valvola  DITTA ONLY ITALIA Logistics S.C.A.R.L.</t>
  </si>
  <si>
    <t>7708045</t>
  </si>
  <si>
    <t>8235779BD2</t>
  </si>
  <si>
    <t>7708358</t>
  </si>
  <si>
    <t>8236184A0A</t>
  </si>
  <si>
    <t>prot.30-2020 Fornitura mascherine 3M Servizi Ospedalieri-EMERGENZA CORONA VIRUS</t>
  </si>
  <si>
    <t>7708457</t>
  </si>
  <si>
    <t>8236341B99</t>
  </si>
  <si>
    <t>7708488</t>
  </si>
  <si>
    <t>8236385FE7</t>
  </si>
  <si>
    <t>EMERGENZA CORONAVIRUS offerta prot.2020-1034 mascherina tre veli ditta NGC Medical srl</t>
  </si>
  <si>
    <t>7709699</t>
  </si>
  <si>
    <t>82379993D5</t>
  </si>
  <si>
    <t>EMERGENZA CORONAVIRUS - DITTA ICR - TUTE TYVEK - MACHERINE CHIRURGICHE FFP2 FFP3 CON VALVOLA</t>
  </si>
  <si>
    <t>7713461</t>
  </si>
  <si>
    <t>824232341C</t>
  </si>
  <si>
    <t>7714938</t>
  </si>
  <si>
    <t>8244001CD4</t>
  </si>
  <si>
    <t>7714975</t>
  </si>
  <si>
    <t>82440483A0</t>
  </si>
  <si>
    <t xml:space="preserve">EMERGENZA CORONAVIRUS - affidamento a carattere d'urgenza di fornitura mascherine Vignolplast necessarie per fronteggiare epidemia coronavirus </t>
  </si>
  <si>
    <t>7715356</t>
  </si>
  <si>
    <t>8244468E35</t>
  </si>
  <si>
    <t>7715380</t>
  </si>
  <si>
    <t>82444943AD</t>
  </si>
  <si>
    <t xml:space="preserve">EMERGENZA CORONAVIRUS - affidamento a carattere d'urgenza di mascherine i favore Antinfortunistica Toscana necessarie a fronteggiare epidemia coronavirus </t>
  </si>
  <si>
    <t>7717184</t>
  </si>
  <si>
    <t>8246529303</t>
  </si>
  <si>
    <t>7717293</t>
  </si>
  <si>
    <t>8246646390</t>
  </si>
  <si>
    <t>EMERGENZA CORONAVIRUS - affidamento a carattere d'urgenza di fornitura dispositivi di protezione individuali necessari a fronteggiare epidemia coronavirus - DITTA safe</t>
  </si>
  <si>
    <t>7717612</t>
  </si>
  <si>
    <t>824711241E</t>
  </si>
  <si>
    <t>7717807</t>
  </si>
  <si>
    <t>8247301017</t>
  </si>
  <si>
    <t>EMERGENZA CORONAVIRUS - affidamento a carattere d'urgenza di fornitura dispositivi di protezione individuali 500.000 MASCHERINE - SACCHETTIFICIO TOSCANO</t>
  </si>
  <si>
    <t>7719543</t>
  </si>
  <si>
    <t>8249239F5C</t>
  </si>
  <si>
    <t>7719595</t>
  </si>
  <si>
    <t>8249290974</t>
  </si>
  <si>
    <t>EMERGENZA CORONAVIRUS-mascherine, camici e tute in TNT-DITTA P.A.F.O.M. Fantasy centro ave- Loppiano</t>
  </si>
  <si>
    <t>7719596</t>
  </si>
  <si>
    <t>8249296E66</t>
  </si>
  <si>
    <t>7719665</t>
  </si>
  <si>
    <t>8249349A24</t>
  </si>
  <si>
    <t>EMERGENZA CORONAVIRUS - affidamento a carattere d'urgenza di fornitura dispositivi di protezione individuali necessari a fronteggiare epidemia coronavirus - MASCHERINE - Stefano Serapian Srl</t>
  </si>
  <si>
    <t>7719998</t>
  </si>
  <si>
    <t>8249726143</t>
  </si>
  <si>
    <t>7720090</t>
  </si>
  <si>
    <t>8249818D2B</t>
  </si>
  <si>
    <t>EMERGENZA CORONAVIRUS  - 2.000.000 DI MASCHERINE - GRUPPO YL PRATO</t>
  </si>
  <si>
    <t>7721015</t>
  </si>
  <si>
    <t>8250841961</t>
  </si>
  <si>
    <t>7721067</t>
  </si>
  <si>
    <t>8250900A11</t>
  </si>
  <si>
    <t>EMERGENZA CORONAVIRUS - affidamento a carattere d'urgenza di mascherine per epidemia coronavirus - ditta MA.PEL</t>
  </si>
  <si>
    <t>7724777</t>
  </si>
  <si>
    <t>8255292278</t>
  </si>
  <si>
    <t>7724850</t>
  </si>
  <si>
    <t>8255380B14</t>
  </si>
  <si>
    <t>EMERGENZA CORONAVIRUS - affidamento a carattere d'urgenza di fornitura dispositivi di protezione individuali - MASCHERINE CHIRURGICHE DI PROTEZIONE - DITTA POLISYSTEM</t>
  </si>
  <si>
    <t>7724907</t>
  </si>
  <si>
    <t>8255477B20</t>
  </si>
  <si>
    <t>7724962</t>
  </si>
  <si>
    <t>82555653C1</t>
  </si>
  <si>
    <t>EMERGENZA CORONAVIRUS - affidamento a carattere d'urgenza di fornitura dispositivi di protezione individuali respiratore FFP2 safe</t>
  </si>
  <si>
    <t>7726332</t>
  </si>
  <si>
    <t>82573092F3</t>
  </si>
  <si>
    <t>7726464</t>
  </si>
  <si>
    <t>825743179F</t>
  </si>
  <si>
    <t>EMERGENZA CORONAVIRUS - affidamento a carattere d'urgenza di mascherine FFP2 x epidemia coronavirus - DITTA PHILPARMA</t>
  </si>
  <si>
    <t>7726795</t>
  </si>
  <si>
    <t>8257835504</t>
  </si>
  <si>
    <t>7726881</t>
  </si>
  <si>
    <t>8257966120</t>
  </si>
  <si>
    <t>EMERGENZA CORONAVIRUS . Affidamento fornitura di mascherine - ditta MORETTI</t>
  </si>
  <si>
    <t>7727753</t>
  </si>
  <si>
    <t>82589637DE</t>
  </si>
  <si>
    <t>affidamento a carattere d'urgenza di DPI per epidemia coronavirus</t>
  </si>
  <si>
    <t>7728605</t>
  </si>
  <si>
    <t>8259933856</t>
  </si>
  <si>
    <t>EMERGENZA CORONAVIRUS - affidamento a carattere d'urgenza di MASCHERINE per epidemia - DITTA VEGA</t>
  </si>
  <si>
    <t>7729158</t>
  </si>
  <si>
    <t>826056303D</t>
  </si>
  <si>
    <t>7729262</t>
  </si>
  <si>
    <t>8260712B2F</t>
  </si>
  <si>
    <t>EMERGENZA CORONAVIRUS - affidamento a carattere d'urgenza di mascherine KN95 necessari per pandemia Covid 19 - ditta CISA PRODUCTION</t>
  </si>
  <si>
    <t>7732389</t>
  </si>
  <si>
    <t>82643884B9</t>
  </si>
  <si>
    <t>7732436</t>
  </si>
  <si>
    <t>82644507E2</t>
  </si>
  <si>
    <t>EMERGENZA CORONAVIRUS - affidamento a carattere d'urgenza di mascherine per pandemia Covid 19 - INSMILE SRL</t>
  </si>
  <si>
    <t>7709722</t>
  </si>
  <si>
    <t>82380459C9</t>
  </si>
  <si>
    <t xml:space="preserve">Affidamento mascherine chirurgiche prevenzione Coronavirus </t>
  </si>
  <si>
    <t>7718671</t>
  </si>
  <si>
    <t>8248294389</t>
  </si>
  <si>
    <t xml:space="preserve">Fornitura mascherine di protezione FFP2 </t>
  </si>
  <si>
    <t>7712459</t>
  </si>
  <si>
    <t>8241156113</t>
  </si>
  <si>
    <t>Fornitura di mascherine occorrenti all'A.S.S.T. Ovest Milanese</t>
  </si>
  <si>
    <t>7717657</t>
  </si>
  <si>
    <t>824715037A</t>
  </si>
  <si>
    <t>Fornitura di camici monouso idroreppellenti  urgenti (covid19) occorenti all'ASST OVEST Milanese.</t>
  </si>
  <si>
    <t>7718678</t>
  </si>
  <si>
    <t>82482921E3</t>
  </si>
  <si>
    <t>Fornitura urgente (covid 19) di mascherine occorrenti all'A.S.S.T. Ovest Milanese</t>
  </si>
  <si>
    <t>7724017</t>
  </si>
  <si>
    <t>82542148DE</t>
  </si>
  <si>
    <t>Fornitura urgente (covid 19) di mascherine FFP3 occorrenti all'ASST Ovest Milanese</t>
  </si>
  <si>
    <t>7716324</t>
  </si>
  <si>
    <t>8245550B1B</t>
  </si>
  <si>
    <t>PROCEDURA NEGOZIATA URGENTE PER ACCORDO QUADRO FORNITURA MASCHERINE CHIRURGICHE , DPI MASCHERE FFP2 E DPI MASCHERE FFP3 PER EMERGENZA COVID19</t>
  </si>
  <si>
    <t>82455570E5</t>
  </si>
  <si>
    <t>824555928B</t>
  </si>
  <si>
    <t>7725808</t>
  </si>
  <si>
    <t>8256650320</t>
  </si>
  <si>
    <t>TC/FORNITURA PER MASCHERINE E CAMICI PER COVID-19</t>
  </si>
  <si>
    <t>8256665F7D</t>
  </si>
  <si>
    <t>8256671474</t>
  </si>
  <si>
    <t>11780060155</t>
  </si>
  <si>
    <t>AZIENDA SPECIALE SERVIZI FARMACEUTICI E SOCIO SANITARI</t>
  </si>
  <si>
    <t>7728721</t>
  </si>
  <si>
    <t>8260065545</t>
  </si>
  <si>
    <t>Fornitura mascherine lavabili emergenza Covid19 (Bjanko Srl)</t>
  </si>
  <si>
    <t>7719625</t>
  </si>
  <si>
    <t>8249371C4B</t>
  </si>
  <si>
    <t>Fornitura di mascherine mediche a 3 strati per emergenza da Covid-19</t>
  </si>
  <si>
    <t>80002870923</t>
  </si>
  <si>
    <t>REGIONE AUTONOMA DELLA SARDEGNA</t>
  </si>
  <si>
    <t>7723240</t>
  </si>
  <si>
    <t>82544950C4</t>
  </si>
  <si>
    <t xml:space="preserve">Affidamento di somma urgenza della fornitura di mascherine tipo chirurgico 3 strati e mascherine FFP2 e FFP3- necessari a soddisfare, con estrema urgenza, le esigenze del sistema per fronteggiare l'emergenza relativa al rischio sanitario connesso all'insorgenza di patologie derivanti da agenti virali trasmissibili _ Covid 19 </t>
  </si>
  <si>
    <t>7725371</t>
  </si>
  <si>
    <t>8256160EC0</t>
  </si>
  <si>
    <t>Affidamento della fornitura di mascherine tipo chirurgico necessarie a soddisfare, con estrema urgenza, le esigenze del sistema per fronteggiare l'emergenza Covid 19</t>
  </si>
  <si>
    <t>7718312</t>
  </si>
  <si>
    <t>82478873AB</t>
  </si>
  <si>
    <t>Fornitura mascherine per attività svolte per fronteggiare rischio sanitario connesso alla pandemia Coronavirus</t>
  </si>
  <si>
    <t>7723229</t>
  </si>
  <si>
    <t>8253302843</t>
  </si>
  <si>
    <t>fornitura di dispositivi di protezione personale</t>
  </si>
  <si>
    <t>7723258</t>
  </si>
  <si>
    <t>82533342AD</t>
  </si>
  <si>
    <t>fornitura mascherine protettive</t>
  </si>
  <si>
    <t>2020-03-22</t>
  </si>
  <si>
    <t>7723312</t>
  </si>
  <si>
    <t>8253388F39</t>
  </si>
  <si>
    <t>fornitura mascherine protettive per la popolazione - 3 - 220320</t>
  </si>
  <si>
    <t>7724939</t>
  </si>
  <si>
    <t>8255535AFD</t>
  </si>
  <si>
    <t>Fornitura mascherine per la popolazione - 5</t>
  </si>
  <si>
    <t>7725284</t>
  </si>
  <si>
    <t>8256023DB2</t>
  </si>
  <si>
    <t xml:space="preserve">Fornitura di mascherine per la popolazione </t>
  </si>
  <si>
    <t>7725492</t>
  </si>
  <si>
    <t>8256257ECC</t>
  </si>
  <si>
    <t>Fornitura masacherine per popolazione - 7</t>
  </si>
  <si>
    <t>7727488</t>
  </si>
  <si>
    <t>825868741C</t>
  </si>
  <si>
    <t>Fornitura Mascherine tipo KN95</t>
  </si>
  <si>
    <t>7728661</t>
  </si>
  <si>
    <t>82599885BA</t>
  </si>
  <si>
    <t>fornitura di mascherine protettive per la popolazione (11)</t>
  </si>
  <si>
    <t>7728871</t>
  </si>
  <si>
    <t>82602573B7</t>
  </si>
  <si>
    <t>Fornitura mascherine professionali tipo KN95</t>
  </si>
  <si>
    <t>7728842</t>
  </si>
  <si>
    <t>8260228BC6</t>
  </si>
  <si>
    <t>Fornitura mascherine protettive per la popolazione (13)</t>
  </si>
  <si>
    <t>7732074</t>
  </si>
  <si>
    <t>82640058A8</t>
  </si>
  <si>
    <t>7732543</t>
  </si>
  <si>
    <t>82645770B2</t>
  </si>
  <si>
    <t>Fornitura mascherine per la popolazione - 15</t>
  </si>
  <si>
    <t>7732725</t>
  </si>
  <si>
    <t>8264804C02</t>
  </si>
  <si>
    <t xml:space="preserve">Fornitura mascherine popolazione  - 17 </t>
  </si>
  <si>
    <t>7734227</t>
  </si>
  <si>
    <t>8266513E51</t>
  </si>
  <si>
    <t xml:space="preserve">Fornitura mascherine popolazione  - 18 </t>
  </si>
  <si>
    <t>7734252</t>
  </si>
  <si>
    <t>82665458BB</t>
  </si>
  <si>
    <t>Fornitura mascherine popolazione - 19</t>
  </si>
  <si>
    <t>7734283</t>
  </si>
  <si>
    <t>8266577325</t>
  </si>
  <si>
    <t>Fornitura mascherine per popolazione - 20</t>
  </si>
  <si>
    <t>7735243</t>
  </si>
  <si>
    <t>8267944B38</t>
  </si>
  <si>
    <t>Forniture Mascherine KN95</t>
  </si>
  <si>
    <t>7735371</t>
  </si>
  <si>
    <t>82680778FA</t>
  </si>
  <si>
    <t>Fornitura mascherine per popolazione - 21</t>
  </si>
  <si>
    <t>7735891</t>
  </si>
  <si>
    <t>826861876D</t>
  </si>
  <si>
    <t>Fornitura mascherine per popolazione - 22</t>
  </si>
  <si>
    <t>7737143</t>
  </si>
  <si>
    <t>8270031579</t>
  </si>
  <si>
    <t>Fornitura mascherine per popolazione - 26</t>
  </si>
  <si>
    <t>7714726</t>
  </si>
  <si>
    <t>824375844F</t>
  </si>
  <si>
    <t>Affidamento a FUTURO SRL ai sensi dell'art. 63, comma 2, lettera c) del D.Lgs. 50/2016, della fornitura di DPI - mascherine tipologia FFP2 e FFP3 - necessari a soddisfare, con estrema urgenza, le esigenze del sistema per fronteggiare l'emergenza relativa al rischio sanitario connesso all'insorgenza di patologie derivanti da agenti virali trasmissibili</t>
  </si>
  <si>
    <t>7720438</t>
  </si>
  <si>
    <t>825019544A</t>
  </si>
  <si>
    <t>MASCHERINE FFP2 PER EMERGENZA COVID 19 - LOTTO 2</t>
  </si>
  <si>
    <t>7724914</t>
  </si>
  <si>
    <t>82554916AF</t>
  </si>
  <si>
    <t>Nr. 200000 mascherine TNT 3 strati con elastici non sterili - emergenza COVID-19</t>
  </si>
  <si>
    <t>7729198</t>
  </si>
  <si>
    <t>8260615B23</t>
  </si>
  <si>
    <t>MASCHERINE FFP3 PER EMERGENZA COVID 19</t>
  </si>
  <si>
    <t>7730417</t>
  </si>
  <si>
    <t>826202892F</t>
  </si>
  <si>
    <t>MASCHERINE PER EMERGENZA CORONAVIRUS</t>
  </si>
  <si>
    <t>7709132</t>
  </si>
  <si>
    <t>8237257F80</t>
  </si>
  <si>
    <t>acquisto  di  n^ 40000 mascherine  FFP3 con e senza valvola</t>
  </si>
  <si>
    <t>8237268896</t>
  </si>
  <si>
    <t>7726906</t>
  </si>
  <si>
    <t>82580137E7</t>
  </si>
  <si>
    <t>EMERGENZA COVID-19 FORNITURA MASCHERINE CHIRURGICHE E FFP2 PER L</t>
  </si>
  <si>
    <t>7705008</t>
  </si>
  <si>
    <t>823200409B</t>
  </si>
  <si>
    <t>OCDPC fornitura mascherine facciali filtranti FFP mod 2020 400000 pezzi</t>
  </si>
  <si>
    <t>7705551</t>
  </si>
  <si>
    <t>8232612656</t>
  </si>
  <si>
    <t xml:space="preserve">OCDPC 630/2020 fornitura maschera 13000 FFP2 e 11000 FFP3  </t>
  </si>
  <si>
    <t>7705708</t>
  </si>
  <si>
    <t>8232816EAC</t>
  </si>
  <si>
    <t xml:space="preserve">OCDPC 630/2020 Fornitura Maschera Filtranti FFP2  </t>
  </si>
  <si>
    <t>7705850</t>
  </si>
  <si>
    <t>82329762B9</t>
  </si>
  <si>
    <t xml:space="preserve">OCDPC 630/2020 fornitura maschere FP2  FFP3 occhiali di protezione e facciali filtranti FFP3  </t>
  </si>
  <si>
    <t>7705119</t>
  </si>
  <si>
    <t>82321297C0</t>
  </si>
  <si>
    <t>OCDPC fornitura maschera facciali filtranti FFP2 pezzi 804.000</t>
  </si>
  <si>
    <t>7710162</t>
  </si>
  <si>
    <t>8238575F26</t>
  </si>
  <si>
    <t xml:space="preserve">OCDPC 630/2020 fornitura maschere chirurgiche 5000000  </t>
  </si>
  <si>
    <t>7710367</t>
  </si>
  <si>
    <t>823879223D</t>
  </si>
  <si>
    <t>OCDPC 630/2020 fornitura maschera  FFP2, Tute liquid splash e occhiali protettivi</t>
  </si>
  <si>
    <t>7710426</t>
  </si>
  <si>
    <t>8238864DA4</t>
  </si>
  <si>
    <t xml:space="preserve">OCDPC 630/2020 fornitura maschera filtranti 800000  </t>
  </si>
  <si>
    <t>7710531</t>
  </si>
  <si>
    <t>8238997B66</t>
  </si>
  <si>
    <t>OCDPC 630/2020 fornitura maschera chirurgiche n 1296000</t>
  </si>
  <si>
    <t>7711354</t>
  </si>
  <si>
    <t>82399730D5</t>
  </si>
  <si>
    <t xml:space="preserve">OCDPC 630/2020 fornitura mascherine chirurgiche  5.000.000 </t>
  </si>
  <si>
    <t>7718102</t>
  </si>
  <si>
    <t>82476353B6</t>
  </si>
  <si>
    <t xml:space="preserve">OCDPC 630/2020 fornitura maschera 300000 FFP3  </t>
  </si>
  <si>
    <t>7714574</t>
  </si>
  <si>
    <t>8243613CA4</t>
  </si>
  <si>
    <t xml:space="preserve">OCDPC 630/2020 fornitura maschera chirurgiche   </t>
  </si>
  <si>
    <t>7716682</t>
  </si>
  <si>
    <t>824596840F</t>
  </si>
  <si>
    <t>OCDPC 630/2020 fornitura maschera chirurgiche 2592000</t>
  </si>
  <si>
    <t>7722957</t>
  </si>
  <si>
    <t>8252981F5B</t>
  </si>
  <si>
    <t>Fornitura mascherine chirurgiche e  mascherine KN95</t>
  </si>
  <si>
    <t>7719914</t>
  </si>
  <si>
    <t>8249642BEE</t>
  </si>
  <si>
    <t xml:space="preserve">OCDPC 630/2020 fornitura maschera 7.000.000 FFP2 </t>
  </si>
  <si>
    <t>7719924</t>
  </si>
  <si>
    <t>824965677D</t>
  </si>
  <si>
    <t xml:space="preserve">OCDPC 630/2020 fornitura maschera 1.039.900 FFP2 e 90.000 tute monouso  200.160ffp3 </t>
  </si>
  <si>
    <t>7719934</t>
  </si>
  <si>
    <t>8249666FBB</t>
  </si>
  <si>
    <t xml:space="preserve">OCDPC 630/2020 fornitura maschera 2.400.000 FFP2   </t>
  </si>
  <si>
    <t>7722201</t>
  </si>
  <si>
    <t>8252086CC8</t>
  </si>
  <si>
    <t xml:space="preserve">OCDPC 630/2020 fornitura maschera 4.000.000  FFP2 /KN95  </t>
  </si>
  <si>
    <t>7722438</t>
  </si>
  <si>
    <t>82523495D3</t>
  </si>
  <si>
    <t>OCDPC 630/2020 fornitura mascherine e tute isolanti</t>
  </si>
  <si>
    <t>7722792</t>
  </si>
  <si>
    <t>8252817807</t>
  </si>
  <si>
    <t>Fornitura mascherine FFP2</t>
  </si>
  <si>
    <t>7723073</t>
  </si>
  <si>
    <t>8253112B77</t>
  </si>
  <si>
    <t>Fornitura mascherine chirurgiche e  mascherine N95</t>
  </si>
  <si>
    <t>7723097</t>
  </si>
  <si>
    <t>8253154E1F</t>
  </si>
  <si>
    <t>Fornitura mascherine KN95</t>
  </si>
  <si>
    <t>7728689</t>
  </si>
  <si>
    <t>8260015C00</t>
  </si>
  <si>
    <t xml:space="preserve">OCDPC 630/2020 fornitura maschera 5.000.000 FFP2 /KN95  </t>
  </si>
  <si>
    <t>7728699</t>
  </si>
  <si>
    <t>826002978F</t>
  </si>
  <si>
    <t>OCDPC 630/2020 fornitura maschera 3.000.000 FFP2/KN95</t>
  </si>
  <si>
    <t>7736755</t>
  </si>
  <si>
    <t>8269627814</t>
  </si>
  <si>
    <t>SERVIZIO SEQUENZIAMENTO GENOMI COVID-19</t>
  </si>
  <si>
    <t>85148000-8</t>
  </si>
  <si>
    <t>SERVIZI DI ANALISI MEDICHE</t>
  </si>
  <si>
    <t>TAMPONI</t>
  </si>
  <si>
    <t>7708184</t>
  </si>
  <si>
    <t>8235908648</t>
  </si>
  <si>
    <t>MATERIALE DIAGNOSTICO PER SEQUENZIATORE NGS ILLUMINA MISEQ - ID 20D006.1</t>
  </si>
  <si>
    <t>33141625-7</t>
  </si>
  <si>
    <t>MATERIALE DIAGNOSTICO</t>
  </si>
  <si>
    <t>7708265</t>
  </si>
  <si>
    <t>823602787B</t>
  </si>
  <si>
    <t>MATERIALE PER DIAGNOSTICI GENETICHE MOLECOLARI CON LE APPARECCHIATURE NGS ILLUMINA PER VARIE UU.OO. - ID 19D021.1</t>
  </si>
  <si>
    <t>7721048</t>
  </si>
  <si>
    <t>82508787EA</t>
  </si>
  <si>
    <t>Sistema Panther Fusion per diagnostica molecolare - Emergenza Coronavirus ID 17D002.17</t>
  </si>
  <si>
    <t>7721549</t>
  </si>
  <si>
    <t>8251390E6C</t>
  </si>
  <si>
    <t>Kit reattivi per COVID 19 per piattaforma 6800 ID 20D009</t>
  </si>
  <si>
    <t>7725119</t>
  </si>
  <si>
    <t>8255792F11</t>
  </si>
  <si>
    <t xml:space="preserve"> SISTEMA DIAGNOSTICO PER L'ALLESTIMENTO DI REAZIONI DI PCR SU PIATTAFORMA ROBOTIZZATA - ID 17D002.16</t>
  </si>
  <si>
    <t>7725442</t>
  </si>
  <si>
    <t>8256194AD0</t>
  </si>
  <si>
    <t>REAGENTI PER L'ANALISI DI CHIMICA CLINICA - ID 16D070.19</t>
  </si>
  <si>
    <t>7733577</t>
  </si>
  <si>
    <t>8265754BF9</t>
  </si>
  <si>
    <t>Sistema diagnostico per l'esecuzione di test di conferma per HIV e HCV per la UOC Microbiologia e Virologia - ID 17D054.11</t>
  </si>
  <si>
    <t>7733799</t>
  </si>
  <si>
    <t>8266051114</t>
  </si>
  <si>
    <t>SISTEMA DIAGNOSTICO PER LA DIAGNOSTICA DELL'AUTOIMMUNITA' - ID 15D040.31</t>
  </si>
  <si>
    <t>7713374</t>
  </si>
  <si>
    <t>82422518B0</t>
  </si>
  <si>
    <t>Fornitura di un sistema analitico completo per la ricerca delle catene leggere libere su matrice sierica liquorale e urinaria e di altre proteine.</t>
  </si>
  <si>
    <t>00557720109</t>
  </si>
  <si>
    <t>ENTE OSPEDALIERO OSPEDALI GALLIERA</t>
  </si>
  <si>
    <t>7724833</t>
  </si>
  <si>
    <t>82553935D0</t>
  </si>
  <si>
    <t>Rinnovo contrattuale della fornitura di fluorocolina lotto 6 - Ditta Curium</t>
  </si>
  <si>
    <t>7711934</t>
  </si>
  <si>
    <t>824056595B</t>
  </si>
  <si>
    <t>KIT TAMPONE CORONAVIRUS DID</t>
  </si>
  <si>
    <t>7717139</t>
  </si>
  <si>
    <t>824648705B</t>
  </si>
  <si>
    <t>PIASTRE AGAR CONTACT BLISTER PCA + INATT VWR</t>
  </si>
  <si>
    <t>7724619</t>
  </si>
  <si>
    <t>82551079CB</t>
  </si>
  <si>
    <t>MARCATORI X MARGINI ESAMI AN PATOLOGICA BIO-OPTICA</t>
  </si>
  <si>
    <t>7729418</t>
  </si>
  <si>
    <t>8260919603</t>
  </si>
  <si>
    <t>Fornitura prodotti esecuzione TEST DIAGNOSTICI SARS-Co-2 EMERGENZA COVID-19</t>
  </si>
  <si>
    <t>33696500-0</t>
  </si>
  <si>
    <t>REATTIVI PER LABORATORIO</t>
  </si>
  <si>
    <t>7734259</t>
  </si>
  <si>
    <t>8266605A3E</t>
  </si>
  <si>
    <t xml:space="preserve">Fornitura reagenti per esecuzione test molecolari per diagnostica SARS-CoV2 </t>
  </si>
  <si>
    <t>7715243</t>
  </si>
  <si>
    <t>8244346989</t>
  </si>
  <si>
    <t>Affidamento dell'esecuzione di analisi citogenetiche e biochimiche.</t>
  </si>
  <si>
    <t>7722439</t>
  </si>
  <si>
    <t>825234742D</t>
  </si>
  <si>
    <t>Fornitura di reattivi diagnostici con noleggio di apparecchiature per l'esecuzione del test Simplexa Covid-19. Ditta DiaSorin S.p.A. Misure urgenti emergenza da COVID-19 - ordinanza presidenziale contingibile ed urgente nr. 4/2020 del 04.03.2020</t>
  </si>
  <si>
    <t>7722846</t>
  </si>
  <si>
    <t>8252862D28</t>
  </si>
  <si>
    <t>Fornitura di reattivi diagnostici e relativi sistemi di raccolta per la determinazione di patogeni respiratori e gastrointestinali per il Laboratorio Aziendale di Microbiologia e Virologia ditta Arrow Diagnostics. Misure urgenti emergenza da COVID-19 - ordinanza presidenziale contingibile ed urgente nr. 4/2020 del 04.03.2020</t>
  </si>
  <si>
    <t>7722928</t>
  </si>
  <si>
    <t>82529559E8</t>
  </si>
  <si>
    <t>Fornitura di materiale di consumo per istopatologia per apparecchio CEPHEID - COVID-2019 - ORDINANZA PRESIDENZIALE URGENTE Nr. 4/2020 del 04/03/2020</t>
  </si>
  <si>
    <t>7722940</t>
  </si>
  <si>
    <t>8252956ABB</t>
  </si>
  <si>
    <t>FORNITURA MATERIALE DIAGNOSTICO AL COMPRENSORIO SANITARIO DI BOLZANO. DITTA LIFE TECHNOLOGIES. Misure urgenti emergenza da COVID-19 - ordinanza presidenziale contingibile ed urgente nr. 4/2020 del 04.03.2020</t>
  </si>
  <si>
    <t>7723654</t>
  </si>
  <si>
    <t>82537623DF</t>
  </si>
  <si>
    <t>Fornitura di reattivi diagnostici per l'esecuzione del test GeneFinder RealAmp Kit. Ditta ELITechGroup S.p.A. Misure urgenti emergenza da COVID-19 - ordinanza presidenziale contingibile ed urgente nr. 4/2020 del 04.03.2020- art. 163, commi 9 e 10 D.Lgs. 50/2016</t>
  </si>
  <si>
    <t>7727387</t>
  </si>
  <si>
    <t>82585914E3</t>
  </si>
  <si>
    <t>Fornitura al Laboratorio Aziendale di microbiologia e virologia del Comprensorio Sanitario di Bolzano di reattivi diagnostici per l'estrazione degli acidi nucleici. Misure urgenti emergenza da COVID-19 - ordinanza presidenziale contingibile ed urgente nr. 4/2020 del 04.03.2020</t>
  </si>
  <si>
    <t>7728489</t>
  </si>
  <si>
    <t>8259808131</t>
  </si>
  <si>
    <t xml:space="preserve">Fornitura di reattivi diagnostici per l'esecuzione del pannello per Covid-19.. Ditta Alifax S.r.l. di Polverara PD. Misure urgenti emergenza da COVID-19 - ordinanza presidenziale contingibile ed urgente nr. 4/2020 del 04.03.2020- art. 163, commi 9 e 10 D.Lgs. 50/2016 </t>
  </si>
  <si>
    <t>7730049</t>
  </si>
  <si>
    <t>8261621951</t>
  </si>
  <si>
    <t>Fornitura di reattivi diagnostici CMG-1033-S (Covid-19). Misure urgenti emergenza da COVID-19 - ordinanza presidenziale contingibile ed urgente nr. 4/2020 del 04.03.2020</t>
  </si>
  <si>
    <t>7732157</t>
  </si>
  <si>
    <t>8264092076</t>
  </si>
  <si>
    <t>Fornitura di reattivi diagnostici covid-19. Misure urgenti emergenza da COVID-19 - ordinanza presidenziale contingibile ed urgente nr. 4/2020</t>
  </si>
  <si>
    <t>7710714</t>
  </si>
  <si>
    <t>8239233E26</t>
  </si>
  <si>
    <t>FORNITURA MATERIALE DA LABORATORIO - 0006646</t>
  </si>
  <si>
    <t>8239310DB1</t>
  </si>
  <si>
    <t>8239331F05</t>
  </si>
  <si>
    <t>7712117</t>
  </si>
  <si>
    <t>8240760A46</t>
  </si>
  <si>
    <t>FORNITURA REAGENTI DI BIOLOGIA CELLULARE - R.C. (0006632-0006641)</t>
  </si>
  <si>
    <t>8240780AC7</t>
  </si>
  <si>
    <t>7724312</t>
  </si>
  <si>
    <t>8254731384</t>
  </si>
  <si>
    <t>EB-eg Procedura negoziata diretta senza previa pubblicazione di un bando, ai sensi dell</t>
  </si>
  <si>
    <t>7732716</t>
  </si>
  <si>
    <t>8264788ECD</t>
  </si>
  <si>
    <t>service con apparecchiutura e kit per determinazione covid-19</t>
  </si>
  <si>
    <t>7730036</t>
  </si>
  <si>
    <t>8261625C9D</t>
  </si>
  <si>
    <t>fornitura esecuzione test ed indagini diagnostiche immunoematologiche azienda ulss 5- periodo aprile - giugno 2020    Impresa Dia4 .it</t>
  </si>
  <si>
    <t>7730674</t>
  </si>
  <si>
    <t>82623399D4</t>
  </si>
  <si>
    <t>fornitura upgrade strumentazione e reattivi test - COVID 19 - Impresa Cepheid -Periodo aprile giugno 2020</t>
  </si>
  <si>
    <t>01062990096</t>
  </si>
  <si>
    <t>AZIENDA SANITARIA LOCALE N. 2 SAVONESE</t>
  </si>
  <si>
    <t>7726169</t>
  </si>
  <si>
    <t>8257113135</t>
  </si>
  <si>
    <t xml:space="preserve">DIAGNOSTICA MOLECOLARE PER INFEZIONE COVID 19 </t>
  </si>
  <si>
    <t>7726475</t>
  </si>
  <si>
    <t>8257466482</t>
  </si>
  <si>
    <t>KIT DIAGNOSTICI PER ESTRAZIONE ACIDI NUCLEICI</t>
  </si>
  <si>
    <t>7729773</t>
  </si>
  <si>
    <t>8261317E71</t>
  </si>
  <si>
    <t>Affidamento fornitura annuale di Reattivi e Materiale Vario in Esclusiva per strumentazioni in noleggio e/o di proprietà- S.C. Medicina Trasfusionale ed Immunoematologia di Imperia - anno 2020/2021 - Ditta Fresenius Kabi</t>
  </si>
  <si>
    <t>01120620057</t>
  </si>
  <si>
    <t>AZIENDA SANITARIA LOCALE AT</t>
  </si>
  <si>
    <t>7707249</t>
  </si>
  <si>
    <t>8234698FBF</t>
  </si>
  <si>
    <t>FORNITURA IN NOLEGGIO DI UN SISTEMA DI DIAGNOSTICA MOLECOLARE RAPIDA CHIMICO-CLINICA E MICROBIOLOGIA</t>
  </si>
  <si>
    <t>7710788</t>
  </si>
  <si>
    <t>823927941F</t>
  </si>
  <si>
    <t>fornitura di reagenti per l'esecuzione dei test per la ricerca del 'covin-19' necessari alla S.C.I. Laboratorio Analisi</t>
  </si>
  <si>
    <t>7713553</t>
  </si>
  <si>
    <t>8242419355</t>
  </si>
  <si>
    <t>Fornitura di prodotti diagnostici per Covid-19 -con carattere di estrema urgenza - SCI Laboratorio Analisi</t>
  </si>
  <si>
    <t>7726019</t>
  </si>
  <si>
    <t>82568919FF</t>
  </si>
  <si>
    <t>fornitura di reagenti ABBOTT per l'esecuzione dei test per la ricerca del covid-19 - SCI Laboratorio Analisi</t>
  </si>
  <si>
    <t>7735307</t>
  </si>
  <si>
    <t>82680144FE</t>
  </si>
  <si>
    <t>FORNITURA - CON CARATTERE DI ESTREMA URGENZA - DI   TAMPONI ABBOTT REAL TIME RT SARS NECESSARI PER LA RICERCA DEL 'COVID-19' - S.C.I. LABORATORIO ANALISI</t>
  </si>
  <si>
    <t>7726652</t>
  </si>
  <si>
    <t>8257650C57</t>
  </si>
  <si>
    <t>Richiesta di offerta n^2540897 - kit COVID-19 PER PIATTAFORMA BD</t>
  </si>
  <si>
    <t>7726973</t>
  </si>
  <si>
    <t>82580820DA</t>
  </si>
  <si>
    <t>Richiesta di offerta n^2541149 kit COVID-19 PER PIATTAFORMA ABBOTT</t>
  </si>
  <si>
    <t>7728879</t>
  </si>
  <si>
    <t>8260265A4F</t>
  </si>
  <si>
    <t>FORNITURA DI TEST RAPIDI COVID-19 DI RICERCA ANTIGENE CON METODICA FLUORIMETRICA  IN 15 MINUTI</t>
  </si>
  <si>
    <t>7707607</t>
  </si>
  <si>
    <t>8235256C3A</t>
  </si>
  <si>
    <t>Proroga fornitura sistema diagnostico per la determinazione di HPV -DNA per AOU Ferrara ROCHE DIAGNOSTICS</t>
  </si>
  <si>
    <t>7715745</t>
  </si>
  <si>
    <t>82448834B0</t>
  </si>
  <si>
    <t>Proroga fornitura sistema per immunoistochimica - Roche Diagnostics</t>
  </si>
  <si>
    <t>7723140</t>
  </si>
  <si>
    <t>825319719F</t>
  </si>
  <si>
    <t>FORNITURA IN URGENZA D REAGENTI PER IDENTIFICAZIONEDEL COVID-19 - DITTA AB ANALITICA</t>
  </si>
  <si>
    <t>7724959</t>
  </si>
  <si>
    <t>8255560F9D</t>
  </si>
  <si>
    <t>Aggiudicazione fornitura in urgenza sistema analitico per l'identificazione veloce COVID 19 - Dia Sorin</t>
  </si>
  <si>
    <t>7738298</t>
  </si>
  <si>
    <t>8271469825</t>
  </si>
  <si>
    <t>Aggiudicazione fornitura in urgenza di sistema diagnsotico in chemiluminscenza per la ricerca degli anticopri COVID19-Pantec</t>
  </si>
  <si>
    <t>7738447</t>
  </si>
  <si>
    <t>8271634051</t>
  </si>
  <si>
    <t>rinnovo del contratto per la fornitura in service di sistema di sequenziamento NGS -  ARROW DIAGNOSTICS</t>
  </si>
  <si>
    <t>7712490</t>
  </si>
  <si>
    <t>8241193F97</t>
  </si>
  <si>
    <t>15REA012 LOTTO 4 ESTENSIONE</t>
  </si>
  <si>
    <t>7719671</t>
  </si>
  <si>
    <t>8249365759</t>
  </si>
  <si>
    <t>FULL SERVICE DIAGNOSTICA RAPIDA PER COVID 19 PER DIPARTIMENTO DI MEDICINA DEI SERVIZI</t>
  </si>
  <si>
    <t>7723394</t>
  </si>
  <si>
    <t>825347248E</t>
  </si>
  <si>
    <t>REAGENTI PER TEST CORONAVIRUS</t>
  </si>
  <si>
    <t>7724150</t>
  </si>
  <si>
    <t>825445823B</t>
  </si>
  <si>
    <t>FORNITURA IN SERVICE DI ESTRATTORE ACIDI NUCLEICI NUCLISENS CON REAGENTI E MATERIALI DI CONSUMO</t>
  </si>
  <si>
    <t>7725693</t>
  </si>
  <si>
    <t>8256504AA2</t>
  </si>
  <si>
    <t xml:space="preserve">REAGENTI PER CORONAVIRUS </t>
  </si>
  <si>
    <t>7711730</t>
  </si>
  <si>
    <t>8240361105</t>
  </si>
  <si>
    <t xml:space="preserve">15REA012 LOTTO 2 </t>
  </si>
  <si>
    <t>7737126</t>
  </si>
  <si>
    <t>827001369E</t>
  </si>
  <si>
    <t>19REA009 SERVICE SISTEMI ANALITICI PER COAGULAZIONE PER DIPARTIMENTI DI MEDICINA TRASFUSIONALE E DI LABORATORIO - LOTTO 1</t>
  </si>
  <si>
    <t>7737134</t>
  </si>
  <si>
    <t>8270022E09</t>
  </si>
  <si>
    <t>19REA009 SERVICE SISTEMI ANALITICI PER COAGULAZIONE PER I DIPARTIMENTI DI MEDICINA TRASFUSIONALE E DI LABORATORIO - LOTTO 2</t>
  </si>
  <si>
    <t>7738070</t>
  </si>
  <si>
    <t>827121026B</t>
  </si>
  <si>
    <t xml:space="preserve">SERVICE REAGENTI DIAGNOSTICA MOLECOLARE PER COVID-19 CON SISTEMA AUTOMATICO MICROBIOSCAN </t>
  </si>
  <si>
    <t>7713422</t>
  </si>
  <si>
    <t>8242287666</t>
  </si>
  <si>
    <t>MEPAProcedura negoziata per l'acquisto urgente di kit  per ricerca SARS  CoV-2 per l'UOC di Microbiologia</t>
  </si>
  <si>
    <t>7714251</t>
  </si>
  <si>
    <t>82432343E4</t>
  </si>
  <si>
    <t>FORNITURA DI TEST DIAGNOSTICI DI PRIMO LIVELLO PER LA RCERCA DELLA SARS COV-2</t>
  </si>
  <si>
    <t>7714590</t>
  </si>
  <si>
    <t>8243610A2B</t>
  </si>
  <si>
    <t>Fornitura in service di un sistema diagnostico per l'esecuzione dell'esame per la diagnosi di sepsi in tecnica molecolare occorrente al Laboratorio di Microbiologia e Virologia dell'Ospedale di Trento</t>
  </si>
  <si>
    <t>7715797</t>
  </si>
  <si>
    <t>8244934EC3</t>
  </si>
  <si>
    <t>Per Fornitura di Dispositivi Medico Diagnostici in vitro (Test Rapido per COVID - 19)</t>
  </si>
  <si>
    <t>7719573</t>
  </si>
  <si>
    <t>8249259FDD</t>
  </si>
  <si>
    <t>Fornitura di tamponi e kit per coronavirus</t>
  </si>
  <si>
    <t>7719621</t>
  </si>
  <si>
    <t>8249312B9B</t>
  </si>
  <si>
    <t>Fornitura di kit diagnostici per coronavirus</t>
  </si>
  <si>
    <t>7731452</t>
  </si>
  <si>
    <t>82632276A2</t>
  </si>
  <si>
    <t>Fornitura di kit diagnostici rapidi per coronavirus</t>
  </si>
  <si>
    <t>7730844</t>
  </si>
  <si>
    <t>8262535B92</t>
  </si>
  <si>
    <t xml:space="preserve">Affidamento in urgenza alla ditta ELETTROBIOCHIMICA Srl, ai sensi dell'art. 63, c. 2 lett. c) del D.L.vo 50/2016, avente ad oggetto la fornitura di kit per il test molecolare per la ricerca del RNA virale del COVID-19 per fronteggiare l'EMERGENZA CORONAVIRUS </t>
  </si>
  <si>
    <t>7714114</t>
  </si>
  <si>
    <t>82654007D9</t>
  </si>
  <si>
    <t xml:space="preserve">2336PN - Fornitura in noleggio strumentazione diagnostica per diagnosi Covid 19 e relativo materiale di consumo </t>
  </si>
  <si>
    <t>7730852</t>
  </si>
  <si>
    <t>8262549721</t>
  </si>
  <si>
    <t xml:space="preserve">Affidamento della fornitura di diagnostici per esami del settore Emocromi   Usl Umbria 2 per mesi 12 nelle more gara regi-DITTA DASIT  </t>
  </si>
  <si>
    <t>7725845</t>
  </si>
  <si>
    <t>82567093D0</t>
  </si>
  <si>
    <t>FORNITURA DI KIT COBAS6800 SARS-COVID19</t>
  </si>
  <si>
    <t>7727702</t>
  </si>
  <si>
    <t>8258912DC6</t>
  </si>
  <si>
    <t>FORNITURA DI KIT COBAS6800 SARS-COVID 19</t>
  </si>
  <si>
    <t>7726311</t>
  </si>
  <si>
    <t>825729790A</t>
  </si>
  <si>
    <t>FORNITURA URGENTE DI UN SISTEMA E REAGENTI PER LA DETERMINAZIONE DI SARS-COV-2 IN PCR-RT</t>
  </si>
  <si>
    <t>7728138</t>
  </si>
  <si>
    <t>8259412A64</t>
  </si>
  <si>
    <t>FORNITURA  IN NOLEGGIO DI LETTORE E KIT PER LA DETERMINAZIONE DI TEST COVID-19</t>
  </si>
  <si>
    <t>33694000-1</t>
  </si>
  <si>
    <t>AGENTI DIAGNOSTICI</t>
  </si>
  <si>
    <t>7723559</t>
  </si>
  <si>
    <t>8253679F5D</t>
  </si>
  <si>
    <t>Acquisto reagenti per emergenza coronavirus</t>
  </si>
  <si>
    <t>7730107</t>
  </si>
  <si>
    <t>8261682BA7</t>
  </si>
  <si>
    <t>Acquisto kit e tampone per coronavirus</t>
  </si>
  <si>
    <t>7735459</t>
  </si>
  <si>
    <t>82681694E7</t>
  </si>
  <si>
    <t>acquisto on site rapid PCR diagnostic system + diagnostici</t>
  </si>
  <si>
    <t>38545000-7</t>
  </si>
  <si>
    <t>KIT PER L'ANALISI DI GAS</t>
  </si>
  <si>
    <t>7726949</t>
  </si>
  <si>
    <t>8258056B62</t>
  </si>
  <si>
    <t>EMERGENZA COVID-19 - Fornitura Kit Rapidi gestione COVID-19</t>
  </si>
  <si>
    <t>82580652D2</t>
  </si>
  <si>
    <t>7706411</t>
  </si>
  <si>
    <t>82336449F7</t>
  </si>
  <si>
    <t>Procedura negoziata su piattaforma MEPA indetta ai sensi dell' art 36 co.2 lett c) del D.Lgs 50/2016, in applicazione del criterio dell'offerta economicamente più vantaggiosa di cui all'art. 95 medesimo D.Lgs 50/2016, per la fornitura di un 'Sistema in service per dosaggi immunoturbidimetrici /nefelometrici per il settore proteine' occorrenti al fabbisogno quinquennale dell'U.O.C. Medicina di Laboratorio AQ.</t>
  </si>
  <si>
    <t>7713043</t>
  </si>
  <si>
    <t>82418161B9</t>
  </si>
  <si>
    <t xml:space="preserve">Acquisizione 'Apparecchiatura in service e materiale relativo per la determinazione dell'amplificazione genica' per il fabbisogno di quattro anni dell'U.O.C. di Anatomia e Istologia Patologica AQ. </t>
  </si>
  <si>
    <t>7713468</t>
  </si>
  <si>
    <t>824232990E</t>
  </si>
  <si>
    <t>Procedura negoziata, ai sensi dell'art. 63, punto 2, lettera b), del D.Lgs n^ 50/2016, per l'affidamento della fornitura di 'Sistema automatico per il frazionamento degli emocomponenti, comprensivo degli apparati di prelievo e di trasferimento' per il fabbisogno di tre anni, rinnovabile per altri due, del S.I.T. di L'Aquila.</t>
  </si>
  <si>
    <t>7723898</t>
  </si>
  <si>
    <t>82540598F5</t>
  </si>
  <si>
    <t xml:space="preserve">Procedura negoziata, ai sensi dell'art. 63, punto 2, lettera b), del D.Lgs n^ 50/2016, per l'affidamento della fornitura di 'Moduli e reattivi per diagnosi COVID-19' per le necessità dell'UOC Medicina di Laboratorio del P.O. di L'Aquila. </t>
  </si>
  <si>
    <t>7725338</t>
  </si>
  <si>
    <t>8256103FB6</t>
  </si>
  <si>
    <t xml:space="preserve">Procedura negoziata, ai sensi dell'art. 63, punto 2, lettera b), del D.Lgs n^ 50/2016, per l'affidamento della fornitura di 'Sistemi per la processazione di citologia ginecologica e generale' per il fabbisogno triennale delle UU.OO.CC. di Anatomia e Istologia Patologica di L'Aquila e di Avezzano. </t>
  </si>
  <si>
    <t>7737259</t>
  </si>
  <si>
    <t>8270158E44</t>
  </si>
  <si>
    <t>Procedura negoziata diretta con ditta ElitechGroup per l'acquisto urgente di Test Molecolari in Real Time diagnosi COV 2  richiesti dall'U.O.C. di Microbiologia e Virologia.</t>
  </si>
  <si>
    <t>7737274</t>
  </si>
  <si>
    <t>827016433B</t>
  </si>
  <si>
    <t>Procedura negoziata diretta con ditta Beta Diagnostics per l'acquisto urgente di Kit Diagnostici SARS COV 2 richiesti dall'U.O.C. di Microbiologia e Virologia.</t>
  </si>
  <si>
    <t>7737282</t>
  </si>
  <si>
    <t>8270179F98</t>
  </si>
  <si>
    <t>Procedura negoziata diretta con ditta Arrow Diagnostics per l'acquisto urgente di Kit SARS COV 2 richiesti dall'U.O.C. di Microbiologia e Virologia.</t>
  </si>
  <si>
    <t>7730039</t>
  </si>
  <si>
    <t>826161545F</t>
  </si>
  <si>
    <t>acquisto per la SOC Microbiologia e Virologia dell dell'apparecchiatura 'GX 16- 16', prodotto dalla Ditta Cepheid, con pagamento a valere sulle donazioni ricevute</t>
  </si>
  <si>
    <t>7711843</t>
  </si>
  <si>
    <t>8240479265</t>
  </si>
  <si>
    <t>fornitura di provetta terreno emergenza coronavirus</t>
  </si>
  <si>
    <t>7714925</t>
  </si>
  <si>
    <t>8243979AAD</t>
  </si>
  <si>
    <t>fornitura di diagnostico per Coronavirus Allplex 2019-nCov Assay</t>
  </si>
  <si>
    <t>7731952</t>
  </si>
  <si>
    <t>8263839FA9</t>
  </si>
  <si>
    <t>fornitura di kit diagnostici per Coronavirus</t>
  </si>
  <si>
    <t>7735568</t>
  </si>
  <si>
    <t>8268276D31</t>
  </si>
  <si>
    <t>fornitura urgente diagnostico Clia su maglumi</t>
  </si>
  <si>
    <t>7736577</t>
  </si>
  <si>
    <t>8269417AC7</t>
  </si>
  <si>
    <t>fornitura in emergenza Covid 19 di un sistema per diagnostica molecolare integrato</t>
  </si>
  <si>
    <t>7728469</t>
  </si>
  <si>
    <t>82597880B0</t>
  </si>
  <si>
    <t>Sistema e reagenti per determinazione anticorpi SARS- CoV-19 per Laboratorio Analisi AV5.</t>
  </si>
  <si>
    <t>7722959</t>
  </si>
  <si>
    <t>8252982033</t>
  </si>
  <si>
    <t>Fornitura di un analizzatore per il dosaggio del Covid-19 occorrente al Presidio Ospedaliero di Tortona</t>
  </si>
  <si>
    <t>7727289</t>
  </si>
  <si>
    <t>8258453302</t>
  </si>
  <si>
    <t xml:space="preserve">SISTEMA INOCULATORE TERRENI DI COLTURA DET. ESTAR 589/2018- DITTA ADA  </t>
  </si>
  <si>
    <t>7723577</t>
  </si>
  <si>
    <t>8253698F0B</t>
  </si>
  <si>
    <t>emergenza coronavirus noleggio piattaforma e relativo materiale di consumo XPRSARS-COV2-CE-10   Xpert Xpress SARS-CoV-2, 10 Test, CE-IVD</t>
  </si>
  <si>
    <t>7731503</t>
  </si>
  <si>
    <t>8263282406</t>
  </si>
  <si>
    <t>emergenza coronavirus -  acquisto urgente  kit diagnostici genefinder covid19</t>
  </si>
  <si>
    <t>7725964</t>
  </si>
  <si>
    <t>82568074AF</t>
  </si>
  <si>
    <t xml:space="preserve">emergenza coronavirus - acquisto urgente kit diagnostici RT SARS COV2 REAGENTI </t>
  </si>
  <si>
    <t>02241850367</t>
  </si>
  <si>
    <t>AZIENDA UNITA' SANITARIA LOCALE DI MODENA</t>
  </si>
  <si>
    <t>7733664</t>
  </si>
  <si>
    <t>8265870BB3</t>
  </si>
  <si>
    <t>Acquisto urgente n. 10.000 kit diagnostici in chemiluminescenza per la determinazione di Sars-CoV2-IGM e  n. 10.000 per Sars-CoV2-IGG , noleggio di n. 1 strumento analizzatore multiparametrico in chemiluminescenza iFLASH 1800-A e relativo materiale di consumo in sconto merce.</t>
  </si>
  <si>
    <t>7726315</t>
  </si>
  <si>
    <t>8257282CA8</t>
  </si>
  <si>
    <t>Fornitura in estrema urgenza di materiale diagnostico indispensabile per diagnostica Coronavirus Covid-19</t>
  </si>
  <si>
    <t>7722119</t>
  </si>
  <si>
    <t>825200384B</t>
  </si>
  <si>
    <t>PND Fornitura di Reagenti per Screening Covid-19 da eseguirsi su personale e pazienti, da destinarsi alla SC di Laboratorio Analisi di questa Azienda Ospedaliera Brotzu. Mesi tre. Ditta Roche</t>
  </si>
  <si>
    <t>7723757</t>
  </si>
  <si>
    <t>8253888BD7</t>
  </si>
  <si>
    <t xml:space="preserve">Fornitura di Test Rapidi Viva Diag Covid 19 IgM/lgG da eseguirsi su personale e pazienti, da destinarsi alla SC di Laboratorio Analisi di questa Azienda Ospedaliera Brotzu. Ditta Alpha Pharma. </t>
  </si>
  <si>
    <t>7721471</t>
  </si>
  <si>
    <t>8251330CE9</t>
  </si>
  <si>
    <t>fornitura reagenti Eurospital per coronavirus</t>
  </si>
  <si>
    <t>7724821</t>
  </si>
  <si>
    <t>8255463F91</t>
  </si>
  <si>
    <t>Fornitura reagenti per coronavirus presso la ditta EUROSPITAL spa</t>
  </si>
  <si>
    <t>7730879</t>
  </si>
  <si>
    <t>8262589823</t>
  </si>
  <si>
    <t>Fornitura sistema diagnostico completo per esecuzione esami emergenza sanitaria COVID 19</t>
  </si>
  <si>
    <t>7716758</t>
  </si>
  <si>
    <t>824607083A</t>
  </si>
  <si>
    <t>RECEPIMENTO DELLA DETERMINA N. 108 DEL 28/02/2020 DELL</t>
  </si>
  <si>
    <t>7716876</t>
  </si>
  <si>
    <t>8246162427</t>
  </si>
  <si>
    <t>RECEPIMENTO DELLA DETERMINA N. 108 DEL 28/02/2020 DELL'AZIENDA OSPEDALIERO UNIVERSITARIA DI FERRARA INERENTE LA FORNITURA I PRODOTTI PER L'INDIVIDUAZIONE DELLE DELEZIONI/DUPLICAZIONI GENETICHE PER AUSL DI BOLOGNA.</t>
  </si>
  <si>
    <t>7717735</t>
  </si>
  <si>
    <t>8247271753</t>
  </si>
  <si>
    <t>RECEPIMENTO RINNOVO ANNUALE PER LA FORNITURA DI TERRENI DI COLTURA IN AVEC. DITTA VACUTEST KIMA</t>
  </si>
  <si>
    <t>7717797</t>
  </si>
  <si>
    <t>82472917D4</t>
  </si>
  <si>
    <t>RECEPIMENTO RINNOVO ANNUALE PER LA FORNITURA DI TERRENI DI COLTURA IN AVEC. DITTA BIO LIFE</t>
  </si>
  <si>
    <t>7717814</t>
  </si>
  <si>
    <t>8247306436</t>
  </si>
  <si>
    <t>RECEPIMENTO RINNOVO ANNUALE PER LA FORNITURA DI TERRENI DI COLTURA IN AVEC. DITTA LIOFILCHEM</t>
  </si>
  <si>
    <t>7717853</t>
  </si>
  <si>
    <t>824736875F</t>
  </si>
  <si>
    <t>RECEPIMENTO RINNOVO ANNUALE PER LA FORNITURA DI TERRENI DI COLTURA IN AVEC. DITTA MERCK</t>
  </si>
  <si>
    <t>7718986</t>
  </si>
  <si>
    <t>8248787A5D</t>
  </si>
  <si>
    <t>RINNOVO SERVICE INFEZIONE TUBERCOLARE LATENTE QUANTIFERON PER AUSL BO</t>
  </si>
  <si>
    <t>7721396</t>
  </si>
  <si>
    <t>8251233CDD</t>
  </si>
  <si>
    <t>SERVICE DI UN SISTEMA DI BIOLOGIA MOLECOLARE PER CORONAVIRUS COVID19 E VIRUS RESPIRATORI  PER L'U.O. DI MICROBIOLOGIA LABORATORIO C.R.R.E.M del Policlinico di  S.Orsola AOU BO</t>
  </si>
  <si>
    <t>7721862</t>
  </si>
  <si>
    <t>8251741018</t>
  </si>
  <si>
    <t>ACQUITO KIT CORONAVIRUS ROCHE DIAGNOSTICS</t>
  </si>
  <si>
    <t>7721873</t>
  </si>
  <si>
    <t>8251750783</t>
  </si>
  <si>
    <t>Esecuzione del test simplexa Coronavirus</t>
  </si>
  <si>
    <t>7723810</t>
  </si>
  <si>
    <t>825394393B</t>
  </si>
  <si>
    <t>SERVICE DI UN SISTEMA DI BIOLOGIA MOLECOLARE PER COVID 19 E VIRUS RESPIRATORI PER UO MICROBIOLOGIA AOU BO CREEM</t>
  </si>
  <si>
    <t>7726395</t>
  </si>
  <si>
    <t>82573493F5</t>
  </si>
  <si>
    <t>SERVICE DI UN SISTEMA DI BIOLOGIA MOLECOLARE PER LA DIAGNOSI DI SARS COV-2 AOU BO DITTA ABBOTT</t>
  </si>
  <si>
    <t>7728310</t>
  </si>
  <si>
    <t>8259607B4F</t>
  </si>
  <si>
    <t>PROROGA SERVICE EMOGAS AVEC DITTA IL</t>
  </si>
  <si>
    <t>7728526</t>
  </si>
  <si>
    <t>82598389F0</t>
  </si>
  <si>
    <t>ULTERIORE ACQUISTO URGENTE DI REAGENTI PER CORONAVIRUS COVID 19 ROCHE</t>
  </si>
  <si>
    <t>7728857</t>
  </si>
  <si>
    <t>8260242755</t>
  </si>
  <si>
    <t>SERVIZIO DI LETTURA CAMPIONI PER LA RICERCA RNA DI CORONAVIRUS (COVID-19) PER LA REGIONE EMILIA ROMAGNA.</t>
  </si>
  <si>
    <t>7728850</t>
  </si>
  <si>
    <t>8260235190</t>
  </si>
  <si>
    <t xml:space="preserve">ACQUISTI URGENTE KIT COVID 19 </t>
  </si>
  <si>
    <t>7730067</t>
  </si>
  <si>
    <t>8261637686</t>
  </si>
  <si>
    <t>ULTERIORE ACQUISTO DI 75000 TEST SARS COV2 IgM/iGg GOLD 25T' Codice KHR25COR PER LE 3 AREE VASTA EMILIA ROMAGNA</t>
  </si>
  <si>
    <t>7730682</t>
  </si>
  <si>
    <t>8262341B7A</t>
  </si>
  <si>
    <t xml:space="preserve">ACQUITO URGENTE COVID 19 SARS COV2 codice KHR25COR TECHNOGENETICS PER TUTTA LA RER           </t>
  </si>
  <si>
    <t>7733043</t>
  </si>
  <si>
    <t>8265153C03</t>
  </si>
  <si>
    <t>SERVICE SISTEMA SIEROLOGICO PER LA DETERMINAZIONE ANTICORPI SARS COVID 19 AOU BO EUROIMMUN</t>
  </si>
  <si>
    <t>7733770</t>
  </si>
  <si>
    <t>82660239F6</t>
  </si>
  <si>
    <t>SERVICE SISTEMA IN CHEMILUMINESCENZA PER LA DETERMINAZIONE DEGLI ANTICORPI ANTI-SARS-COV-2 (COVID 19) AOU BO DITTA PANTEC</t>
  </si>
  <si>
    <t>7734127</t>
  </si>
  <si>
    <t>82664011E8</t>
  </si>
  <si>
    <t>ACQUISTO URGENTE DI TEST DIAGNOSI SARS COVID GOLD TECHNOGENETICS AUSL BO</t>
  </si>
  <si>
    <t>7734180</t>
  </si>
  <si>
    <t>826646243E</t>
  </si>
  <si>
    <t xml:space="preserve">TAMPONI NASOFARINGEI </t>
  </si>
  <si>
    <t>7736149</t>
  </si>
  <si>
    <t>8268926599</t>
  </si>
  <si>
    <t>SERVICE DIAGNOSI SIEROLOGICA COVID 19 AOU BO DITTAA LIFAX</t>
  </si>
  <si>
    <t>7734690</t>
  </si>
  <si>
    <t>8267166932</t>
  </si>
  <si>
    <t>Fornitura in service di sistemi diagnostici sierologici per anticorpi SARS-COV-2</t>
  </si>
  <si>
    <t>2020-04-11</t>
  </si>
  <si>
    <t>8267167A05</t>
  </si>
  <si>
    <t>7712207</t>
  </si>
  <si>
    <t>8240916B02</t>
  </si>
  <si>
    <t>Fornitura in service di n. 2 Analizzatori di tamponi per individuazione del COVID-19 e relativo materiale di consumo</t>
  </si>
  <si>
    <t>7717064</t>
  </si>
  <si>
    <t>824639439B</t>
  </si>
  <si>
    <t>procedura negoziata senza previa pubblicazione di bando per Fornitura in service di n.2 analizzatori di tamponi per individuazione del COVID-19 e relativo materiale di consumo (160.10.10/2020/prov/473)</t>
  </si>
  <si>
    <t>7720908</t>
  </si>
  <si>
    <t>8250738463</t>
  </si>
  <si>
    <t xml:space="preserve">ACQUISIZIONE REAGENTI PER PROCESSATORI TAMPONI COVID-19 (160.10.10/2018/prov/110) </t>
  </si>
  <si>
    <t>7716279</t>
  </si>
  <si>
    <t>8245495DB7</t>
  </si>
  <si>
    <t>REAGENTI E SISTEMI DIAGNOSTICI IN REAL TIME PCR PER LA DETERMINAZIONE QUALITATIVA/QUANTITATIVA DEI PATOGENI VIRALIE BATTERICI-OTTO 1-ADESIONE ALLA AGGIUDICAZIONE DELLA  ASST DI BRESCIA</t>
  </si>
  <si>
    <t>7722528</t>
  </si>
  <si>
    <t>8252541445</t>
  </si>
  <si>
    <t>Fornitura di kit per omocisteina enzimatica completi di provette sottovuoto da utilizzare su piattaforma di biochimica</t>
  </si>
  <si>
    <t>7718909</t>
  </si>
  <si>
    <t>8248619FB8</t>
  </si>
  <si>
    <t>COVID-19 acquisto saggi per ricerca -  DIASORIN</t>
  </si>
  <si>
    <t>7712462</t>
  </si>
  <si>
    <t>8241154F68</t>
  </si>
  <si>
    <t>Reagenti DITTA ARROW - SARS CoV-2 ex OCDPC N . 638 DEL 22/02/2020EMERGENZA COVID 19   modifiche all</t>
  </si>
  <si>
    <t>7712428</t>
  </si>
  <si>
    <t>8241137165</t>
  </si>
  <si>
    <t>Reagenti DITTA HOLOGIC - SARS CoV-2 ex OCDPC N . 638 DEL 22/02/2020EMERGENZA COVID 19   modifiche all</t>
  </si>
  <si>
    <t>7722709</t>
  </si>
  <si>
    <t>8252726CED</t>
  </si>
  <si>
    <t>emergenza COVID-19 acquisto reagenti RealQuality -  ditta AB ANALITICA SRL</t>
  </si>
  <si>
    <t>7723960</t>
  </si>
  <si>
    <t>825411030D</t>
  </si>
  <si>
    <t>emergenza COVID-19 acquisto reagenti Genexpert -  ditta CEPHEID SRL</t>
  </si>
  <si>
    <t>7727191</t>
  </si>
  <si>
    <t>82583237B9</t>
  </si>
  <si>
    <t>Emergenza COVID19 - Reagenti e materiale di consumo su  strum SISTEMA M2000 - ditta ABBOTT</t>
  </si>
  <si>
    <t>7728089</t>
  </si>
  <si>
    <t>8259471B14</t>
  </si>
  <si>
    <t xml:space="preserve">procedura negoziata art.63 c.1 lett b,3 D lgs 50/16 fornitura n. 2 analizzatori automatici corredati di materiale diagnostico per ricerca e monitoraggio infezione da COVID-19. </t>
  </si>
  <si>
    <t>02573090236</t>
  </si>
  <si>
    <t>AZIENDA ULSS 9 SCALIGERA</t>
  </si>
  <si>
    <t>7715840</t>
  </si>
  <si>
    <t>8244984808</t>
  </si>
  <si>
    <t>A- FORNITURA URGENTE DI REAGENTI SU TERMOCICLATORE ROCHE PER COVID-19 OSPEDALE DI SAN BONIFACIO</t>
  </si>
  <si>
    <t>7722241</t>
  </si>
  <si>
    <t>825213011B</t>
  </si>
  <si>
    <t>A - ACQUISTO DIAGNOSTICA PER COVID 19 - LABORATORIO DI VILLAFRANCA</t>
  </si>
  <si>
    <t>7725250</t>
  </si>
  <si>
    <t>8256685003</t>
  </si>
  <si>
    <t>A - EMERGENZA CORONAVIRUS - FORNITURA URGENTE DI MATERIALE DI CONSUMO PER RIVELAZIONE COVID-19 SU STRUMENTAZIONE OMNIA LH75 PER LABORATORIO DI VILLAFRANCA</t>
  </si>
  <si>
    <t>7728229</t>
  </si>
  <si>
    <t>8259512CE9</t>
  </si>
  <si>
    <t>A - EMERGENZ A CORONAVIRUS - REAGENTI PER SISTEMA ABBOTTM200 LABORATORIO DI LEGNAGO - EMERGENZA CORONAVIRUS</t>
  </si>
  <si>
    <t>7723759</t>
  </si>
  <si>
    <t>82539238BA</t>
  </si>
  <si>
    <t>Procedura a contrarre mediante affidamento diretto per la fornitura di reattivi necessari per la ricerca del Corona Virus ditta Arrow Diagnostics srl</t>
  </si>
  <si>
    <t>7730764</t>
  </si>
  <si>
    <t>8265291DE4</t>
  </si>
  <si>
    <t>Fornitura di reagenti ed il noleggio dell'apparecchiatura automatica per l'estrazione del DNA per lo studio genomico del Laboratorio HLA del DIMT di Venezia.</t>
  </si>
  <si>
    <t>7725254</t>
  </si>
  <si>
    <t>8256110580</t>
  </si>
  <si>
    <t>Acquisto Kit per identificazione SARS-CoV-2 mediante RT-PCR Real Time</t>
  </si>
  <si>
    <t>38912000-1</t>
  </si>
  <si>
    <t>KIT AUTOMATICI DI PROVA CON TAMPONE</t>
  </si>
  <si>
    <t>7730394</t>
  </si>
  <si>
    <t>8262005635</t>
  </si>
  <si>
    <t>Acquisto Sistema Monitoraggio per Glicemia per la Diabetologia Teritoriele dell'ASP d iCatanzaro</t>
  </si>
  <si>
    <t>7720281</t>
  </si>
  <si>
    <t>8250017167</t>
  </si>
  <si>
    <t>PC20REA004 - Forntiura  materiale di consumo  per FILM ARRAY - integrazione PC19REA012 -  - EMERGENZA COVID 19</t>
  </si>
  <si>
    <t>7722011</t>
  </si>
  <si>
    <t>8251896001</t>
  </si>
  <si>
    <t>PC20REA006 - Fornitura reagenti per plasma/siero su strumento ELLA  - EMERGENZA COVID19</t>
  </si>
  <si>
    <t>7727490</t>
  </si>
  <si>
    <t>8258685276</t>
  </si>
  <si>
    <t>PC20REA009  Fornitura KIT UVT BD  PROVETTE E TAMPONI PER VIROCOLTURA  - EMERGENZA COVID 19</t>
  </si>
  <si>
    <t>7723027</t>
  </si>
  <si>
    <t>8253066583</t>
  </si>
  <si>
    <t>PC20REA005 - Forntiura sistema standard F2400 e relativo materiale di consumo  (test rapidi legionella e pneumoniae  - EMERGENZA COVID 19</t>
  </si>
  <si>
    <t>7723325</t>
  </si>
  <si>
    <t>8253406E14</t>
  </si>
  <si>
    <t>PC20REA003 - Forntiura in noleggio di n. 2 estrattori di DNA/RNA  mod. EZ1 ADVANCED XL e relativo materiale di consumo  - EMERGENZA COVID 19</t>
  </si>
  <si>
    <t>7723560</t>
  </si>
  <si>
    <t>8253672998</t>
  </si>
  <si>
    <t>PC20REA008 -TEST CORONAVIRUS E CONTROLLI PER COBAS6800 (ID15REA012L.1)  - EMERGENZA COVID 19</t>
  </si>
  <si>
    <t>7726123</t>
  </si>
  <si>
    <t>825703727D</t>
  </si>
  <si>
    <t>PC20REA010 Fornitura kit Covid per Qiasymphony - EMERGENZA COVID 19</t>
  </si>
  <si>
    <t>7726251</t>
  </si>
  <si>
    <t>82572187D9</t>
  </si>
  <si>
    <t>PC20REA011  Fornitura tamponi per virologia  - EMERGENZA COVID 19</t>
  </si>
  <si>
    <t>7730415</t>
  </si>
  <si>
    <t>8262029A02</t>
  </si>
  <si>
    <t>PC20PRE022 - Fornitura Dexcom G5 per pazienti con microinfusore Roche</t>
  </si>
  <si>
    <t>7731547</t>
  </si>
  <si>
    <t>8263335FBF</t>
  </si>
  <si>
    <t>PC20REA013  Fornitura tamponi per virologia  - EMERGENZA COVID 19 - TERZA TRANCHE</t>
  </si>
  <si>
    <t>7713067</t>
  </si>
  <si>
    <t>82418562BB</t>
  </si>
  <si>
    <t>17REA004.1 lotto 2 - fornitura in service colorazione e montaggio vetrini per 60 mesi</t>
  </si>
  <si>
    <t>82485040D6</t>
  </si>
  <si>
    <t>7722900</t>
  </si>
  <si>
    <t>82529440D7</t>
  </si>
  <si>
    <t>strumenti per test ricerca Sars-Cov-2</t>
  </si>
  <si>
    <t>7729696</t>
  </si>
  <si>
    <t>82612116FA</t>
  </si>
  <si>
    <t>fornitura in service  per l'analisi in estemporanea del linfonodo sentinella</t>
  </si>
  <si>
    <t>7730405</t>
  </si>
  <si>
    <t>8262006708</t>
  </si>
  <si>
    <t>FORNITURA REAGENTI URGENTI PER COVID 19</t>
  </si>
  <si>
    <t>8262191FB0</t>
  </si>
  <si>
    <t>8262204A6C</t>
  </si>
  <si>
    <t>7715304</t>
  </si>
  <si>
    <t>82444184F5</t>
  </si>
  <si>
    <t>fornitura service 'Emogasanalisi' per Laboratori e  servizi di Rianimazione degli Ospedali di Città di Castello e di Branca</t>
  </si>
  <si>
    <t>7715555</t>
  </si>
  <si>
    <t>824468514C</t>
  </si>
  <si>
    <t>fornitura service per determinazioni del settore 'Autoimmunità - Elisa' presso il Laboratorio di Città di Castello</t>
  </si>
  <si>
    <t>7720500</t>
  </si>
  <si>
    <t>8250258846</t>
  </si>
  <si>
    <t>ADESIONE ARCA 2019_008 LOTTO 31 BAYER</t>
  </si>
  <si>
    <t>7720477</t>
  </si>
  <si>
    <t>8250243BE4</t>
  </si>
  <si>
    <t>ADESIONE ARCA 2019_008 LOTTO 68 GE</t>
  </si>
  <si>
    <t>7720489</t>
  </si>
  <si>
    <t>82502501AE</t>
  </si>
  <si>
    <t>ADESIONE ARCA 2019_008 LOTTO 62 GE</t>
  </si>
  <si>
    <t>7728093</t>
  </si>
  <si>
    <t>8259377D81</t>
  </si>
  <si>
    <t>SERVIZIO DI INDAGINI DIAGNOSTICHE NEL CAMPO DELLA GENETICA MOLECOLARE</t>
  </si>
  <si>
    <t>7712404</t>
  </si>
  <si>
    <t>8241113D93</t>
  </si>
  <si>
    <t>FORNITURA REAGENTI PER TEST AUSPICABILI DITTA ORTHO CLINICAL  ART. 57  comma 3 Dlg. 163/2006</t>
  </si>
  <si>
    <t>7720183</t>
  </si>
  <si>
    <t>824990769F</t>
  </si>
  <si>
    <t>FORNITURA DI TEST RAPIDI PER COVID 19</t>
  </si>
  <si>
    <t>7724215</t>
  </si>
  <si>
    <t>82545741F5</t>
  </si>
  <si>
    <t xml:space="preserve">ACQUISTO REAGENTI  PER DIAGNOSTICI  PER COVID 19 </t>
  </si>
  <si>
    <t>7731414</t>
  </si>
  <si>
    <t>82631810AE</t>
  </si>
  <si>
    <t>FORNITURA TEST RAPIDI  PER COVID 19</t>
  </si>
  <si>
    <t>7728283</t>
  </si>
  <si>
    <t>825956697A</t>
  </si>
  <si>
    <t>Fornitura reagenti Vitros NT, PNP per emergenza epidemiologica COVID-19</t>
  </si>
  <si>
    <t>7725302</t>
  </si>
  <si>
    <t>82560503FD</t>
  </si>
  <si>
    <t xml:space="preserve">FORNITURA REAGENTI PER L'L'ESECUZIONE DEL TEST DELLA PROCALCITONINA </t>
  </si>
  <si>
    <t>03622120131</t>
  </si>
  <si>
    <t>AZIENDA SOCIO SANITARIA TERRITORIALE (ASST) DI LECCO</t>
  </si>
  <si>
    <t>7713231</t>
  </si>
  <si>
    <t>8242082D38</t>
  </si>
  <si>
    <t xml:space="preserve">DELLA FORNITURA DI SISTEMI DIAGNOSTICI DI MICROBIOLOGIA IN BIOLOGIA MOLECOLARE - LOTTO 1 SISTEMI DIAGNOSTICI PER MONITORAGGIO DEI PAZIENTI TRAPIANTATI </t>
  </si>
  <si>
    <t>7730739</t>
  </si>
  <si>
    <t>82624147B9</t>
  </si>
  <si>
    <t>Prosecuzione contrattuale lotto 1 Microbiologia</t>
  </si>
  <si>
    <t>7730766</t>
  </si>
  <si>
    <t>82624250CF</t>
  </si>
  <si>
    <t>AGGIUDICAZIONE PROCEDURA APERTA PER LA FORNITURA DI SISTEMI DIAGNOSTICI PER MICROBIOLOGIA -GARA AGGREGATA CON L' AZIENDA OSPEDALIERA DI CIRCOLO DI BUSTO ARSIZIO E L'AZIENDA OSPEDALIERA SAN CARLO BORROMEO DI MILANO - LOTTO 4 - SISTEMI DIAGNOSTICI PER SIEROLOGIA INFETTIVA (Rif. ns. Delibera n. 931/2013 e successive integrazioni). Prosecuzione contratto 31/12/2020</t>
  </si>
  <si>
    <t>7721699</t>
  </si>
  <si>
    <t>8251602D5F</t>
  </si>
  <si>
    <t xml:space="preserve">ADESIONE GARA TEST RAPIDI - LOTTI 1 - ABBOTT RAPID DIAGNOSTIC </t>
  </si>
  <si>
    <t>7732137</t>
  </si>
  <si>
    <t>826408068D</t>
  </si>
  <si>
    <t>FORNITURA IN SERVICE DI UN SISTEMA AUTOMATICO E RELATIVI REAGENTI E MATERIALE DI CONSUMO PER L</t>
  </si>
  <si>
    <t>7736586</t>
  </si>
  <si>
    <t>826946740C</t>
  </si>
  <si>
    <t>FORNITURA DI SISTEMI DIAGNOSTICI PER BATTERIOLOGIA ED AUTOIMMUNITA</t>
  </si>
  <si>
    <t>7717273</t>
  </si>
  <si>
    <t>8246621EEB</t>
  </si>
  <si>
    <t>Adesione alla convenzione ARCA _2019_008 per la Fornitura di Mezzi di Contrasto - Lotto n. 89. Ditta BRACCO IMAGING. Periodo 01.04.2020 - 17.02.2022. Codice Conv. 121718688. (23 mesi).</t>
  </si>
  <si>
    <t>7707759</t>
  </si>
  <si>
    <t>8235391BA2</t>
  </si>
  <si>
    <t>Adesione AQ ARCA_2019_008 - Mezzi di contrasto - Lotto 48 - Guerbet</t>
  </si>
  <si>
    <t>7706847</t>
  </si>
  <si>
    <t>8234153E00</t>
  </si>
  <si>
    <t>PROCEDURA N.183/2020. FORNITURA PER 12 MESI DI UN SISTEMA DIAGNOSTICO COMPLETO PER L</t>
  </si>
  <si>
    <t>7729640</t>
  </si>
  <si>
    <t>826115264A</t>
  </si>
  <si>
    <t>PROCEDURA N.281/2020- SISTEMA DIAGNOSTICO COVID-19 IGG E IGM MAGLUMI CON STRUMENTAZIONE A NOLEGGIO</t>
  </si>
  <si>
    <t>7731916</t>
  </si>
  <si>
    <t>8263797D01</t>
  </si>
  <si>
    <t>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t>
  </si>
  <si>
    <t>8263812963</t>
  </si>
  <si>
    <t>8263819F28</t>
  </si>
  <si>
    <t>826382541F</t>
  </si>
  <si>
    <t>826382976B</t>
  </si>
  <si>
    <t>7716183</t>
  </si>
  <si>
    <t>8245371765</t>
  </si>
  <si>
    <t xml:space="preserve">Affidamento urgente fornitura in service di sistemi diagnostici per immunochimica esoterica, per fronteggiare l'emergenza Coronavirus. </t>
  </si>
  <si>
    <t>7720105</t>
  </si>
  <si>
    <t>824983398D</t>
  </si>
  <si>
    <t>CONVENZIONE NECA - AQ Mezzi di Contrasto - BAYER - ARCA_2019_008 - Lotto: 21</t>
  </si>
  <si>
    <t>7720366</t>
  </si>
  <si>
    <t>8250109D4F</t>
  </si>
  <si>
    <t>7722279</t>
  </si>
  <si>
    <t>825217021D</t>
  </si>
  <si>
    <t>CONVENZIONE NECA - AQ Mezzi di Contrasto - BRACCO IMAGING ITALIA - ARCA_2019_008 - Lotto: 38</t>
  </si>
  <si>
    <t>7729077</t>
  </si>
  <si>
    <t>8260481C8E</t>
  </si>
  <si>
    <t>CONVENZIONE NECA - AQ Mezzi di Contrasto - BRACCO IMAGING ITALIA - ARCA_2019_008 - Lotto: 89</t>
  </si>
  <si>
    <t>7736079</t>
  </si>
  <si>
    <t>826886968F</t>
  </si>
  <si>
    <t>Adesione a procedura aperta aggregata espletata dall'ASST di Brescia per la fornitura di sistemi diagnostici di batteriologia e autoimmunità. Periodo 01.04.2020 - 31.03.2028. Lotto n.1. Importo complessivo presunto ?.797.720,00 + Iva 22%.</t>
  </si>
  <si>
    <t>7736098</t>
  </si>
  <si>
    <t>826888214B</t>
  </si>
  <si>
    <t>Adesione a procedura aperta aggregata espletata dall'ASST di Brescia per la fornitura di sistemi diagnostici di batteriologia e autoimmunità. Periodo 01.04.2020 - 31.03.2028. Lotti nn.2.</t>
  </si>
  <si>
    <t>7736110</t>
  </si>
  <si>
    <t>8268898E7B</t>
  </si>
  <si>
    <t>Adesione a procedura aperta aggregata espletata dall'ASST di Brescia per la fornitura di sistemi diagnostici di batteriologia e autoimmunità. Periodo 01.04.2020 - 31.03.2028. Lotti nn.3.</t>
  </si>
  <si>
    <t>7736132</t>
  </si>
  <si>
    <t>8268913ADD</t>
  </si>
  <si>
    <t>Adesione a procedura aperta aggregata espletata dall'ASST di Brescia per la fornitura di sistemi diagnostici di batteriologia e autoimmunità. Periodo 01.04.2020 - 31.03.2028. Lotti nn.4.</t>
  </si>
  <si>
    <t>7736147</t>
  </si>
  <si>
    <t>826892117A</t>
  </si>
  <si>
    <t>Adesione a procedura aperta aggregata espletata dall'ASST di Brescia per la fornitura di sistemi diagnostici di batteriologia e autoimmunità. Periodo 01.04.2020 - 31.03.2028. Lotto n.5.</t>
  </si>
  <si>
    <t>7707164</t>
  </si>
  <si>
    <t>8234587429</t>
  </si>
  <si>
    <t>Procedura di gara finalizzata affidamento della fornitura di 'Materiali di base e reattivi per indagini di Anatomia Patologica' da destinare all'U.O.C. di Anatomia Patologica del P.O. di Eboli. Indizione di gara mediante procedura negoziata, ai sensi dell'art. 36, comma 2 lettera b) del D.Lgs. n. 50/2016 attra-verso Mercato Elettronico della P.A.(Me.Pa.)</t>
  </si>
  <si>
    <t>7722968</t>
  </si>
  <si>
    <t>825300532D</t>
  </si>
  <si>
    <t>Procedura di gara finalizzata affidamento della fornitura, per un periodo biennale, di un 'Sistema per il monitoraggio del pH e della sterilità nei concentrati piastrinici', da destinare alle Strutture Trasfusionali dell'ASL Salerno</t>
  </si>
  <si>
    <t>33141613-0</t>
  </si>
  <si>
    <t>SACCHE PER IL SANGUE</t>
  </si>
  <si>
    <t>7728625</t>
  </si>
  <si>
    <t>8259956B50</t>
  </si>
  <si>
    <t>Emergenza Covid 19. Ordinativo d'acquisto URGENTE per fornitura Sistema Analitico per SARS CoV2</t>
  </si>
  <si>
    <t>7728457</t>
  </si>
  <si>
    <t>825977886D</t>
  </si>
  <si>
    <t xml:space="preserve">Fornitura complementare per COVID-19 di test di estrazione DNA - Ditta Elettrobiochimica </t>
  </si>
  <si>
    <t>7728601</t>
  </si>
  <si>
    <t>825992950A</t>
  </si>
  <si>
    <t>Fornitura complementare per COVID-19 di test ALLPLEX 2019-NCOV ASSAY - Ditta Elettrobiochimica</t>
  </si>
  <si>
    <t>7728604</t>
  </si>
  <si>
    <t>8259934929</t>
  </si>
  <si>
    <t>Fornitura in urgenza per COVID-19 di test Simplexa - Ditta Diasorin</t>
  </si>
  <si>
    <t>7729718</t>
  </si>
  <si>
    <t>8261244237</t>
  </si>
  <si>
    <t xml:space="preserve">: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t>
  </si>
  <si>
    <t>8261249656</t>
  </si>
  <si>
    <t>8261255B48</t>
  </si>
  <si>
    <t>8261258DC1</t>
  </si>
  <si>
    <t>826126103F</t>
  </si>
  <si>
    <t>8261267531</t>
  </si>
  <si>
    <t>82612696D7</t>
  </si>
  <si>
    <t>8261272950</t>
  </si>
  <si>
    <t>8261275BC9</t>
  </si>
  <si>
    <t>7725994</t>
  </si>
  <si>
    <t>82568464DE</t>
  </si>
  <si>
    <t>gara a procedura negoziata per la fornitura di Regenti e Prodotti vari e Terreni pronti all'uso per controlli microbiologici ambientali per le necessità biennali della U.O.C. SIMT dell'Azienda Ospedaliera San Camillo-Forlanini</t>
  </si>
  <si>
    <t>82568518FD</t>
  </si>
  <si>
    <t>8256859F95</t>
  </si>
  <si>
    <t>82568632E6</t>
  </si>
  <si>
    <t>82568708AB</t>
  </si>
  <si>
    <t>8256874BF7</t>
  </si>
  <si>
    <t>825687901B</t>
  </si>
  <si>
    <t>82568811C1</t>
  </si>
  <si>
    <t>8256888786</t>
  </si>
  <si>
    <t>8256916E9F</t>
  </si>
  <si>
    <t>7719475</t>
  </si>
  <si>
    <t>824916524F</t>
  </si>
  <si>
    <t>DELIBERA N.353/2020 - FORNITURA N.2 SISTEMI DIAGNOSTICI PER ESECUZIONE BIOLOGIA MOLECOLARE</t>
  </si>
  <si>
    <t>7716260</t>
  </si>
  <si>
    <t>82454654F8</t>
  </si>
  <si>
    <t xml:space="preserve">ACQUISIZIONE STRUMENTO AUTOMATICO A CARTUCCIA PER LA DIAGNOSTICA RAPIDA DI SARS-CoV-2 IN URGENZA , NECESSARIO ALLA OTTIMIZZAZIONE DEI TEMPI DI ESECUZIONE DEI TEST A FRONTE DELL'AUMENTO CARICO DI LAVORO CAUSATO DA UNA SEMPRE MAGGIORE DIFFUSIONE DEL VIRUS </t>
  </si>
  <si>
    <t>7710144</t>
  </si>
  <si>
    <t>823854673A</t>
  </si>
  <si>
    <t>Fornitura urgente tamponi faringei</t>
  </si>
  <si>
    <t>7712202</t>
  </si>
  <si>
    <t>824087050E</t>
  </si>
  <si>
    <t>Fornitura urgente tamponi faringei UTM</t>
  </si>
  <si>
    <t>7712720</t>
  </si>
  <si>
    <t>8241486166</t>
  </si>
  <si>
    <t xml:space="preserve">Fornitura urgente tamponi faringei </t>
  </si>
  <si>
    <t>7716654</t>
  </si>
  <si>
    <t>82459136AB</t>
  </si>
  <si>
    <t>Acquisto reagenti in biologia molecolare per emergenza sanitaria COVID 19</t>
  </si>
  <si>
    <t>7719718</t>
  </si>
  <si>
    <t>8249424809</t>
  </si>
  <si>
    <t>Fornitura di prodotti diagnostici per analisi molecolare COVID-19</t>
  </si>
  <si>
    <t>7720483</t>
  </si>
  <si>
    <t>8250247F30</t>
  </si>
  <si>
    <t>7720907</t>
  </si>
  <si>
    <t>8250733044</t>
  </si>
  <si>
    <t>7721297</t>
  </si>
  <si>
    <t>82511307DF</t>
  </si>
  <si>
    <t>Fornitura di test rapidi qualitativi IgG IgM Covid-19</t>
  </si>
  <si>
    <t>7721759</t>
  </si>
  <si>
    <t>82516347C9</t>
  </si>
  <si>
    <t>7721937</t>
  </si>
  <si>
    <t>8251812AAC</t>
  </si>
  <si>
    <t>7722608</t>
  </si>
  <si>
    <t>8252590CB2</t>
  </si>
  <si>
    <t>Fornitura di tamponi faringei per emergenza COVID-19</t>
  </si>
  <si>
    <t>7723208</t>
  </si>
  <si>
    <t>8253279549</t>
  </si>
  <si>
    <t>Fornitura di test rapidi qualitativi molecolari in PCR Rela Time Covid-19</t>
  </si>
  <si>
    <t>7715226</t>
  </si>
  <si>
    <t>8244330C54</t>
  </si>
  <si>
    <t>PN per l'acquisizione di Kit diagnostici per Coronavirus, destinati all'emergenza sanitaria 'Covid-19' - ID 2285</t>
  </si>
  <si>
    <t>7715237</t>
  </si>
  <si>
    <t>82443382F1</t>
  </si>
  <si>
    <t>PN per l'acquisizione di tamponi rinofaringei, destinati all'emergenza     sanitaria 'Covid-19' - ID 2284</t>
  </si>
  <si>
    <t>05841780827</t>
  </si>
  <si>
    <t>AZIENDA OSPEDALIERA OSPEDALI RIUNITI VILLA SOFIA-CERVELLO</t>
  </si>
  <si>
    <t>7706052</t>
  </si>
  <si>
    <t>8233236946</t>
  </si>
  <si>
    <t xml:space="preserve">FORNITURA DI REAGENTI ESECUZIONE TEST CON TECNOLOGIA NGS COMPATIBILI CON LE APPARECCHIATURE ION PGM, ION TORRENT CHEF ED ION TORRENT S5  </t>
  </si>
  <si>
    <t>7714856</t>
  </si>
  <si>
    <t>82439155DE</t>
  </si>
  <si>
    <t xml:space="preserve">acquisti in somma urgenza ai sensi art. 163 D. Lgs 50/2016 e s.m.i., di materiale di laboratorio, per fronteggiare le criticità nell'ambito della pandemia del corona virus (2019-n-CoV) </t>
  </si>
  <si>
    <t>7727377</t>
  </si>
  <si>
    <t>8258578A27</t>
  </si>
  <si>
    <t>acquisti in somma urgenza ai sensi art. 63 D. Lgs 50/2016 e s.m.i., di materiale per l'U.O.C. di Epidemiologia Clinica con Registro Tumori di Palermo e Provincia, per fronteggiare le criticità nell'ambito della pandemia del corona virus (2019-n-CoV)</t>
  </si>
  <si>
    <t>7735952</t>
  </si>
  <si>
    <t>8268723E11</t>
  </si>
  <si>
    <t>Reagenti per Coronavirus</t>
  </si>
  <si>
    <t>7729808</t>
  </si>
  <si>
    <t>826134558F</t>
  </si>
  <si>
    <t>EMERGENZA COVID 19 FORNITURA KIT E MATERIALI PER DIAGNOSTICA MOLECOLARE DEL COVID 19 DITTA ARROW DIAGNOSTICS SRL RIF OFFE0456/2020-0224 DEL 26/03/2020 (AM)</t>
  </si>
  <si>
    <t>7723678</t>
  </si>
  <si>
    <t>8253807900</t>
  </si>
  <si>
    <t>EMERGENZA COVID 19 AFFIDAMENTO FORNITURA N.2 ANALIZZATORI AUTOMATICI MAGLUMI 600 COMPRENSIVI DI TEST PER DOSAGGIO COVID 19 OCCORRENTI AI LABB. ANALISI DEI PPOO S PAOLO OSPEDALE DEL MARE S GIOVANNI BOSCO DITTA MEDICAL SYSTEMS SPA (AM)</t>
  </si>
  <si>
    <t>7723955</t>
  </si>
  <si>
    <t>82541189A5</t>
  </si>
  <si>
    <t>PROCEDURA NEGOZIATA PER LA STIPULA DI UNA CONVENZIONE PER LA FORNITURA IN SERVICE DI UN SISTEMA ANALITICO IN CHEMILUMINESCENZA PER TESTS SIEROLOGICI IgG ed IgM COVID-19 OCCORRENTE ALL</t>
  </si>
  <si>
    <t>7725012</t>
  </si>
  <si>
    <t>82556688BF</t>
  </si>
  <si>
    <t xml:space="preserve">SISTEMA LIAISON MDX PER TESTS PCR REAL TIME PER COVID-19 </t>
  </si>
  <si>
    <t>7728629</t>
  </si>
  <si>
    <t>8259958CF6</t>
  </si>
  <si>
    <t>EMERGENZA CORONAVIRUS-ISharedoc 17164 27.03.2020 -  prodotti diagnostici  Diasorin-</t>
  </si>
  <si>
    <t>7732164</t>
  </si>
  <si>
    <t>8264103987</t>
  </si>
  <si>
    <t>Procedura negoziata, ai sensi dell'art. 63 comma 2 lett c) del D.LGS 50/2016, finalizzata alla conclusione di una Convenzione per la fornitura di 4 Analizzatori MAGLUMI per l'esecuzione del dosaggio covid-19 necessari all'Ausl Nord Ovest.</t>
  </si>
  <si>
    <t>7734326</t>
  </si>
  <si>
    <t>8266629E0B</t>
  </si>
  <si>
    <t>Acquisto in emergenza Test Kit COVID 19 -Ditta High Tech Screw</t>
  </si>
  <si>
    <t>7734449</t>
  </si>
  <si>
    <t>82668368DF</t>
  </si>
  <si>
    <t>EMERGENZA CORONAVIRUS-kit test corona vid 19</t>
  </si>
  <si>
    <t>7713451</t>
  </si>
  <si>
    <t>8242317F25</t>
  </si>
  <si>
    <t>Fornitura di test per la diagnostica COVID 19</t>
  </si>
  <si>
    <t>7719834</t>
  </si>
  <si>
    <t>82495564F8</t>
  </si>
  <si>
    <t xml:space="preserve">Fornitura di prodotti diagnostici ditta Eurospital </t>
  </si>
  <si>
    <t>7720503</t>
  </si>
  <si>
    <t>82502734A8</t>
  </si>
  <si>
    <t>fornitura test per la diagnostica COVID 19</t>
  </si>
  <si>
    <t>7724860</t>
  </si>
  <si>
    <t>8255418A70</t>
  </si>
  <si>
    <t>Fornitura test diagnosi COVID -19 ditta Alpha IVD s.r.l.</t>
  </si>
  <si>
    <t>7723489</t>
  </si>
  <si>
    <t>8253605250</t>
  </si>
  <si>
    <t>Fornitura di test diagnosi COVID - ditta Capheid s.r.l.</t>
  </si>
  <si>
    <t>7735431</t>
  </si>
  <si>
    <t>8268138B50</t>
  </si>
  <si>
    <t>Fornitura urgente Tamponi</t>
  </si>
  <si>
    <t>7711506</t>
  </si>
  <si>
    <t>8240137829</t>
  </si>
  <si>
    <t>Fornitura urgente di tamponi per prelievo nasofaringeo e contenitori per trasporto liquidi biologici</t>
  </si>
  <si>
    <t>82401388FC</t>
  </si>
  <si>
    <t>7717423</t>
  </si>
  <si>
    <t>8246798100</t>
  </si>
  <si>
    <t xml:space="preserve">Fornitura urgente di tamponi con asta con terreno di trasporto </t>
  </si>
  <si>
    <t>7720831</t>
  </si>
  <si>
    <t>8250650BC2</t>
  </si>
  <si>
    <t>Fornitura reagenti per COV-19 da utilizzare su apparecchiatura COBAS</t>
  </si>
  <si>
    <t>7726126</t>
  </si>
  <si>
    <t>8257032E59</t>
  </si>
  <si>
    <t>Fornitura di kit diagnostiicì per la rilevazione del virus covid-19</t>
  </si>
  <si>
    <t>7727340</t>
  </si>
  <si>
    <t>82585356AC</t>
  </si>
  <si>
    <t>fornitura di kit diagnostici per c0vid-2019</t>
  </si>
  <si>
    <t>7708587</t>
  </si>
  <si>
    <t>82365410A8</t>
  </si>
  <si>
    <t>FORNITURA TRIENNALE DI DIAGNOSTICI OCCORRENTI PER IL LABORATORIO REGIONALE DI RIFERIMENTO PER L'IMMUNOLOGIA DEI TRAPIANTI D'ORGANO DELL'A.O.U. DELL'UNIVERSITA' DEGLI STUDI DELLA CAMPANIA 'LUIGI VANVITELLI'</t>
  </si>
  <si>
    <t>8236554B5F</t>
  </si>
  <si>
    <t>82365643A2</t>
  </si>
  <si>
    <t>82365800D7</t>
  </si>
  <si>
    <t>823658876F</t>
  </si>
  <si>
    <t>8236595D34</t>
  </si>
  <si>
    <t>82366033D1</t>
  </si>
  <si>
    <t>8236611A69</t>
  </si>
  <si>
    <t>8236618033</t>
  </si>
  <si>
    <t>82366266CB</t>
  </si>
  <si>
    <t>06909360635</t>
  </si>
  <si>
    <t>AZIENDA OSPEDALIERA UNIVERSITARIA FEDERICO II</t>
  </si>
  <si>
    <t>7733826</t>
  </si>
  <si>
    <t>826607440E</t>
  </si>
  <si>
    <t>Gara 1110 - Procedura negoziata con n.4 Società, per la fornitura di test rapidi per la rilevazione delle IgM e IgG antiSARS-Cov-2 per le esigenze assistenziali dell'A.O.U. Federico II.</t>
  </si>
  <si>
    <t>7719743</t>
  </si>
  <si>
    <t>824944488A</t>
  </si>
  <si>
    <t>PO DESIO - Fornitura di sistemi diagnostici per emocoltura, in adesione expost  a gara espletata da Fondazione IRCCS Cà Granda Ospedale Maggiore Policlinico</t>
  </si>
  <si>
    <t>7733831</t>
  </si>
  <si>
    <t>8266080900</t>
  </si>
  <si>
    <t>Dispositivi medico diagnostici in vitro Coronavirus</t>
  </si>
  <si>
    <t>7723033</t>
  </si>
  <si>
    <t>8253078F67</t>
  </si>
  <si>
    <t>Fornitura 'in service' di un sistema per l'esecuzione del dosaggio Covid19 per la durata di 9 mesi per far fronte all'emergenza Covid19</t>
  </si>
  <si>
    <t>7730820</t>
  </si>
  <si>
    <t>82625117C5</t>
  </si>
  <si>
    <t xml:space="preserve">ADESIONE ALLA PROCEDURA NEGOZIATA ESPLETATA DA IRCCS CA' GRANDA OSPEDALE MAGGIORE POLICLINICO PER LA FORNITURA DI UN SISTEMA AUTOMATICO PER L'ESTRAZIONE DI DNA/RNA </t>
  </si>
  <si>
    <t>7723072</t>
  </si>
  <si>
    <t>8253111AA4</t>
  </si>
  <si>
    <t>CENTRALE ACQUISTI UNITA' DI CRISI EMERGENZA SANITARIA COVID-19. ACQUISTO URGENTE DI STRUMENTAZIONE PER L'ESECUZIONE DEL TEST SIMPLEXA CORONAVIRUS E RELATIVI REAGENTI E MATERIALI DI CONSUMO PER EMERGENZA COVID-19</t>
  </si>
  <si>
    <t>7725668</t>
  </si>
  <si>
    <t>825645308F</t>
  </si>
  <si>
    <t>ACQUISTO DI TAMPONI PER L'EFFETTUAZIONE DEL TEST DA COVID-19</t>
  </si>
  <si>
    <t>7729473</t>
  </si>
  <si>
    <t>8260963A51</t>
  </si>
  <si>
    <t>EMERGENZA COVID-19 - TAMPONI PER DETERMINAZIONE TEST</t>
  </si>
  <si>
    <t>7731144</t>
  </si>
  <si>
    <t>8262866CB8</t>
  </si>
  <si>
    <t>Emergenza covid-19 - test rapido determinazione covid-19 su sangue intero, siero, plasma - DASIT</t>
  </si>
  <si>
    <t>7727119</t>
  </si>
  <si>
    <t>82582657DC</t>
  </si>
  <si>
    <t>trattativa diretta per affidamento della fornitura in service di una strumentazione per effettuare in test SIMPLEXA COVID-19 per emergenza coronavirus</t>
  </si>
  <si>
    <t>7735708</t>
  </si>
  <si>
    <t>8268411C99</t>
  </si>
  <si>
    <t>FORNITURA DI TEST DIAGNOSTICO SIMPLEXA COVID-19 PER EMERGENZA CORONAVIRUS PER DUE MESI</t>
  </si>
  <si>
    <t>7712501</t>
  </si>
  <si>
    <t>824125204C</t>
  </si>
  <si>
    <t>ACQUISTO URGENTE TEST MOLECOLARE SARS-COV2  (ALLPLEX-NIMBUS PER DIAGNOSI CORONAVIRUS) (LM)</t>
  </si>
  <si>
    <t>7714489</t>
  </si>
  <si>
    <t>8243515BC5</t>
  </si>
  <si>
    <t>KIT PER ANALISI GENETICHE CON METODICA MLPA. DITTA RESNOVA SRL.</t>
  </si>
  <si>
    <t>7722926</t>
  </si>
  <si>
    <t>8252947350</t>
  </si>
  <si>
    <t>REAGENTI DITTA DIASORIN PER EMERGENZA COVID-19</t>
  </si>
  <si>
    <t>7733309</t>
  </si>
  <si>
    <t>8266101A54</t>
  </si>
  <si>
    <t>SISTEMA COMPLETO PER  DETERMINAZIONE MOLECOLARE RAPIDA DI GENI DI RESISTENZA E FATTORI DI VIRULENZA BATTERICI E DNA DI PNEUMOCYSTIS JIROVECI</t>
  </si>
  <si>
    <t>7729538</t>
  </si>
  <si>
    <t>826100904A</t>
  </si>
  <si>
    <t xml:space="preserve">Fornitura di test rapido per COVID 19 SIMPLEXA CORONAVIRUS su strumentazione DIASORIN LIAISON MDX </t>
  </si>
  <si>
    <t>7729519</t>
  </si>
  <si>
    <t>826099116F</t>
  </si>
  <si>
    <t xml:space="preserve">AFFIDAMENTO PER FORNITURA DI 3 APPARECCHIATURE E REATTIVI PER TEST RAPIDO COVID 19 </t>
  </si>
  <si>
    <t>7724948</t>
  </si>
  <si>
    <t>8255556C51</t>
  </si>
  <si>
    <t>EMERGENZA COVID-19 Acquisto di test Sierologici rapidi</t>
  </si>
  <si>
    <t>7713809</t>
  </si>
  <si>
    <t>8242742DDE</t>
  </si>
  <si>
    <t>Affidamento alla DID SPA, ai sensi dell'art. 63, comma 2, lettera c) del D.Lgs. 50/2016, della fornitura di n. 100.000 Tamponi UMT necessari a soddisfare, con estrema urgenza, le esigenze del sistema per fronteggiare l'emergenza relativa al rischio sanitario connesso all'insorgenza di patologie derivanti da agenti virali trasmissibili, per un importo complessivo di euro 225.000,00 compresa IVA.</t>
  </si>
  <si>
    <t>7724164</t>
  </si>
  <si>
    <t>82544836DB</t>
  </si>
  <si>
    <t>Acquisto test diagnostico rapido COVID-19 (SIMPLEXA COVID-19 DIRECT)</t>
  </si>
  <si>
    <t>7723592</t>
  </si>
  <si>
    <t>825370225C</t>
  </si>
  <si>
    <t>Procedura aperta per la fornitura di un sistema composto da kit, reagenti e accessori, nonché strumentazione in service per analisi di immunoistochimica e farmacodiagnostica e sistemi di colorazioni speciali occorrenti al laboratorio di anatomia patologica dell'ASL BT per un periodo di 5 (cinque) anni comprensiva di assistenza e manutenzione full risk</t>
  </si>
  <si>
    <t>7732246</t>
  </si>
  <si>
    <t>8264244DE1</t>
  </si>
  <si>
    <t>Fornitura in service di un sistema analitico per l</t>
  </si>
  <si>
    <t>7725853</t>
  </si>
  <si>
    <t>8256683E58</t>
  </si>
  <si>
    <t>KIT DIAGNOSTICI PER COVID 19</t>
  </si>
  <si>
    <t>7725086</t>
  </si>
  <si>
    <t>82557479F0</t>
  </si>
  <si>
    <t>MATERIALE KIT RT SARS COV - 2</t>
  </si>
  <si>
    <t>7733543</t>
  </si>
  <si>
    <t>8265694A76</t>
  </si>
  <si>
    <t>7716647</t>
  </si>
  <si>
    <t>8245916924</t>
  </si>
  <si>
    <t>Fornitura in modalità service di QIAStat-Dx® Analyzer 1.0  strumentazione RT-48 plex PCR e relativi diagnostici</t>
  </si>
  <si>
    <t>7733341</t>
  </si>
  <si>
    <t>82654690CC</t>
  </si>
  <si>
    <t>SISTEMA COMPLETO PER LA RICERCA RAPIDA SU CARD dell'antigene del Coronavirus (SARS-n COV2)</t>
  </si>
  <si>
    <t>97503840585</t>
  </si>
  <si>
    <t>FONDAZIONE PTV POLICLINICO TOR VERGATA</t>
  </si>
  <si>
    <t>7733237</t>
  </si>
  <si>
    <t>826535745E</t>
  </si>
  <si>
    <t>Fornitura in service di analizzatore per l'esecuzione di analisi tossicologiche (sostanza da abuso) sulla matrice ematica e somministrazione dei relativi Kit reagenti necessari alla ricerca delle principali classi di sostanze</t>
  </si>
  <si>
    <t>7714819</t>
  </si>
  <si>
    <t>8243867E3F</t>
  </si>
  <si>
    <t>EMERGENZA COVID-19 ACQUISIZIONE VENTILATORI A TURBINA PER ALLESTIMENTO POSTI LETTO TERAPIA INTENSIVA</t>
  </si>
  <si>
    <t>VENTILATORI</t>
  </si>
  <si>
    <t>7719125</t>
  </si>
  <si>
    <t>82487793C5</t>
  </si>
  <si>
    <t>EMERGENZA COVID-19: ACQUISIZIONE VENTILATORI PRESSOVOLUMETRICI ASL TERAMO</t>
  </si>
  <si>
    <t>82487858B7</t>
  </si>
  <si>
    <t>7717335</t>
  </si>
  <si>
    <t>82467010F4</t>
  </si>
  <si>
    <t>Aggiornamento software ventilatori polmonari servo I in uso presso la cardiochirurgia TIPO, Rianimazione Centrale e ISTAR 3</t>
  </si>
  <si>
    <t>7732257</t>
  </si>
  <si>
    <t>8264248132</t>
  </si>
  <si>
    <t>Aggiornamento software ventilatori polmonari servo I in uso presso i reparti ISTAR 3 e ISTAR 5.</t>
  </si>
  <si>
    <t>7735820</t>
  </si>
  <si>
    <t>8268527C53</t>
  </si>
  <si>
    <t xml:space="preserve">MATERIALE CONSUMO VENTILATORI SIARE </t>
  </si>
  <si>
    <t>7705899</t>
  </si>
  <si>
    <t>8233058663</t>
  </si>
  <si>
    <t>fornitura di 2 isole rianimazione e di un incubatrice</t>
  </si>
  <si>
    <t>7712118</t>
  </si>
  <si>
    <t>8240825FE8</t>
  </si>
  <si>
    <t>Fornitura di n. 7 ventilatori polmonari per il Servizio di Anestesia e Rianimazione 2</t>
  </si>
  <si>
    <t>7714339</t>
  </si>
  <si>
    <t>8243416A13</t>
  </si>
  <si>
    <t>Fornitura e installazione di 5 ventilatori - servizio di anestesia e rianimazione osp. Merano</t>
  </si>
  <si>
    <t>7718164</t>
  </si>
  <si>
    <t>8247707F1D</t>
  </si>
  <si>
    <t>Fornitura di n. 3 ventilatori polmonari meccanici per il SAR2</t>
  </si>
  <si>
    <t>7719782</t>
  </si>
  <si>
    <t>8249492029</t>
  </si>
  <si>
    <t>Fornitura di 10 ventilatori portatili SAR Merano</t>
  </si>
  <si>
    <t>7725755</t>
  </si>
  <si>
    <t>8256583BD3</t>
  </si>
  <si>
    <t>Fornitura urgente di umidificatori per le rianimazione dell'Azienda Sanitaria Alto Adige</t>
  </si>
  <si>
    <t>7727747</t>
  </si>
  <si>
    <t>8258972F49</t>
  </si>
  <si>
    <t>Fornitura di 3 ventilatori polmonari - COVID-2019 - ORDINANZA PRESIDENZIALE CONTINGIBILE ED URGENTE n.4/2020 del 04/03/2020</t>
  </si>
  <si>
    <t>7727873</t>
  </si>
  <si>
    <t>825913991B</t>
  </si>
  <si>
    <t>Fornitura urgente (covid-19) per un sistema ECMO per l</t>
  </si>
  <si>
    <t>7711498</t>
  </si>
  <si>
    <t>8240131337</t>
  </si>
  <si>
    <t xml:space="preserve">ACQUISTO N. 6 VENTILATORI TERAPIA INTENSIVA </t>
  </si>
  <si>
    <t>7723957</t>
  </si>
  <si>
    <t>8254119A78</t>
  </si>
  <si>
    <t>Fornitura di  ventilatori per pazienti</t>
  </si>
  <si>
    <t>7706818</t>
  </si>
  <si>
    <t>8234128960</t>
  </si>
  <si>
    <t>fornitura ventilatori polmonari urgenti -emergenza coronavirus</t>
  </si>
  <si>
    <t>7714209</t>
  </si>
  <si>
    <t>82432007D4</t>
  </si>
  <si>
    <t>7712112</t>
  </si>
  <si>
    <t>82407566FA</t>
  </si>
  <si>
    <t>Fornitura in noleggio (locazione operativa) di n. 4 ventilatori polmonari - Emergenza COVID-19</t>
  </si>
  <si>
    <t>7716604</t>
  </si>
  <si>
    <t>82458567A1</t>
  </si>
  <si>
    <t>acquisizione in regime di estrema urgenza di 19 ventilatori polmonari e di 4 CPAP per le necessità dell' Ospedale del Delta dell'Azienda Usl  di Ferrara</t>
  </si>
  <si>
    <t>7714121</t>
  </si>
  <si>
    <t>8243108BE7</t>
  </si>
  <si>
    <t>Mercato Elettronico della Pubblica Amministrazione. Procedura di gara sottosoglia per la fornitura di  N. 12 ventilatori polmonari per nuovi posti letto della U.O.C. di Terapia Intensiva e Anestesia</t>
  </si>
  <si>
    <t>2020-04-23</t>
  </si>
  <si>
    <t>7714505</t>
  </si>
  <si>
    <t>82435042B4</t>
  </si>
  <si>
    <t>Mercato Elettronico della Pubblica Amministrazione. Procedura di gara sottosoglia per la fornitura di  N^ 15 generatori di alti flussi</t>
  </si>
  <si>
    <t>7723616</t>
  </si>
  <si>
    <t>8253726629</t>
  </si>
  <si>
    <t>fornitura di n. 10 ASTRAL 150 VENTILATORE POLMONARE 'LIFE SUPPORT' PRESSOVOLUMETRICO</t>
  </si>
  <si>
    <t>7723662</t>
  </si>
  <si>
    <t>8253771B4A</t>
  </si>
  <si>
    <t xml:space="preserve"> fornitura di n. 5 Respiratori R55</t>
  </si>
  <si>
    <t>7723721</t>
  </si>
  <si>
    <t>82538604BE</t>
  </si>
  <si>
    <t xml:space="preserve">la fornitura di n. 8 Ventilatore polmonare mod. Servo-air , Servo- Air </t>
  </si>
  <si>
    <t>7713056</t>
  </si>
  <si>
    <t>8241840586</t>
  </si>
  <si>
    <t>FACCIALI FILTRANTE RESPIRATORY PROTECTION MASK - 3M 9322 - FFP2</t>
  </si>
  <si>
    <t>7717718</t>
  </si>
  <si>
    <t>824720400B</t>
  </si>
  <si>
    <t>ventilatori ATRA 150</t>
  </si>
  <si>
    <t>7717764</t>
  </si>
  <si>
    <t>824724952C</t>
  </si>
  <si>
    <t>fornitura di n. 4 VENTILATORI POLMONARE DA TRASPORTO MEDUMAT TRANSPORT WEINMANN</t>
  </si>
  <si>
    <t>7724466</t>
  </si>
  <si>
    <t>82549296E8</t>
  </si>
  <si>
    <t>acquisto urgentissimo n. 10 ventilatori polmonari e n. 9 ventilatori polmonari per terapia intensiva/semintensiva - emergenza sanitaria COVID-19</t>
  </si>
  <si>
    <t>8254934B07</t>
  </si>
  <si>
    <t>7726494</t>
  </si>
  <si>
    <t>825749084F</t>
  </si>
  <si>
    <t>fornitura ventilatori polmonari per rianimazione</t>
  </si>
  <si>
    <t>7707684</t>
  </si>
  <si>
    <t>8235313B44</t>
  </si>
  <si>
    <t>ACQUISTO N 4 VENTILATORI PER TERAPIA INTENSIVA - URGENZA CORONAVIRUS</t>
  </si>
  <si>
    <t>7707246</t>
  </si>
  <si>
    <t>82346643B4</t>
  </si>
  <si>
    <t>FORNITURA, IN NOLEGGIO, PER IL PERIODO DI 12 MESI, DI UMIDIFICATORI PER VENTILATORI POLMONARI HAMILTON C6, E DEL MATERIALE DI CONSUMO, IN REGIME DI URGENZA</t>
  </si>
  <si>
    <t>7710665</t>
  </si>
  <si>
    <t>8239142311</t>
  </si>
  <si>
    <t>ACQUISTO VENTILATORI POLMONARI PER PRONTO SOCCORSO E MECAU E FORNITURA RELATIVO MAT. DI CONSUMO PER 12 MESI</t>
  </si>
  <si>
    <t>7713021</t>
  </si>
  <si>
    <t>8241791D14</t>
  </si>
  <si>
    <t xml:space="preserve">fornitura VENTILATORI BIPAP GARA IN UTA ASL BARI CAPOFILA LOTTO 9 </t>
  </si>
  <si>
    <t>7713048</t>
  </si>
  <si>
    <t>824183623A</t>
  </si>
  <si>
    <t>COVID19 estensione fornitura N. 12 VENTILATORI BIPAP GARA IN UTA ASL BARI CAPOFILA LOTTO 9</t>
  </si>
  <si>
    <t>Affidamento diretto per variante superiore al 20% dell'importo contrattuale</t>
  </si>
  <si>
    <t>7722728</t>
  </si>
  <si>
    <t>825274194F</t>
  </si>
  <si>
    <t>fornitura di n. 12 ventilatori polmonari</t>
  </si>
  <si>
    <t>7721733</t>
  </si>
  <si>
    <t>8251631550</t>
  </si>
  <si>
    <t>VENTILATORI POLMONARI</t>
  </si>
  <si>
    <t>7724218</t>
  </si>
  <si>
    <t>8254743D68</t>
  </si>
  <si>
    <t>n. 2 ventilatori Servo U</t>
  </si>
  <si>
    <t>7724389</t>
  </si>
  <si>
    <t>8254818B4D</t>
  </si>
  <si>
    <t>n. 30 ventilatori AIRVO II</t>
  </si>
  <si>
    <t>7724556</t>
  </si>
  <si>
    <t>82550434FC</t>
  </si>
  <si>
    <t>n. 10 ventilatori HFT500 Omniox</t>
  </si>
  <si>
    <t>7709596</t>
  </si>
  <si>
    <t>8237876E51</t>
  </si>
  <si>
    <t xml:space="preserve">Acquisto urgente di n.3 Ventilatori polmonari a turbina necessaria  per l'U.O.C. di Anestesia e Rianimazione ubicata nel P.O. di L'Aquila </t>
  </si>
  <si>
    <t>7719308</t>
  </si>
  <si>
    <t>8248968FB9</t>
  </si>
  <si>
    <t>Fornitura di ventilatori polmonari a turbina per emergenza Covid-19 da destinare alle Malattie Infettive del P.O. di L'Aquila</t>
  </si>
  <si>
    <t>7725600</t>
  </si>
  <si>
    <t>8256407A96</t>
  </si>
  <si>
    <t>Acquisto di n.2 respiratori automatici per anestesia occorrenti all'U.O.C. Anestesia e Rianimazione del P.O. di L'Aquila</t>
  </si>
  <si>
    <t>7714999</t>
  </si>
  <si>
    <t>824406627B</t>
  </si>
  <si>
    <t>Fornitura in somma urgenza per implementazione n. 3 ventilatori e n. 3 monitoraggio (in ampliamento dotazioni attuali) per UO Anestesia&amp;Rianimazione PO Caltanissetta - Progetto emergenza COVID-19</t>
  </si>
  <si>
    <t>7715421</t>
  </si>
  <si>
    <t>8244541A74</t>
  </si>
  <si>
    <t xml:space="preserve">FORNITURA DI VENTILATORI PER TERAPIA INTENSIVA PER IL PO DI GELA </t>
  </si>
  <si>
    <t>01874240342</t>
  </si>
  <si>
    <t>AZIENDA OSPEDALIERO-UNIVERSITARIA DI PARMA</t>
  </si>
  <si>
    <t>7705342</t>
  </si>
  <si>
    <t>8232367C26</t>
  </si>
  <si>
    <t xml:space="preserve">Acquisto di 10 ventilatori polmonari V800 ditta Draeger  </t>
  </si>
  <si>
    <t>01886690609</t>
  </si>
  <si>
    <t>AZIENDA UNITA' SANITARIA LOCALE FROSINONE</t>
  </si>
  <si>
    <t>7724467</t>
  </si>
  <si>
    <t>8254933A34</t>
  </si>
  <si>
    <t>Acquisto in service di n. 10 (dieci) ventilatori polmonari e n. 10 (dieci) monitor multiparametrici per emergenza coronavirus</t>
  </si>
  <si>
    <t>42520000-7</t>
  </si>
  <si>
    <t>APPARECCHIATURE DI VENTILAZIONE</t>
  </si>
  <si>
    <t>7714909</t>
  </si>
  <si>
    <t>8243965F1E</t>
  </si>
  <si>
    <t>ventilatore polmonare</t>
  </si>
  <si>
    <t>CANCELLATA/O</t>
  </si>
  <si>
    <t>7721602</t>
  </si>
  <si>
    <t>8251466D24</t>
  </si>
  <si>
    <t>EMERGENZA COVID 19 - ACQUISTO N.30 VENTILATORI POLMONARI</t>
  </si>
  <si>
    <t>7721619</t>
  </si>
  <si>
    <t>8251475494</t>
  </si>
  <si>
    <t>7720043</t>
  </si>
  <si>
    <t>8249771664</t>
  </si>
  <si>
    <t>FORNITURA URGENTE IN REGIME DI NOLEGGIO DI ATTREZZATURE SANITARIE OCCORRENTI AL P.O DI TORTONA (OSPEDALE COVID) - NOLEGGIO N. 6 VENTILATORI POLMONARI EVITA V800</t>
  </si>
  <si>
    <t>7721946</t>
  </si>
  <si>
    <t>8251825568</t>
  </si>
  <si>
    <t>Fornitura di umidificatori per pazienti in ventilazione meccanica e sistemi ad alti flussi</t>
  </si>
  <si>
    <t>7708816</t>
  </si>
  <si>
    <t>823685756C</t>
  </si>
  <si>
    <t>fornitura ventilatori lotto 5</t>
  </si>
  <si>
    <t>7708830</t>
  </si>
  <si>
    <t>82368721CE</t>
  </si>
  <si>
    <t>ventilatori polmonari lotto 4</t>
  </si>
  <si>
    <t>7720997</t>
  </si>
  <si>
    <t>8250831123</t>
  </si>
  <si>
    <t>[DTDTS noleggio ventilatori</t>
  </si>
  <si>
    <t>7724811</t>
  </si>
  <si>
    <t>8255334520</t>
  </si>
  <si>
    <t>Fornitura urgente di n. 10 ventilatori per terapia intensiva occorrenti alla Struttura di Anestesia e Rianimazione per l'emergenza Coronavirus</t>
  </si>
  <si>
    <t>7705954</t>
  </si>
  <si>
    <t>82331198B9</t>
  </si>
  <si>
    <t>Acquisto urgente ventilatori polmonari Ditta GETINGE ITALIA cod. fiscale 039922209</t>
  </si>
  <si>
    <t>7710712</t>
  </si>
  <si>
    <t>8239196F9D</t>
  </si>
  <si>
    <t>ACQUISTO URGENTE (CORONAVIRUS) 2 ventilatori polmonari  VYAIRE SR</t>
  </si>
  <si>
    <t>7712883</t>
  </si>
  <si>
    <t>8241652A60</t>
  </si>
  <si>
    <t xml:space="preserve">emergenza CORONAVIRUS - Acquisto URGENTE di n. 6 ventilatori polmonari </t>
  </si>
  <si>
    <t>7714792</t>
  </si>
  <si>
    <t>8243814286</t>
  </si>
  <si>
    <t>acquisto urgente (EMERGENZA CORONA VIRUS) ventilatori polmonari</t>
  </si>
  <si>
    <t>7705724</t>
  </si>
  <si>
    <t>82328792AD</t>
  </si>
  <si>
    <t>Fornitura di n. ventilatori polmonari  per AuslBo</t>
  </si>
  <si>
    <t>82328835F9</t>
  </si>
  <si>
    <t>7709191</t>
  </si>
  <si>
    <t>82373414D5</t>
  </si>
  <si>
    <t>Fornitura di n.4 ventilatori polmonari per AOUBO emergenza COVID-19</t>
  </si>
  <si>
    <t>7711742</t>
  </si>
  <si>
    <t>8240382259</t>
  </si>
  <si>
    <t>Fornitura ventilatori polmonari per AuslBo-emergenza COVID-19</t>
  </si>
  <si>
    <t>7712310</t>
  </si>
  <si>
    <t>824100761C</t>
  </si>
  <si>
    <t>Fornitura di ventilatori polmonari per AOUBO emergenza COVID-19</t>
  </si>
  <si>
    <t>7721046</t>
  </si>
  <si>
    <t>8250884CDC</t>
  </si>
  <si>
    <t>Fornitura di n. 3 ventilatori MonnalT60 per Ausl Imola</t>
  </si>
  <si>
    <t>7719983</t>
  </si>
  <si>
    <t>8249716900</t>
  </si>
  <si>
    <t>ACQUISIZIONE DI N. 8 VENTILATORI POLMONARI MOD.ASTRAL150 OCCORRENTI ALL'AZIENDA USL BOLOGNA EMERGENZA CORONAVIRUS COVID19</t>
  </si>
  <si>
    <t>7724964</t>
  </si>
  <si>
    <t>825556970D</t>
  </si>
  <si>
    <t>Acquisto urgente di ventilatori polmonari per il contrasto di COVID-19 per le esigenze delle Aziende Sanitarie RER</t>
  </si>
  <si>
    <t>7727609</t>
  </si>
  <si>
    <t>82588087F5</t>
  </si>
  <si>
    <t>Fornitura di n.100 ventilatori polmonari completi di software e medica air cmpressor per Aziende Sanitarie RER</t>
  </si>
  <si>
    <t>7733958</t>
  </si>
  <si>
    <t>82662082A3</t>
  </si>
  <si>
    <t>PN ACQUISTO N. 40 TURBOVENTILATORI SR 500 COMPLETI DI ACCESSORI E FILTRI</t>
  </si>
  <si>
    <t>7705069</t>
  </si>
  <si>
    <t>8232012733</t>
  </si>
  <si>
    <t>VENTILATORI POLMONARI SERVO U - COMPLETAMENTO</t>
  </si>
  <si>
    <t>7720347</t>
  </si>
  <si>
    <t>8250104930</t>
  </si>
  <si>
    <t>PROGETTO COVID 19. FORNITURA DI N. 5 VENTILATORI POLMONARI PRESSOMETRICI BIPAP V60 PLUS RESPIRONICS OCCORRENTI PER LA S.C. MEDICINA E CHIRURGIA D</t>
  </si>
  <si>
    <t>7734243</t>
  </si>
  <si>
    <t>8266644A6D</t>
  </si>
  <si>
    <t xml:space="preserve">FORNITURA DI MATERIALE DI CONSUMO DEDICATO PER VENTILATORI-RESPIRATORI GE MEDICAL SYSTEM </t>
  </si>
  <si>
    <t>7716032</t>
  </si>
  <si>
    <t>8245201B1A</t>
  </si>
  <si>
    <t>ACQUISTO N^ 10 VENTILATORI   POLMONARI  COMPLETI  DI CARRELLO EVITA V800 - DRAEGER ITALIA S.p.a.</t>
  </si>
  <si>
    <t>7716043</t>
  </si>
  <si>
    <t>824521135D</t>
  </si>
  <si>
    <t>ACQUISTO DI N^10 VENTILATORI POLMONARE MOD. CARESCAPE R860 - GE MEDICAL SYSTEM ITALIA S.p.A.</t>
  </si>
  <si>
    <t>7716054</t>
  </si>
  <si>
    <t>8245224E14</t>
  </si>
  <si>
    <t>ACQUISTO N^ 5 VENTILATORI  POLMONARI  COMPLETI DI CARRELLO MOD. ELISA - MEDIGAS ITALIA s.r.l.</t>
  </si>
  <si>
    <t>7711276</t>
  </si>
  <si>
    <t>8239907A5B</t>
  </si>
  <si>
    <t xml:space="preserve">ACQUISIZIONE TRAMITE RDO DI N. 10 VENTILATORI POLMONARI (160.10.10/2020/PROV/467) </t>
  </si>
  <si>
    <t>7712735</t>
  </si>
  <si>
    <t>8241498B4A</t>
  </si>
  <si>
    <t>acquisizione di n. 10 ventilatori polmonari modello Evita V800</t>
  </si>
  <si>
    <t>7707188</t>
  </si>
  <si>
    <t>8234595AC1</t>
  </si>
  <si>
    <t>fornitura di ventilatori polmonari ai sensi dell</t>
  </si>
  <si>
    <t>7711171</t>
  </si>
  <si>
    <t>82397844DC</t>
  </si>
  <si>
    <t>acquisto in urgenza ai sensi dell'art. 163 D.Lgs 50/2016 - OCDPC n. 638 del 22/02/2020 e n. 639 del 25/02/2020 - Acquisto Ventilatori Polmonari Modello C6 - Burke &amp; Burke</t>
  </si>
  <si>
    <t>7711194</t>
  </si>
  <si>
    <t>823979806B</t>
  </si>
  <si>
    <t>acquisto in urgenza ai sensi dell'art. 163 D.Lgs 50/2016 - OCDPC n. 638 del 22/02/2020 e n. 639 del 25/02/2020 - Acquisto Ventilatori Polmonari Modello Carescape R860 - HSP Bologna</t>
  </si>
  <si>
    <t>7711206</t>
  </si>
  <si>
    <t>8239810A4F</t>
  </si>
  <si>
    <t>acquisto in urgenza ai sensi dell'art. 163 D.Lgs 50/2016 - OCDPC n. 638 del 22/02/2020 e n. 639 del 25/02/2020 - Acquisto ventilatori polmonari Modello V 800 - Draeger Italia S.p.A.</t>
  </si>
  <si>
    <t>8241708897</t>
  </si>
  <si>
    <t>7717928</t>
  </si>
  <si>
    <t>8247453D82</t>
  </si>
  <si>
    <t>Acquisto in urgenza - COVID-19 ai sensi dei OCDPC 630, 638 e 639 - Acquisto Ventilatori Polmonari Medumat Transport - Ditta Sago Medica</t>
  </si>
  <si>
    <t>7718452</t>
  </si>
  <si>
    <t>82480401EE</t>
  </si>
  <si>
    <t>Acquisto, ai sensi dell'art. 163 del D.Lgs 50/2016, di n. 14 apparecchi per ossigenoterapia ad alti flussi per emergenza COVID_19</t>
  </si>
  <si>
    <t>7711688</t>
  </si>
  <si>
    <t>8240326422</t>
  </si>
  <si>
    <t>PC20PRE019 - Fornitura mc per Babylog 8000</t>
  </si>
  <si>
    <t>7721561</t>
  </si>
  <si>
    <t>8251409E1A</t>
  </si>
  <si>
    <t xml:space="preserve">EMERGENZA COVID19- FORNITURA VENTILATORI POLMONARI ALKER MEDICAL </t>
  </si>
  <si>
    <t>7721569</t>
  </si>
  <si>
    <t>8251429E9B</t>
  </si>
  <si>
    <t>EMERGENZA COVID19 - FORNITURA VENTILATORI AIRVO  AN.COR-MED</t>
  </si>
  <si>
    <t>7721599</t>
  </si>
  <si>
    <t>825145326D</t>
  </si>
  <si>
    <t xml:space="preserve">EMERGENZA COVID19 - VENTILATORI HFT500 BURKE  BURKE </t>
  </si>
  <si>
    <t>7721642</t>
  </si>
  <si>
    <t>8251499861</t>
  </si>
  <si>
    <t>EMERGENZA COVID19 - FORNITURA VENTILATORE MINDRAY SYNOVENT MEDICA</t>
  </si>
  <si>
    <t>7721643</t>
  </si>
  <si>
    <t>8251507EF9</t>
  </si>
  <si>
    <t>EMERGENZA COVID19  - FORNITURA DI VENTILATORI PERSEUS</t>
  </si>
  <si>
    <t>7721708</t>
  </si>
  <si>
    <t>8251578992</t>
  </si>
  <si>
    <t>EMERGENZA COVID19  - FORNITURA DI VENTILATORI PER T.I. RESPIRONICS</t>
  </si>
  <si>
    <t>7726974</t>
  </si>
  <si>
    <t>8258086426</t>
  </si>
  <si>
    <t xml:space="preserve">EMERGENZA COVID19  - FORMITURA DI VENTILATORI DA T.I. CRIUS </t>
  </si>
  <si>
    <t>7729842</t>
  </si>
  <si>
    <t>8261391B83</t>
  </si>
  <si>
    <t>EMERGENZA COVID19  - FORNITURA DI VENTILATORI POLMONARI PORTATILI FALCO 101</t>
  </si>
  <si>
    <t>7717706</t>
  </si>
  <si>
    <t>8247208357</t>
  </si>
  <si>
    <t>Fornitura in service del Servizio di back up temporaneo di sistemi di ventilazione</t>
  </si>
  <si>
    <t>7728398</t>
  </si>
  <si>
    <t>8259707DD4</t>
  </si>
  <si>
    <t>Fornitura urgente di n. 7 ventilatori polmonari per emergenza COVID - ditta Althea</t>
  </si>
  <si>
    <t>7705129</t>
  </si>
  <si>
    <t>8232121128</t>
  </si>
  <si>
    <t>ventilatori polmonari portatili urgenti per covid 19</t>
  </si>
  <si>
    <t>7710930</t>
  </si>
  <si>
    <t>823952926E</t>
  </si>
  <si>
    <t>Fornitura di n.1 apparecchio per anestesia e n.1 ventilatore polmonare a completamento della dotazione esistente per l</t>
  </si>
  <si>
    <t>7734426</t>
  </si>
  <si>
    <t>826677675C</t>
  </si>
  <si>
    <t>Servizio fornitura in noleggio con relativa gestione di ausili per terapia respiratoria, di cui all'elenco 3 DM n.332/1999, senza riscatto finale, per utenti area sud.</t>
  </si>
  <si>
    <t>7710547</t>
  </si>
  <si>
    <t>823901389B</t>
  </si>
  <si>
    <t>Ventilatori polmonari ad alta fascia e da trasporto per gestione dell</t>
  </si>
  <si>
    <t>7716197</t>
  </si>
  <si>
    <t>8245384221</t>
  </si>
  <si>
    <t>acquisto ventilatori per penumologia e rianimazione villa scassi per emergenza covid19</t>
  </si>
  <si>
    <t>7735612</t>
  </si>
  <si>
    <t>826830986E</t>
  </si>
  <si>
    <t>SISTEMA DI UMIDIFICAZIONE ATTIVA</t>
  </si>
  <si>
    <t>7717401</t>
  </si>
  <si>
    <t>82467709E2</t>
  </si>
  <si>
    <t>fornitura ventilatori polmonari da ti</t>
  </si>
  <si>
    <t>7722038</t>
  </si>
  <si>
    <t>82519214A1</t>
  </si>
  <si>
    <t>FORNITURA DI N. 3 VENTILATORI POLMONARI PER RIANIMAZIONE EMERGENZA COVID 19</t>
  </si>
  <si>
    <t>7711234</t>
  </si>
  <si>
    <t>8239840313</t>
  </si>
  <si>
    <t xml:space="preserve">Fornitura di n. 6 ventilatori polmonari per letti di terapia intensiva - emergenza epidemiologica da COVID-19 </t>
  </si>
  <si>
    <t>7709084</t>
  </si>
  <si>
    <t>823721198C</t>
  </si>
  <si>
    <t>FORNITURA DI N.3 VENTILATORI POLMONARI</t>
  </si>
  <si>
    <t>7711332</t>
  </si>
  <si>
    <t>8239959546</t>
  </si>
  <si>
    <t>FORNITURA DI N.2 VENTILATORI POLMONARI</t>
  </si>
  <si>
    <t>7711497</t>
  </si>
  <si>
    <t>8240130264</t>
  </si>
  <si>
    <t>Fornitura di 137 ventilatori polmonari per ler Aziende Sanitarie della Regione Siciliana per Emergenza Coronavirus</t>
  </si>
  <si>
    <t>7718995</t>
  </si>
  <si>
    <t>8248636DC0</t>
  </si>
  <si>
    <t>Noleggio di n. 3 Sistemi di ventilazione</t>
  </si>
  <si>
    <t>7723457</t>
  </si>
  <si>
    <t>8253557AB1</t>
  </si>
  <si>
    <t>Noleggio di n. 4 Sistemi di ventilazione</t>
  </si>
  <si>
    <t>824022619D</t>
  </si>
  <si>
    <t>7716706</t>
  </si>
  <si>
    <t>8246020EF5</t>
  </si>
  <si>
    <t>Ventilatori polmonari per terapia subintensiva (turbina)</t>
  </si>
  <si>
    <t>7717398</t>
  </si>
  <si>
    <t>824676883C</t>
  </si>
  <si>
    <t>7717543</t>
  </si>
  <si>
    <t>82469649FA</t>
  </si>
  <si>
    <t>Ventilatori pomonari per terapia subintensiva (Turbina)</t>
  </si>
  <si>
    <t>7717551</t>
  </si>
  <si>
    <t>8246971FBF</t>
  </si>
  <si>
    <t>7723987</t>
  </si>
  <si>
    <t>8254173709</t>
  </si>
  <si>
    <t>7719192</t>
  </si>
  <si>
    <t>824881624E</t>
  </si>
  <si>
    <t>N^ 4 SISTEMI DI OSSIGENONOTERAPIA AD ALTO FLUSSO</t>
  </si>
  <si>
    <t>8238545667</t>
  </si>
  <si>
    <t>82385499B3</t>
  </si>
  <si>
    <t>8240141B75</t>
  </si>
  <si>
    <t>7714085</t>
  </si>
  <si>
    <t>8243056101</t>
  </si>
  <si>
    <t>DISPOSITIVI MEDICI PER EMERGENZA SANITARIA - COVID-19 LOTTO 1</t>
  </si>
  <si>
    <t>7714086</t>
  </si>
  <si>
    <t>82430582A7</t>
  </si>
  <si>
    <t>DISPOSITIVI MEDICI PER EMERGENZA SANITARIA - COVID-19 - lotto 1</t>
  </si>
  <si>
    <t>7714090</t>
  </si>
  <si>
    <t>82430625F3</t>
  </si>
  <si>
    <t>DISPOSITIVI MEDICI PER EMERGENZA SANITARIA - COVID-19 - LOTTO 2</t>
  </si>
  <si>
    <t>7714091</t>
  </si>
  <si>
    <t>8243064799</t>
  </si>
  <si>
    <t>DISPOSITIVI MEDICI PER EMERGENZA SANITARIA - COVID-19  - LOTTO 1</t>
  </si>
  <si>
    <t>7714094</t>
  </si>
  <si>
    <t>824306586C</t>
  </si>
  <si>
    <t>7714098</t>
  </si>
  <si>
    <t>8243071D5E</t>
  </si>
  <si>
    <t xml:space="preserve"> DISPOSITIVI MEDICI PER EMERGENZA SANITARIA - COVID-19 - LOTTO 2</t>
  </si>
  <si>
    <t>7714100</t>
  </si>
  <si>
    <t>8243073F04</t>
  </si>
  <si>
    <t>7714103</t>
  </si>
  <si>
    <t>8243076182</t>
  </si>
  <si>
    <t>7714105</t>
  </si>
  <si>
    <t>8243078328</t>
  </si>
  <si>
    <t>DISPOSITIVI MEDICI PER EMERGENZA SANITARIA - COVID-19 - LOTTO 1</t>
  </si>
  <si>
    <t>7714106</t>
  </si>
  <si>
    <t>82430804CE</t>
  </si>
  <si>
    <t>7714107</t>
  </si>
  <si>
    <t>82430815A1</t>
  </si>
  <si>
    <t>7714110</t>
  </si>
  <si>
    <t>8243083747</t>
  </si>
  <si>
    <t>7714307</t>
  </si>
  <si>
    <t>8243285DF7</t>
  </si>
  <si>
    <t>DISPOSITIVI MEDICI PER EMERGENZA SANITARIA - COVID-19 - LOTTO 7</t>
  </si>
  <si>
    <t>7714325</t>
  </si>
  <si>
    <t>8243307023</t>
  </si>
  <si>
    <t>7714419</t>
  </si>
  <si>
    <t>824341486D</t>
  </si>
  <si>
    <t>7714497</t>
  </si>
  <si>
    <t>8243494A71</t>
  </si>
  <si>
    <t>7714099</t>
  </si>
  <si>
    <t>8243072E31</t>
  </si>
  <si>
    <t>7714101</t>
  </si>
  <si>
    <t>8243074FD7</t>
  </si>
  <si>
    <t>7714383</t>
  </si>
  <si>
    <t>8243380C5D</t>
  </si>
  <si>
    <t>7714395</t>
  </si>
  <si>
    <t>8243391573</t>
  </si>
  <si>
    <t>7714406</t>
  </si>
  <si>
    <t>8243405102</t>
  </si>
  <si>
    <t>7714432</t>
  </si>
  <si>
    <t>82434240B0</t>
  </si>
  <si>
    <t>7714442</t>
  </si>
  <si>
    <t>82434348EE</t>
  </si>
  <si>
    <t>7714463</t>
  </si>
  <si>
    <t>8243458CBB</t>
  </si>
  <si>
    <t>7714484</t>
  </si>
  <si>
    <t>8243481FB5</t>
  </si>
  <si>
    <t>7714504</t>
  </si>
  <si>
    <t>8243508600</t>
  </si>
  <si>
    <t>7714372</t>
  </si>
  <si>
    <t>824337041F</t>
  </si>
  <si>
    <t>824674988E</t>
  </si>
  <si>
    <t>7711511</t>
  </si>
  <si>
    <t>8240145EC1</t>
  </si>
  <si>
    <t>ACQUISTO DI VENTILATORI DA TERAPIA INTENSIVA E SEMINTENSIVA - EMERGENZA COVID-19</t>
  </si>
  <si>
    <t>8240146F94</t>
  </si>
  <si>
    <t>7721483</t>
  </si>
  <si>
    <t>8251403928</t>
  </si>
  <si>
    <t>EMERGENZA COVID-19 - Servizio di back-up temporaneo di n. 10 Sistemi di Ventilazione per Terapia Intensiva. SEAD07C1</t>
  </si>
  <si>
    <t>7717568</t>
  </si>
  <si>
    <t>8246997537</t>
  </si>
  <si>
    <t>Noleggio ventilatori polmonari per 90 gg.</t>
  </si>
  <si>
    <t>7722318</t>
  </si>
  <si>
    <t>8252202C82</t>
  </si>
  <si>
    <t>Apparecchiature per ossigenoterapia ad alti flussi con consumabili</t>
  </si>
  <si>
    <t>7726063</t>
  </si>
  <si>
    <t>8257014F7E</t>
  </si>
  <si>
    <t>RINNOVI AUSILI RESPIRATORI ALLA DITTA VIVISOL PER RICHIESTA DIST. SANIT. 51</t>
  </si>
  <si>
    <t>7727075</t>
  </si>
  <si>
    <t>8258188851</t>
  </si>
  <si>
    <t>RINNOVI NOLEGGI AUSILI RESPIRATORI ALLA DITTA MEDICAIR DIST. SANIT. 51</t>
  </si>
  <si>
    <t>7728883</t>
  </si>
  <si>
    <t>8260268CC8</t>
  </si>
  <si>
    <t>RINNOVI AUSILI RESPIRATORI ALLA DITTA VIVISOL PER RICHIESTA DIST. SANIT. 52</t>
  </si>
  <si>
    <t>7731294</t>
  </si>
  <si>
    <t>8263045073</t>
  </si>
  <si>
    <t>RINNOVI NOLEGGI AUSILI RESPIRATORI ALLA DITTA MEDICAIR DIST. SANIT. 58</t>
  </si>
  <si>
    <t>7732447</t>
  </si>
  <si>
    <t>8264459F4D</t>
  </si>
  <si>
    <t>RINNOVI AUSILI RESPIRATORI ALLA DITTA VIVISOL PER RICHIESTA DIST. SANIT. 48</t>
  </si>
  <si>
    <t>7738180</t>
  </si>
  <si>
    <t>827134844C</t>
  </si>
  <si>
    <t>RINNOVO NOLEGGIO DITTA MEDICAIR SUD PER ASSISTITI DIST. 48</t>
  </si>
  <si>
    <t>7710307</t>
  </si>
  <si>
    <t>823873318D</t>
  </si>
  <si>
    <t>Procedura aperta congiunta tra A.S.L. Napoli 1 Centro (capofila), A.S.L. Napoli 2 Nord, A.S.L. Napoli 3 Sud e ASL Salerno per la conclusione di un accordo quadro, di durata triennale, con più operatori economici, relativo alla fornitura in acquisto o service di dispositivi medici per ventiloterapia con fornitura di materiale di consumo e assistenza full-risk</t>
  </si>
  <si>
    <t>7721545</t>
  </si>
  <si>
    <t>8251396363</t>
  </si>
  <si>
    <t>FORNITURA DI VENTILATORI POLMONARI IN EMERGENZA PER COVID 19 DA DESTINARE ALLA AAASS DELLA REGIONE TOSCANA</t>
  </si>
  <si>
    <t>7719831</t>
  </si>
  <si>
    <t>8249546CB5</t>
  </si>
  <si>
    <t>Acquisizione di ventilatori polmonari in noleggio quadrimestrale per le AA.SS. della Regione Toscana</t>
  </si>
  <si>
    <t>7722266</t>
  </si>
  <si>
    <t>8252161AAD</t>
  </si>
  <si>
    <t>PROCEDURA NEGOZIATA AI SENSI DELL</t>
  </si>
  <si>
    <t>8252162B80</t>
  </si>
  <si>
    <t>8252164D26</t>
  </si>
  <si>
    <t>7723103</t>
  </si>
  <si>
    <t>8253156FC5</t>
  </si>
  <si>
    <t>PROCEDURA NEGOZIATA AI SENSI DELL'ART. 63 COMMA 2 - LETT. C) DEL D.LGS. 50/2016 PER LA FORNITURA IN EMERGENZA 'COVID-19' DI VENTILATORI POLMONARI DA DESTINARE ALLE AA.SS. E AA.OO. DELLA REGIONE TOSCANA</t>
  </si>
  <si>
    <t>7711661</t>
  </si>
  <si>
    <t>82403063A1</t>
  </si>
  <si>
    <t>Fornitura urgente di ventilatori polmonari portatili per potenziare la rete assistenziale  nell'ambito dell'emergenza covid-19.</t>
  </si>
  <si>
    <t>7717664</t>
  </si>
  <si>
    <t>8247158A12</t>
  </si>
  <si>
    <t>acquisto per emergenza Covid 19 di n. 8 ventilatori polmonari Respironics</t>
  </si>
  <si>
    <t>09059340019</t>
  </si>
  <si>
    <t>AZIENDA OSPEDALIERA ORDINE MAURIZIANO DI TORINO</t>
  </si>
  <si>
    <t>7717982</t>
  </si>
  <si>
    <t>8247530D0D</t>
  </si>
  <si>
    <t xml:space="preserve"> FORNITURA DI N. 4 VENTILATORI POLMONARI PER IL SERVIZIO DI TERAPIA SUB INTENSIVA POLMONARE DELL</t>
  </si>
  <si>
    <t>7710391</t>
  </si>
  <si>
    <t>823883233F</t>
  </si>
  <si>
    <t>AFFIDAMENTO DIRETTO DELLA FORNITURA DI N. 10 VENTILATORI POLMONARI T75 DESTINATI ALLA ASST DI MONZA PER EMERGENZA EPIDEMIA DA COVID-19</t>
  </si>
  <si>
    <t>7711147</t>
  </si>
  <si>
    <t>82397622B5</t>
  </si>
  <si>
    <t>N. 5 VENTILATORI POLMONARI EVITA V 800 CON NEBULIZZATORE - EMERGENZA COVID-19</t>
  </si>
  <si>
    <t>7720106</t>
  </si>
  <si>
    <t>8249835B33</t>
  </si>
  <si>
    <t>Aggiudicazione, a seguito di procedura negoziata, del contratto per la fornitura di n. 2 sistemi integrati ventilatore-monitor - emergenza coronavirus.</t>
  </si>
  <si>
    <t>7706669</t>
  </si>
  <si>
    <t>823391599A</t>
  </si>
  <si>
    <t>FORNITURA DI VENTILATORI POLMONARI 2 SERVO U + 6 SERVO AIR - EMERGENZA CORONAVIRUS</t>
  </si>
  <si>
    <t>7716639</t>
  </si>
  <si>
    <t>8245915851</t>
  </si>
  <si>
    <t>FORNITURA IN NOLEGGIO DI APPARECCHIATURE E SERVIZI PER VENTILOTERAPIA MECCANICA DOMICILIARE</t>
  </si>
  <si>
    <t>8245996B28</t>
  </si>
  <si>
    <t>7716782</t>
  </si>
  <si>
    <t>824605188C</t>
  </si>
  <si>
    <t>FORNITURA IN NOLEGGIO DI APPARECCHIATURE PER VENTILOTERAPIA MECCANICA DOMICILIARE</t>
  </si>
  <si>
    <t>7716809</t>
  </si>
  <si>
    <t>8246087642</t>
  </si>
  <si>
    <t xml:space="preserve">FORNITURA IN NOLEGGIO DI APPARECCHIATURE PER VENTILOTERAPIA MECCANICA DOMICILIARE </t>
  </si>
  <si>
    <t>7712181</t>
  </si>
  <si>
    <t>8240840C4A</t>
  </si>
  <si>
    <t>FORNITURA DI N. 30 VENTILATORI POLMONARI PER EMERGENZA COVID-19</t>
  </si>
  <si>
    <t>7721709</t>
  </si>
  <si>
    <t>825159686D</t>
  </si>
  <si>
    <t>ACQUISTO URGENTE VENTILATORI POLMONARI PER EMERGENZA COVID 19</t>
  </si>
  <si>
    <t>7733323</t>
  </si>
  <si>
    <t>8265448F73</t>
  </si>
  <si>
    <t xml:space="preserve">ACQUISTO URGENTE DI VENTILATORI POLMONARI </t>
  </si>
  <si>
    <t>7720422</t>
  </si>
  <si>
    <t>82501818BB</t>
  </si>
  <si>
    <t>Fornitura di n. 10 ventilatori polmonari presso-volumetrici per l'Ospedale Sandro Pertini</t>
  </si>
  <si>
    <t>7723088</t>
  </si>
  <si>
    <t>82531391C2</t>
  </si>
  <si>
    <t>Fornitura in urgenza di n. 6 ventilatori polmonari a turbina per la ASL Roma 2</t>
  </si>
  <si>
    <t>7728710</t>
  </si>
  <si>
    <t>8260037E27</t>
  </si>
  <si>
    <t>Adesione all'Accordo Quadro per la fornitura di Ventilatori polmonari</t>
  </si>
  <si>
    <t>7711980</t>
  </si>
  <si>
    <t>824063424E</t>
  </si>
  <si>
    <t>4 VENTILATORI POLMONARI urgenza Covid-19 - GETINGE</t>
  </si>
  <si>
    <t>7714469</t>
  </si>
  <si>
    <t>8243465285</t>
  </si>
  <si>
    <t>FORNITRA DI VENTILATORI POLMONARI per gestione emergenza Coronavirus - MTV MEDICAL</t>
  </si>
  <si>
    <t>93062260505</t>
  </si>
  <si>
    <t>FONDAZIONE TOSCANA GABRIELE MONASTERIO PER LA RICERCA MEDICA E DI SANITA' PUBBLICA</t>
  </si>
  <si>
    <t>7719437</t>
  </si>
  <si>
    <t>8249104FF4</t>
  </si>
  <si>
    <t>fornitura di n. 2  ventilatori HAMILTON C6 e per l'aggiornamento di n. 2 ventilatori HAMILTON G5 per le esigenze dello Stabilimento di Massa</t>
  </si>
  <si>
    <t>7722844</t>
  </si>
  <si>
    <t>82529104C7</t>
  </si>
  <si>
    <t>ACQUISTO UREGENTE COVID 19 2  VENTILATORI POLMONARI P.O. DI POZZUOLI</t>
  </si>
  <si>
    <t>85121232-8</t>
  </si>
  <si>
    <t>SERVIZI SPECIALISTICI POLMONARI</t>
  </si>
  <si>
    <t>7720875</t>
  </si>
  <si>
    <t>8250708B9F</t>
  </si>
  <si>
    <t xml:space="preserve">OCDPC 630/2020 fornitura urgente 320 ventilatori polmonari   </t>
  </si>
  <si>
    <t>7720892</t>
  </si>
  <si>
    <t>8250715169</t>
  </si>
  <si>
    <t xml:space="preserve">OCDPC 630/2020 ventilatori polmonari ad alta complessità e ventilatori meccanica polmonare </t>
  </si>
  <si>
    <t>Etichette di riga</t>
  </si>
  <si>
    <t>Totale complessivo</t>
  </si>
  <si>
    <t>Somma di Importo_Lotto</t>
  </si>
  <si>
    <t>Conteggio di id_gara</t>
  </si>
  <si>
    <t>BOLZANO</t>
  </si>
  <si>
    <t>TRENTINO</t>
  </si>
  <si>
    <t>CODICE FISCALE</t>
  </si>
  <si>
    <t>AZIENDA OSPEDALIERA UNIVERSITARIA "G. MARTINO" DI MESSINA</t>
  </si>
  <si>
    <t>IRCCS "OSPEDALE POLICLINICO SAN MARTINO"</t>
  </si>
  <si>
    <t>TOTALE AFFIDAMENTI</t>
  </si>
  <si>
    <t>IMPORTO</t>
  </si>
  <si>
    <t>NUMERO</t>
  </si>
  <si>
    <t>DPI - MASCHERINE</t>
  </si>
  <si>
    <t>DPI - ALTRI</t>
  </si>
  <si>
    <t>TAMPONI E MEZZI DIAGNOSTICI</t>
  </si>
  <si>
    <t>ALTRE CATEGORIE MERCEOLOGICHE</t>
  </si>
  <si>
    <t>AZIENDA OSPEDALIERO UNIVERSITARIA SAN GIOVANNI DI DIO E RUGGI D'ARAGONA</t>
  </si>
  <si>
    <t>TOTALE NAZIONALE</t>
  </si>
  <si>
    <t>NUMERO TOTALE AFFIDAMENTI NELLA CATEGORIA</t>
  </si>
  <si>
    <t>IMPORTO TOTALE AFFIDAMENTI NELLA CATEGORIA</t>
  </si>
  <si>
    <t>TOTALE ABRUZZO</t>
  </si>
  <si>
    <t>TOTALE BASILICATA</t>
  </si>
  <si>
    <t>TOTALE CALABRIA</t>
  </si>
  <si>
    <t>TOTALE CAMPANIA</t>
  </si>
  <si>
    <t>TOTALE EMILIA ROMAGNA</t>
  </si>
  <si>
    <t>TOTALE FRIULI VENEZIA GIULIA</t>
  </si>
  <si>
    <t>TOTALE LAZIO</t>
  </si>
  <si>
    <t>TOTALE LIGURIA</t>
  </si>
  <si>
    <t>IMPORTO AFFIDAMENTO CAMPIONE NELLA CATEGORIA</t>
  </si>
  <si>
    <t>CIG AFFIDAMENTO CAMPIONE NELLA CATEGORIA</t>
  </si>
  <si>
    <t>TOTALE LOMBARDIA</t>
  </si>
  <si>
    <t>TOTALE MARCHE</t>
  </si>
  <si>
    <t>TOTALE MOLISE</t>
  </si>
  <si>
    <t>IRCSS ISTITUTO NEUROLOGICO CARLO BESTA</t>
  </si>
  <si>
    <t>TOTALE PIEMONTE</t>
  </si>
  <si>
    <t>TOTALE PUGLIA</t>
  </si>
  <si>
    <t>TOTALE SARDEGNA</t>
  </si>
  <si>
    <t>TOTALE SICILIA</t>
  </si>
  <si>
    <t>TOTALE TRENTINO ALTO ADIGE</t>
  </si>
  <si>
    <t>TOTALE TOSCANA</t>
  </si>
  <si>
    <t>TOTALE UMBRIA</t>
  </si>
  <si>
    <t>TOTALE VALLE D'AOSTA</t>
  </si>
  <si>
    <t>TOTALE VENETO</t>
  </si>
  <si>
    <t>TOTALE AMMINISTRAZIONI CENTRALI</t>
  </si>
  <si>
    <t>NUMERO TOTALE AFFIDAMENTI</t>
  </si>
  <si>
    <t>IMPORTO TOTALE AFFIDAMENTI</t>
  </si>
  <si>
    <t>DENOMINAZIONE AMMINISTRAZIONE</t>
  </si>
  <si>
    <t>INCIDENZA PERCENTUALE SU TOTALE REGIONALE</t>
  </si>
  <si>
    <t>INCIDENZA REGIONE SUL TOTALE NAZIONALE</t>
  </si>
  <si>
    <t xml:space="preserve">INCIDENZA REGIONE SUL TOTALE NAZIONALE ESCLUSE COMMITTENZE NAZIONALI </t>
  </si>
  <si>
    <t xml:space="preserve">      8253500BA7</t>
  </si>
  <si>
    <t xml:space="preserve">     82504159D5</t>
  </si>
  <si>
    <t xml:space="preserve">       8260615B23</t>
  </si>
  <si>
    <t xml:space="preserve">    82529738C3</t>
  </si>
  <si>
    <t xml:space="preserve">       82441339C3</t>
  </si>
  <si>
    <t xml:space="preserve">       8252880C03</t>
  </si>
  <si>
    <t xml:space="preserve">       8237587FD3</t>
  </si>
  <si>
    <t xml:space="preserve">       8266897B35</t>
  </si>
  <si>
    <t xml:space="preserve">        8266996CE7</t>
  </si>
  <si>
    <t>TRENTINO ALTO ADIGE</t>
  </si>
  <si>
    <t>FRIULI</t>
  </si>
  <si>
    <t>82407889A2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</si>
</sst>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2"/>
      <color theme="1"/>
      <name val="Garamond"/>
      <family val="1"/>
    </font>
    <font>
      <sz val="12"/>
      <color theme="1"/>
      <name val="Garamond"/>
      <family val="1"/>
    </font>
    <font>
      <sz val="12"/>
      <color theme="1"/>
      <name val="Calibri"/>
      <family val="2"/>
      <scheme val="minor"/>
    </font>
    <font>
      <sz val="12"/>
      <name val="Garamond"/>
      <family val="1"/>
    </font>
    <font>
      <sz val="11"/>
      <name val="Garamond"/>
      <family val="1"/>
    </font>
    <font>
      <sz val="11"/>
      <color theme="1"/>
      <name val="Garamond"/>
      <family val="1"/>
    </font>
    <font>
      <b/>
      <sz val="11"/>
      <color theme="1"/>
      <name val="Garamond"/>
      <family val="1"/>
    </font>
    <font>
      <sz val="10"/>
      <color theme="1"/>
      <name val="Garamond"/>
      <family val="1"/>
    </font>
    <font>
      <b/>
      <sz val="16"/>
      <color theme="1"/>
      <name val="Garamond"/>
      <family val="1"/>
    </font>
    <font>
      <sz val="16"/>
      <color theme="1"/>
      <name val="Garamond"/>
      <family val="1"/>
    </font>
    <font>
      <b/>
      <sz val="14"/>
      <color theme="1"/>
      <name val="Garamond"/>
      <family val="1"/>
    </font>
    <font>
      <sz val="14"/>
      <color theme="1"/>
      <name val="Garamond"/>
      <family val="1"/>
    </font>
  </fonts>
  <fills count="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74">
    <xf numFmtId="0" fontId="0" fillId="0" borderId="0" xfId="0"/>
    <xf numFmtId="49" fontId="0" fillId="0" borderId="0" xfId="0" applyNumberFormat="1"/>
    <xf numFmtId="4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43" fontId="2" fillId="0" borderId="0" xfId="1" applyFont="1" applyAlignment="1">
      <alignment horizontal="center" vertical="center"/>
    </xf>
    <xf numFmtId="0" fontId="2" fillId="0" borderId="0" xfId="0" applyFont="1" applyAlignment="1">
      <alignment horizontal="center" vertical="center"/>
    </xf>
    <xf numFmtId="43" fontId="2" fillId="0" borderId="0" xfId="1" applyFont="1" applyAlignment="1">
      <alignment horizontal="center" vertical="center" wrapText="1"/>
    </xf>
    <xf numFmtId="0" fontId="2" fillId="0" borderId="0" xfId="0" applyFont="1" applyAlignment="1">
      <alignment horizontal="center" vertical="center" wrapText="1"/>
    </xf>
    <xf numFmtId="43" fontId="3" fillId="0" borderId="0" xfId="1" applyFont="1" applyBorder="1"/>
    <xf numFmtId="43" fontId="3" fillId="0" borderId="3" xfId="0" applyNumberFormat="1" applyFont="1" applyBorder="1"/>
    <xf numFmtId="43" fontId="3" fillId="0" borderId="0" xfId="1" applyFont="1"/>
    <xf numFmtId="0" fontId="3" fillId="0" borderId="0" xfId="0" applyFont="1"/>
    <xf numFmtId="0" fontId="3" fillId="0" borderId="0" xfId="0" applyFont="1" applyAlignment="1">
      <alignment horizontal="center"/>
    </xf>
    <xf numFmtId="10" fontId="3" fillId="0" borderId="0" xfId="1" applyNumberFormat="1" applyFont="1" applyAlignment="1">
      <alignment horizontal="center" vertical="center"/>
    </xf>
    <xf numFmtId="10" fontId="3" fillId="0" borderId="0" xfId="1" applyNumberFormat="1" applyFont="1"/>
    <xf numFmtId="1" fontId="3" fillId="0" borderId="0" xfId="0" applyNumberFormat="1" applyFont="1"/>
    <xf numFmtId="43" fontId="4" fillId="0" borderId="0" xfId="1" applyFont="1" applyBorder="1"/>
    <xf numFmtId="1" fontId="3" fillId="6" borderId="8" xfId="0" applyNumberFormat="1" applyFont="1" applyFill="1" applyBorder="1"/>
    <xf numFmtId="43" fontId="3" fillId="6" borderId="8" xfId="1" applyFont="1" applyFill="1" applyBorder="1"/>
    <xf numFmtId="0" fontId="3" fillId="0" borderId="0" xfId="0" applyFont="1" applyAlignment="1">
      <alignment vertical="center"/>
    </xf>
    <xf numFmtId="0" fontId="3" fillId="0" borderId="0" xfId="0" applyFont="1" applyAlignment="1">
      <alignment horizontal="center" vertical="center"/>
    </xf>
    <xf numFmtId="49" fontId="7" fillId="0" borderId="0" xfId="0" applyNumberFormat="1" applyFont="1" applyFill="1" applyAlignment="1">
      <alignment horizontal="center"/>
    </xf>
    <xf numFmtId="1" fontId="3" fillId="6" borderId="9" xfId="0" applyNumberFormat="1" applyFont="1" applyFill="1" applyBorder="1"/>
    <xf numFmtId="1" fontId="3" fillId="6" borderId="10" xfId="0" applyNumberFormat="1" applyFont="1" applyFill="1" applyBorder="1" applyAlignment="1">
      <alignment horizontal="center" vertical="center"/>
    </xf>
    <xf numFmtId="0" fontId="3" fillId="6" borderId="10" xfId="0" applyFont="1" applyFill="1" applyBorder="1" applyAlignment="1">
      <alignment horizontal="center" vertical="center"/>
    </xf>
    <xf numFmtId="1" fontId="3" fillId="0" borderId="0" xfId="0" applyNumberFormat="1" applyFont="1" applyBorder="1" applyAlignment="1"/>
    <xf numFmtId="1" fontId="3" fillId="0" borderId="0" xfId="0" applyNumberFormat="1" applyFont="1" applyBorder="1"/>
    <xf numFmtId="43" fontId="3" fillId="4" borderId="8" xfId="1" applyFont="1" applyFill="1" applyBorder="1" applyAlignment="1">
      <alignment horizontal="center" vertical="center" wrapText="1"/>
    </xf>
    <xf numFmtId="10" fontId="3" fillId="4" borderId="8" xfId="1" applyNumberFormat="1" applyFont="1" applyFill="1" applyBorder="1" applyAlignment="1">
      <alignment horizontal="center" vertical="center" wrapText="1"/>
    </xf>
    <xf numFmtId="43" fontId="3" fillId="0" borderId="8" xfId="1" applyFont="1" applyBorder="1"/>
    <xf numFmtId="10" fontId="3" fillId="0" borderId="8" xfId="1" applyNumberFormat="1" applyFont="1" applyBorder="1"/>
    <xf numFmtId="43" fontId="5" fillId="0" borderId="8" xfId="1" applyFont="1" applyBorder="1"/>
    <xf numFmtId="44" fontId="6" fillId="0" borderId="8" xfId="0" applyNumberFormat="1" applyFont="1" applyBorder="1"/>
    <xf numFmtId="43" fontId="2" fillId="0" borderId="8" xfId="1" applyFont="1" applyBorder="1"/>
    <xf numFmtId="43" fontId="3" fillId="0" borderId="8" xfId="1" applyFont="1" applyFill="1" applyBorder="1"/>
    <xf numFmtId="44" fontId="7" fillId="0" borderId="8" xfId="0" applyNumberFormat="1" applyFont="1" applyFill="1" applyBorder="1"/>
    <xf numFmtId="43" fontId="7" fillId="0" borderId="8" xfId="1" applyFont="1" applyBorder="1"/>
    <xf numFmtId="44" fontId="7" fillId="0" borderId="8" xfId="0" applyNumberFormat="1" applyFont="1" applyBorder="1"/>
    <xf numFmtId="43" fontId="8" fillId="0" borderId="8" xfId="1" applyFont="1" applyBorder="1"/>
    <xf numFmtId="44" fontId="9" fillId="0" borderId="8" xfId="0" applyNumberFormat="1" applyFont="1" applyBorder="1"/>
    <xf numFmtId="43" fontId="5" fillId="0" borderId="8" xfId="1" applyFont="1" applyFill="1" applyBorder="1"/>
    <xf numFmtId="43" fontId="6" fillId="0" borderId="8" xfId="1" applyFont="1" applyFill="1" applyBorder="1"/>
    <xf numFmtId="44" fontId="6" fillId="0" borderId="8" xfId="0" applyNumberFormat="1" applyFont="1" applyFill="1" applyBorder="1"/>
    <xf numFmtId="49" fontId="3" fillId="0" borderId="10" xfId="0" applyNumberFormat="1" applyFont="1" applyBorder="1" applyAlignment="1">
      <alignment horizontal="center"/>
    </xf>
    <xf numFmtId="0" fontId="3" fillId="0" borderId="10" xfId="0" applyFont="1" applyBorder="1" applyAlignment="1">
      <alignment horizontal="center"/>
    </xf>
    <xf numFmtId="43" fontId="3" fillId="4" borderId="9" xfId="1" applyFont="1" applyFill="1" applyBorder="1" applyAlignment="1">
      <alignment horizontal="center" vertical="center" wrapText="1"/>
    </xf>
    <xf numFmtId="0" fontId="3" fillId="4" borderId="10" xfId="0" applyFont="1" applyFill="1" applyBorder="1" applyAlignment="1">
      <alignment horizontal="center" vertical="center" wrapText="1"/>
    </xf>
    <xf numFmtId="43" fontId="3" fillId="0" borderId="9" xfId="1" applyFont="1" applyBorder="1"/>
    <xf numFmtId="0" fontId="3" fillId="0" borderId="10" xfId="0" applyFont="1" applyBorder="1"/>
    <xf numFmtId="0" fontId="3" fillId="0" borderId="10" xfId="0" applyNumberFormat="1" applyFont="1" applyBorder="1"/>
    <xf numFmtId="1" fontId="3" fillId="4" borderId="9" xfId="0" applyNumberFormat="1" applyFont="1" applyFill="1" applyBorder="1" applyAlignment="1">
      <alignment horizontal="center" vertical="center" wrapText="1"/>
    </xf>
    <xf numFmtId="1" fontId="5" fillId="0" borderId="9" xfId="0" applyNumberFormat="1" applyFont="1" applyBorder="1"/>
    <xf numFmtId="49" fontId="6" fillId="0" borderId="10" xfId="0" applyNumberFormat="1" applyFont="1" applyBorder="1" applyAlignment="1">
      <alignment horizontal="center" vertical="center"/>
    </xf>
    <xf numFmtId="0" fontId="5" fillId="0" borderId="10" xfId="0" applyFont="1" applyBorder="1" applyAlignment="1">
      <alignment horizontal="center" vertical="center"/>
    </xf>
    <xf numFmtId="1" fontId="2" fillId="0" borderId="9" xfId="0" applyNumberFormat="1" applyFont="1" applyBorder="1"/>
    <xf numFmtId="0" fontId="2" fillId="0" borderId="10" xfId="0" applyFont="1" applyBorder="1" applyAlignment="1">
      <alignment horizontal="center" vertical="center"/>
    </xf>
    <xf numFmtId="1" fontId="3" fillId="0" borderId="9" xfId="0" applyNumberFormat="1" applyFont="1" applyBorder="1"/>
    <xf numFmtId="0" fontId="3" fillId="0" borderId="10" xfId="0" applyFont="1" applyBorder="1" applyAlignment="1">
      <alignment horizontal="center" vertical="center"/>
    </xf>
    <xf numFmtId="49" fontId="7"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49" fontId="7" fillId="0" borderId="10" xfId="0" applyNumberFormat="1" applyFont="1" applyBorder="1" applyAlignment="1">
      <alignment horizontal="center" vertical="center"/>
    </xf>
    <xf numFmtId="1" fontId="3" fillId="0" borderId="9" xfId="0" applyNumberFormat="1" applyFont="1" applyFill="1" applyBorder="1"/>
    <xf numFmtId="49" fontId="6"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xf>
    <xf numFmtId="11" fontId="3" fillId="0" borderId="10" xfId="0" applyNumberFormat="1" applyFont="1" applyBorder="1" applyAlignment="1">
      <alignment horizontal="center" vertical="center"/>
    </xf>
    <xf numFmtId="44" fontId="7" fillId="0" borderId="10" xfId="0" applyNumberFormat="1" applyFont="1" applyFill="1" applyBorder="1" applyAlignment="1">
      <alignment horizontal="center" vertical="center"/>
    </xf>
    <xf numFmtId="0" fontId="3" fillId="0" borderId="19" xfId="0" applyFont="1" applyBorder="1" applyAlignment="1">
      <alignment horizontal="center"/>
    </xf>
    <xf numFmtId="43" fontId="3" fillId="0" borderId="17" xfId="1" applyFont="1" applyBorder="1"/>
    <xf numFmtId="10" fontId="3" fillId="0" borderId="18" xfId="1" applyNumberFormat="1" applyFont="1" applyBorder="1"/>
    <xf numFmtId="0" fontId="3" fillId="0" borderId="19" xfId="0" applyFont="1" applyBorder="1"/>
    <xf numFmtId="1" fontId="3" fillId="0" borderId="17" xfId="0" applyNumberFormat="1" applyFont="1" applyBorder="1"/>
    <xf numFmtId="43" fontId="3" fillId="0" borderId="18" xfId="1" applyFont="1" applyBorder="1"/>
    <xf numFmtId="0" fontId="3" fillId="0" borderId="19" xfId="0" applyFont="1" applyBorder="1" applyAlignment="1">
      <alignment horizontal="center" vertical="center"/>
    </xf>
    <xf numFmtId="0" fontId="3" fillId="0" borderId="19" xfId="0" applyNumberFormat="1" applyFont="1" applyBorder="1"/>
    <xf numFmtId="43" fontId="3" fillId="0" borderId="18" xfId="1" applyFont="1" applyFill="1" applyBorder="1"/>
    <xf numFmtId="44" fontId="7" fillId="0" borderId="18" xfId="0" applyNumberFormat="1" applyFont="1" applyFill="1" applyBorder="1"/>
    <xf numFmtId="49" fontId="7" fillId="0" borderId="19" xfId="0" applyNumberFormat="1" applyFont="1" applyFill="1" applyBorder="1" applyAlignment="1">
      <alignment horizontal="center" vertical="center"/>
    </xf>
    <xf numFmtId="1" fontId="3" fillId="0" borderId="17" xfId="0" applyNumberFormat="1" applyFont="1" applyFill="1" applyBorder="1"/>
    <xf numFmtId="0" fontId="3" fillId="0" borderId="19" xfId="0" applyFont="1" applyFill="1" applyBorder="1" applyAlignment="1">
      <alignment horizontal="center" vertical="center"/>
    </xf>
    <xf numFmtId="43" fontId="7" fillId="0" borderId="18" xfId="1" applyFont="1" applyBorder="1"/>
    <xf numFmtId="49" fontId="7" fillId="0" borderId="19" xfId="0" applyNumberFormat="1" applyFont="1" applyBorder="1" applyAlignment="1">
      <alignment horizontal="center" vertical="center"/>
    </xf>
    <xf numFmtId="44" fontId="7" fillId="0" borderId="18" xfId="0" applyNumberFormat="1" applyFont="1" applyBorder="1"/>
    <xf numFmtId="0" fontId="2" fillId="0" borderId="17" xfId="0" applyFont="1" applyBorder="1" applyAlignment="1">
      <alignment horizontal="center" vertical="center"/>
    </xf>
    <xf numFmtId="1" fontId="5" fillId="0" borderId="17" xfId="0" applyNumberFormat="1" applyFont="1" applyBorder="1"/>
    <xf numFmtId="43" fontId="5" fillId="0" borderId="18" xfId="1" applyFont="1" applyBorder="1"/>
    <xf numFmtId="0" fontId="5" fillId="0" borderId="19" xfId="0" applyFont="1" applyBorder="1" applyAlignment="1">
      <alignment horizontal="center" vertical="center"/>
    </xf>
    <xf numFmtId="49" fontId="6" fillId="0" borderId="19" xfId="0" applyNumberFormat="1" applyFont="1" applyBorder="1" applyAlignment="1">
      <alignment horizontal="center" vertical="center"/>
    </xf>
    <xf numFmtId="44" fontId="6" fillId="0" borderId="18" xfId="0" applyNumberFormat="1" applyFont="1" applyBorder="1"/>
    <xf numFmtId="43" fontId="3" fillId="0" borderId="19" xfId="0" applyNumberFormat="1" applyFont="1" applyBorder="1" applyAlignment="1">
      <alignment horizontal="center"/>
    </xf>
    <xf numFmtId="1" fontId="3" fillId="6" borderId="17" xfId="0" applyNumberFormat="1" applyFont="1" applyFill="1" applyBorder="1"/>
    <xf numFmtId="43" fontId="3" fillId="6" borderId="18" xfId="1" applyFont="1" applyFill="1" applyBorder="1"/>
    <xf numFmtId="0" fontId="3" fillId="6" borderId="19" xfId="0" applyFont="1" applyFill="1" applyBorder="1" applyAlignment="1">
      <alignment horizontal="center" vertical="center"/>
    </xf>
    <xf numFmtId="49" fontId="3" fillId="0" borderId="19" xfId="0" applyNumberFormat="1" applyFont="1" applyBorder="1" applyAlignment="1">
      <alignment horizontal="center"/>
    </xf>
    <xf numFmtId="43" fontId="5" fillId="0" borderId="18" xfId="1" applyFont="1" applyFill="1" applyBorder="1"/>
    <xf numFmtId="49" fontId="6" fillId="0" borderId="19" xfId="0" applyNumberFormat="1" applyFont="1" applyFill="1" applyBorder="1" applyAlignment="1">
      <alignment horizontal="center" vertical="center"/>
    </xf>
    <xf numFmtId="0" fontId="5" fillId="0" borderId="19" xfId="0" applyFont="1" applyFill="1" applyBorder="1" applyAlignment="1">
      <alignment horizontal="center" vertical="center"/>
    </xf>
    <xf numFmtId="10" fontId="10" fillId="0" borderId="21" xfId="1" applyNumberFormat="1" applyFont="1" applyBorder="1" applyAlignment="1">
      <alignment horizontal="center" vertical="center"/>
    </xf>
    <xf numFmtId="43" fontId="10" fillId="0" borderId="22" xfId="1" applyFont="1" applyBorder="1" applyAlignment="1">
      <alignment horizontal="center" vertical="center"/>
    </xf>
    <xf numFmtId="43" fontId="12" fillId="0" borderId="0" xfId="1" applyFont="1"/>
    <xf numFmtId="0" fontId="12" fillId="0" borderId="0" xfId="0" applyFont="1"/>
    <xf numFmtId="43" fontId="12" fillId="0" borderId="14" xfId="1" applyFont="1" applyBorder="1"/>
    <xf numFmtId="10" fontId="12" fillId="0" borderId="15" xfId="1" applyNumberFormat="1" applyFont="1" applyBorder="1"/>
    <xf numFmtId="0" fontId="12" fillId="0" borderId="16" xfId="0" applyFont="1" applyBorder="1"/>
    <xf numFmtId="1" fontId="12" fillId="0" borderId="14" xfId="0" applyNumberFormat="1" applyFont="1" applyBorder="1"/>
    <xf numFmtId="43" fontId="12" fillId="0" borderId="15" xfId="1" applyFont="1" applyBorder="1"/>
    <xf numFmtId="0" fontId="12" fillId="0" borderId="16" xfId="0" applyFont="1" applyBorder="1" applyAlignment="1">
      <alignment horizontal="center" vertical="center"/>
    </xf>
    <xf numFmtId="1" fontId="12" fillId="0" borderId="6" xfId="0" applyNumberFormat="1" applyFont="1" applyBorder="1"/>
    <xf numFmtId="43" fontId="12" fillId="0" borderId="7" xfId="0" applyNumberFormat="1" applyFont="1" applyBorder="1"/>
    <xf numFmtId="164" fontId="12" fillId="0" borderId="16" xfId="1" applyNumberFormat="1" applyFont="1" applyBorder="1"/>
    <xf numFmtId="1" fontId="12" fillId="0" borderId="14" xfId="1" applyNumberFormat="1" applyFont="1" applyBorder="1"/>
    <xf numFmtId="43" fontId="12" fillId="0" borderId="16" xfId="1" applyFont="1" applyBorder="1" applyAlignment="1">
      <alignment horizontal="center" vertical="center"/>
    </xf>
    <xf numFmtId="1" fontId="13" fillId="0" borderId="6" xfId="0" applyNumberFormat="1" applyFont="1" applyBorder="1"/>
    <xf numFmtId="43" fontId="13" fillId="0" borderId="7" xfId="0" applyNumberFormat="1" applyFont="1" applyBorder="1"/>
    <xf numFmtId="0" fontId="12" fillId="0" borderId="16" xfId="0" applyNumberFormat="1" applyFont="1" applyBorder="1"/>
    <xf numFmtId="1" fontId="12" fillId="0" borderId="16" xfId="1" applyNumberFormat="1" applyFont="1" applyBorder="1"/>
    <xf numFmtId="43" fontId="10" fillId="0" borderId="20" xfId="1" applyFont="1" applyBorder="1" applyAlignment="1">
      <alignment vertical="center"/>
    </xf>
    <xf numFmtId="10" fontId="10" fillId="0" borderId="21" xfId="1" applyNumberFormat="1" applyFont="1" applyBorder="1" applyAlignment="1">
      <alignment vertical="center"/>
    </xf>
    <xf numFmtId="43" fontId="10" fillId="0" borderId="22" xfId="1" applyFont="1" applyBorder="1" applyAlignment="1">
      <alignment vertical="center"/>
    </xf>
    <xf numFmtId="1" fontId="10" fillId="0" borderId="20" xfId="1" applyNumberFormat="1" applyFont="1" applyBorder="1" applyAlignment="1">
      <alignment vertical="center"/>
    </xf>
    <xf numFmtId="43" fontId="10" fillId="0" borderId="21" xfId="1" applyFont="1" applyBorder="1" applyAlignment="1">
      <alignment vertical="center"/>
    </xf>
    <xf numFmtId="1" fontId="11" fillId="0" borderId="4" xfId="0" applyNumberFormat="1" applyFont="1" applyBorder="1" applyAlignment="1">
      <alignment vertical="center"/>
    </xf>
    <xf numFmtId="43" fontId="11" fillId="0" borderId="5" xfId="0" applyNumberFormat="1" applyFont="1" applyBorder="1" applyAlignment="1">
      <alignment vertical="center"/>
    </xf>
    <xf numFmtId="43" fontId="10" fillId="0" borderId="0" xfId="1" applyFont="1" applyAlignment="1">
      <alignment vertical="center"/>
    </xf>
    <xf numFmtId="0" fontId="10" fillId="0" borderId="0" xfId="0" applyFont="1" applyAlignment="1">
      <alignment vertical="center"/>
    </xf>
    <xf numFmtId="0" fontId="3" fillId="0" borderId="8" xfId="0" applyFont="1" applyBorder="1" applyAlignment="1">
      <alignment vertical="center"/>
    </xf>
    <xf numFmtId="0" fontId="3" fillId="5" borderId="8" xfId="0" applyFont="1" applyFill="1" applyBorder="1" applyAlignment="1">
      <alignment vertical="center"/>
    </xf>
    <xf numFmtId="0" fontId="3" fillId="0" borderId="18" xfId="0" applyFont="1" applyBorder="1" applyAlignment="1">
      <alignment vertical="center"/>
    </xf>
    <xf numFmtId="0" fontId="3" fillId="5" borderId="18" xfId="0" applyFont="1" applyFill="1" applyBorder="1" applyAlignment="1">
      <alignment horizontal="left" vertical="center"/>
    </xf>
    <xf numFmtId="0" fontId="3" fillId="0" borderId="8" xfId="0" applyFont="1" applyBorder="1" applyAlignment="1">
      <alignment horizontal="left" vertical="center"/>
    </xf>
    <xf numFmtId="0" fontId="3" fillId="5" borderId="18" xfId="0" applyFont="1" applyFill="1" applyBorder="1" applyAlignment="1">
      <alignment vertical="center"/>
    </xf>
    <xf numFmtId="0" fontId="3" fillId="0" borderId="18" xfId="0" applyFont="1" applyBorder="1" applyAlignment="1">
      <alignment horizontal="left" vertical="center"/>
    </xf>
    <xf numFmtId="0" fontId="3" fillId="5" borderId="8" xfId="0" applyFont="1" applyFill="1" applyBorder="1" applyAlignment="1">
      <alignment horizontal="left" vertical="center"/>
    </xf>
    <xf numFmtId="43" fontId="3" fillId="0" borderId="8" xfId="1" applyFont="1" applyFill="1" applyBorder="1" applyAlignment="1">
      <alignment horizontal="center"/>
    </xf>
    <xf numFmtId="49" fontId="7" fillId="0" borderId="8" xfId="0" applyNumberFormat="1" applyFont="1" applyFill="1" applyBorder="1" applyAlignment="1">
      <alignment horizontal="center"/>
    </xf>
    <xf numFmtId="0" fontId="5" fillId="6" borderId="8" xfId="0" applyFont="1" applyFill="1" applyBorder="1" applyAlignment="1">
      <alignment vertical="center"/>
    </xf>
    <xf numFmtId="49" fontId="3" fillId="0" borderId="10" xfId="0" applyNumberFormat="1" applyFont="1" applyBorder="1" applyAlignment="1">
      <alignment horizontal="center" vertical="center"/>
    </xf>
    <xf numFmtId="0" fontId="7" fillId="0" borderId="10" xfId="0" applyFont="1" applyBorder="1" applyAlignment="1">
      <alignment horizontal="center" vertical="center"/>
    </xf>
    <xf numFmtId="10" fontId="2" fillId="0" borderId="18" xfId="1" applyNumberFormat="1" applyFont="1" applyBorder="1" applyAlignment="1">
      <alignment horizontal="center" vertical="center"/>
    </xf>
    <xf numFmtId="10" fontId="2" fillId="0" borderId="15" xfId="1" applyNumberFormat="1" applyFont="1" applyBorder="1" applyAlignment="1">
      <alignment horizontal="center" vertical="center"/>
    </xf>
    <xf numFmtId="10" fontId="2" fillId="0" borderId="8" xfId="1" applyNumberFormat="1" applyFont="1" applyBorder="1" applyAlignment="1">
      <alignment horizontal="center" vertical="center"/>
    </xf>
    <xf numFmtId="1" fontId="2" fillId="0" borderId="1"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43" fontId="2" fillId="4" borderId="11" xfId="1" applyFont="1" applyFill="1" applyBorder="1" applyAlignment="1">
      <alignment horizontal="center" vertical="center"/>
    </xf>
    <xf numFmtId="43" fontId="2" fillId="4" borderId="12" xfId="1" applyFont="1" applyFill="1" applyBorder="1" applyAlignment="1">
      <alignment horizontal="center" vertical="center"/>
    </xf>
    <xf numFmtId="43" fontId="2" fillId="4" borderId="13" xfId="1"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12" fillId="2" borderId="14" xfId="0" applyFont="1" applyFill="1" applyBorder="1" applyAlignment="1">
      <alignment horizontal="center"/>
    </xf>
    <xf numFmtId="0" fontId="12" fillId="2" borderId="15" xfId="0" applyFont="1" applyFill="1" applyBorder="1" applyAlignment="1">
      <alignment horizontal="center"/>
    </xf>
    <xf numFmtId="0" fontId="12" fillId="2" borderId="16" xfId="0" applyFont="1" applyFill="1" applyBorder="1" applyAlignment="1">
      <alignment horizontal="center"/>
    </xf>
    <xf numFmtId="0" fontId="2" fillId="4" borderId="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43" fontId="12" fillId="2" borderId="14" xfId="1" applyFont="1" applyFill="1" applyBorder="1" applyAlignment="1">
      <alignment horizontal="center"/>
    </xf>
    <xf numFmtId="43" fontId="12" fillId="2" borderId="15" xfId="1" applyFont="1" applyFill="1" applyBorder="1" applyAlignment="1">
      <alignment horizontal="center"/>
    </xf>
    <xf numFmtId="43" fontId="12" fillId="2" borderId="16" xfId="1" applyFont="1" applyFill="1" applyBorder="1" applyAlignment="1">
      <alignment horizont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e" refreshedDate="43933.596269212961" createdVersion="6" refreshedVersion="6" minRefreshableVersion="3" recordCount="2265">
  <cacheSource type="worksheet">
    <worksheetSource ref="A1:AA2266" sheet="AFFIDAMENTI COVID19 DA SIMOG "/>
  </cacheSource>
  <cacheFields count="27">
    <cacheField name="CF_AMMINISTRAZIONE" numFmtId="49">
      <sharedItems count="194">
        <s v="00115590671"/>
        <s v="00300650256"/>
        <s v="00303490189"/>
        <s v="00349040287"/>
        <s v="00349050286"/>
        <s v="00388300527"/>
        <s v="00634880033"/>
        <s v="00773750211"/>
        <s v="00911350635"/>
        <s v="00913430245"/>
        <s v="00962520110"/>
        <s v="00988090148"/>
        <s v="01013470297"/>
        <s v="01038700991"/>
        <s v="01128930045"/>
        <s v="01178540777"/>
        <s v="01186830764"/>
        <s v="01295950388"/>
        <s v="01295960387"/>
        <s v="01337320327"/>
        <s v="01367190806"/>
        <s v="01397530682"/>
        <s v="01413790666"/>
        <s v="01429410226"/>
        <s v="01455570562"/>
        <s v="01464630423"/>
        <s v="01499590550"/>
        <s v="01521330033"/>
        <s v="01522670031"/>
        <s v="01546900703"/>
        <s v="01565960588"/>
        <s v="01598570354"/>
        <s v="01629400191"/>
        <s v="01640560064"/>
        <s v="01647800745"/>
        <s v="01661590891"/>
        <s v="01668320151"/>
        <s v="01684950593"/>
        <s v="01772890933"/>
        <s v="01792410662"/>
        <s v="01811110020"/>
        <s v="01825570854"/>
        <s v="01948180649"/>
        <s v="01987250782"/>
        <s v="01991520790"/>
        <s v="02026690731"/>
        <s v="02060250996"/>
        <s v="02101050546"/>
        <s v="02175680483"/>
        <s v="02175860424"/>
        <s v="02190140067"/>
        <s v="02198590503"/>
        <s v="02218910715"/>
        <s v="02236310518"/>
        <s v="02241740360"/>
        <s v="02268260904"/>
        <s v="02307130696"/>
        <s v="02315520920"/>
        <s v="02363280815"/>
        <s v="02406911202"/>
        <s v="02419170044"/>
        <s v="02421770997"/>
        <s v="02432930416"/>
        <s v="02441500242"/>
        <s v="02481840201"/>
        <s v="02483810392"/>
        <s v="02570930848"/>
        <s v="02600160648"/>
        <s v="02613080189"/>
        <s v="02798850273"/>
        <s v="02799490277"/>
        <s v="02866420793"/>
        <s v="02948180308"/>
        <s v="02985660303"/>
        <s v="03051870834"/>
        <s v="03051890832"/>
        <s v="03084880263"/>
        <s v="03108560925"/>
        <s v="03128170135"/>
        <s v="03301860544"/>
        <s v="03399650104"/>
        <s v="03499370710"/>
        <s v="03510050127"/>
        <s v="03519500619"/>
        <s v="03622110132"/>
        <s v="03775110988"/>
        <s v="03775660982"/>
        <s v="03775820982"/>
        <s v="03775830981"/>
        <s v="03901420236"/>
        <s v="04008300750"/>
        <s v="04114370168"/>
        <s v="04114380167"/>
        <s v="04114450168"/>
        <s v="04376350155"/>
        <s v="04612750481"/>
        <s v="04701800650"/>
        <s v="04721260877"/>
        <s v="04721280875"/>
        <s v="04721290874"/>
        <s v="04724150968"/>
        <s v="04733051009"/>
        <s v="04733491007"/>
        <s v="04737811002"/>
        <s v="04743741003"/>
        <s v="04786681215"/>
        <s v="04846410720"/>
        <s v="05018720283"/>
        <s v="05359681003"/>
        <s v="05841760829"/>
        <s v="06019571006"/>
        <s v="06322711216"/>
        <s v="06328131211"/>
        <s v="06485540485"/>
        <s v="06534340721"/>
        <s v="06593810481"/>
        <s v="06798201213"/>
        <s v="06827170017"/>
        <s v="06908670638"/>
        <s v="07196650720"/>
        <s v="08173691000"/>
        <s v="09314190969"/>
        <s v="09314290967"/>
        <s v="09314320962"/>
        <s v="09315660960"/>
        <s v="09319650967"/>
        <s v="09319690963"/>
        <s v="09320420962"/>
        <s v="09320530968"/>
        <s v="09320650964"/>
        <s v="09321970965"/>
        <s v="09322180960"/>
        <s v="09323530965"/>
        <s v="09735650013"/>
        <s v="09736160012"/>
        <s v="10771180014"/>
        <s v="11632570013"/>
        <s v="13664791004"/>
        <s v="13665151000"/>
        <s v="80000130544"/>
        <s v="80002950766"/>
        <s v="80014930327"/>
        <s v="80017210727"/>
        <s v="80018230153"/>
        <s v="90000900374"/>
        <s v="91002500337"/>
        <s v="91014920507"/>
        <s v="92005870909"/>
        <s v="92038610371"/>
        <s v="95044230654"/>
        <s v="95501020010"/>
        <s v="96024110635"/>
        <s v="97207790821"/>
        <s v="CFAVCP-0000D34"/>
        <s v="CFAVCP-00015E4"/>
        <s v="00337460224"/>
        <s v="01386030488"/>
        <s v="04735061006"/>
        <s v="80012000826"/>
        <s v="80143490581"/>
        <s v="90062670725"/>
        <s v="97018720587"/>
        <s v="00390090215"/>
        <s v="01083060085"/>
        <s v="01127900049"/>
        <s v="01426410880"/>
        <s v="01486510421"/>
        <s v="01629350198"/>
        <s v="02638720801"/>
        <s v="02865540799"/>
        <s v="04733471009"/>
        <s v="05841790826"/>
        <s v="05865511009"/>
        <s v="09740180014"/>
        <s v="80002270074"/>
        <s v="80003170661"/>
        <s v="93002460769"/>
        <s v="95113490106"/>
        <s v="01722360763"/>
        <s v="11780060155"/>
        <s v="80002870923"/>
        <s v="00557720109"/>
        <s v="01062990096"/>
        <s v="01120620057"/>
        <s v="02241850367"/>
        <s v="02573090236"/>
        <s v="03622120131"/>
        <s v="05841780827"/>
        <s v="06909360635"/>
        <s v="97503840585"/>
        <s v="01874240342"/>
        <s v="01886690609"/>
        <s v="09059340019"/>
        <s v="93062260505"/>
      </sharedItems>
    </cacheField>
    <cacheField name="amministrazione" numFmtId="49">
      <sharedItems count="194">
        <s v="AZIENDA SANITARIA LOCALE TERAMO"/>
        <s v="AZIENDA ULSS N. 1 DOLOMITI"/>
        <s v="FONDAZIONE IRCCS POLICLINICO 'S.MATTEO'"/>
        <s v="AZIENDA OSPEDALIERA DI PADOVA"/>
        <s v="AZIENDA ULSS N. 6 EUGANEA"/>
        <s v="AZIENDA OSPEDALIERA UNIVERSITARIA SENESE"/>
        <s v="AZIENDA SANITARIA LOCALE VCO"/>
        <s v="SANITAETSBETRIEB DER AUTONOMEN PROVINZ BOZEN"/>
        <s v="FONDAZIONE SENATORE PASCALE-ISTITUTO PER LO STUDIO E LA CURA"/>
        <s v="AZIENDA ULSS N. 7 PEDEMONTANA"/>
        <s v="AZIENDA UNITA' SANITARIA LOCALE N. 5 ' SPEZZINO '"/>
        <s v="AZIENDA SOCIO SANITARIA TERRITORIALE (ASST) DELLA VALTELLINA E DELL'ALTO LARIO"/>
        <s v="AZIENDA ULSS N.5 POLESANA"/>
        <s v="AZIENDA UNITA' SANITARIA LOCALE 4 'CHIAVARESE'"/>
        <s v="AZIENDA SANITARIA LOCALE CN1"/>
        <s v="AZIENDA SANITARIA LOCALE DI MATERA"/>
        <s v="AZIENDA OSPEDALIERA REGIONALE SAN CARLO"/>
        <s v="AZIENDA OSPEDALIERO-UNIVERSITARIA DI FERRARA"/>
        <s v="AZIENDA USL FERRARA"/>
        <s v="AZIENDA SANITARIA UNIVERSITARIA GIULIANO ISONTINA - ASU GI"/>
        <s v="AZIENDA OSPEDALIERA BIANCHI MELACRINO MORELLI"/>
        <s v="AZIENDA SANITARIA LOCALE PESCARA"/>
        <s v="AZIENDA FARMACEUTICA MUNICIPALIZZATA SPA"/>
        <s v="AZIENDA PROVINCIALE PER I SERVIZI SANITARI"/>
        <s v="AZIENDA USL VITERBO"/>
        <s v="AZ.OPS.UNIV.OSPEDALI RIUN.UMBERTO I-LANCISI-SALESI"/>
        <s v="AZIENDA UNITA' SANITARIA LOCALE UMBRIA N. 2"/>
        <s v="AZIENDA OSPEDALIERO-UNIVERSITARIA MAGGIORE DELLA CARITA'"/>
        <s v="ASL NO"/>
        <s v="AZIENDA SANITARIA REGIONALE DEL MOLISE"/>
        <s v="POLICLINICO MILITARE DI ROMA"/>
        <s v="AZIENDA UNITA' SANITARIA LOCALE DI REGGIO EMILIA"/>
        <s v="AZIENDA SOCIO-SANITARIA TERRITORIALE DI CREMONA"/>
        <s v="AZIENDA SANITARIA OSPEDALIERA SS. ANTONIO E BIAGIO E C. ARRIGO"/>
        <s v="AZIENDA SANITARIA LOCALE BR"/>
        <s v="AZIENDA SANITARIA PROVINCIALE DI SIRACUSA"/>
        <s v="FONDAZIONE IRCCS ISTITUTO NEUROLOGICO CARLO BESTA"/>
        <s v="AZIENDA UNITA' SANITARIA LOCALE LATINA"/>
        <s v="AZIENDA SANITARIA FRIULI OCCIDENTALE"/>
        <s v="AZIENDA SANITARIA LOCALE 1 DI AVEZZANO-SULMONA-L'AQUILA"/>
        <s v="AZIENDA SANITARIA LOCALE 'VC'"/>
        <s v="AZIENDA SANITARIA PROVINCIALE DI CALTANISSETTA"/>
        <s v="AZIENDA OSPEDALIERA S.G. MOSCATI"/>
        <s v="AZIENDA OSPEDALIERA COSENZA"/>
        <s v="AZIENDA OSPEDALIERA PUGLIESE - CIACCIO"/>
        <s v="ASL TARANTO"/>
        <s v="IRCCS OSPEDALE POLICLINICO SAN MARTINO"/>
        <s v="AZIENDA OSPEDALIERA DI PERUGIA SANTA MARIA DELLA MISERICORDIA"/>
        <s v="AZIENDA OSPEDALIERO UNIVERSITARIA A. MEYER"/>
        <s v="ASUR MARCHE"/>
        <s v="AZIENDA SANITARIA LOCALE ALESSANDRIA"/>
        <s v="AZIENDA USL TOSCANA NORD OVEST"/>
        <s v="AZIENDA OSPEDALIERO-UNIVERSITARIA OO.RR. FOGGIA"/>
        <s v="AZIENDA UNITA' SANITARIA LOCALE TOSCANA SUD-EST"/>
        <s v="AZIENDA OSPEDALIERO - UNIVERSITARIA DI MODENA"/>
        <s v="AZIENDA OSPEDALIERO UNIVERSITARIA DI SASSARI"/>
        <s v="AZIENDA SANITARIA LOCALE N. 2 LANCIANO - VASTO - CHIETI"/>
        <s v="AZIENDA OSPEDALIERA G BROTZU"/>
        <s v="AZIENDA SANITARIA PROVINCIALE"/>
        <s v="AZIENDA USL DI BOLOGNA"/>
        <s v="ASL CN2"/>
        <s v="AZIENDA LIGURE SANITARIA DELLA REGIONE LIGURIA"/>
        <s v="AZIENDA OSPEDALIERA OSPEDALI RIUNITI MARCHE NORD"/>
        <s v="AZIENDA UNITA' LOCALE SOCIO-SANITARIA N. 8 BERICA"/>
        <s v="AZIENDA SOCIO SANITARIA TERRITORIALE DI MANTOVA"/>
        <s v="AZIENDA USL DELLA ROMAGNA"/>
        <s v="AZIENDA SANITARIA PROVINCIALE DI AGRIGENTO"/>
        <s v="AZIENDA SANITARIA LOCALE AVELLINO"/>
        <s v="AZIENDA SOCIO-SANITARIA TERRITORIALE (ASST) DI PAVIA"/>
        <s v="AZIENDA ULSS N. 3 SERENISSIMA"/>
        <s v="AZIENDA ULSS N. 4 VENETO ORIENTALE"/>
        <s v="AZIENDA SANITARIA PROVINCIALE DI VIBO VALENTIA"/>
        <s v="AZIENDA REGIONALE DI COORDINAMENTO PER LA SALUTE"/>
        <s v="AZIENDA SANITARIA UNIVERSITARIA FRIULI CENTRALE"/>
        <s v="AZIENDA SANITARIA PROVINCIALE DI MESSINA"/>
        <s v="AZIENDA OSPEDALIERA UNIVERSITARIA G. MARTINO DI MESSINA"/>
        <s v="AZIENDA U.L.S.S. N. 2 MARCA TREVIGIANA"/>
        <s v="AZIENDA OSPEDALIERO-UNIVERSITARIA DI CAGLIARI"/>
        <s v="AZIENDA REGIONALE EMERGENZA URGENZA"/>
        <s v="AZIENDA USL UMBRIA N. 1 PERUGIA"/>
        <s v="AZIENDA UNITA' SANITARIA LOCALE N. 3 GENOVESE"/>
        <s v="AZIENDA ASL FG"/>
        <s v="AZIENDA SOCIO SANITARIA TERRITORIALE (ASST) DEI SETTE LAGHI"/>
        <s v="AZIENDA SANITARIA LOCALE DI CASERTA"/>
        <s v="AZIENDA SOCIO SANITARIA TERRITORIALE (ASST) LARIANA"/>
        <s v="AZIENDA SOCIO-SANITARIA TERRITORIALE DEGLI SPEDALI CIVILI DI BRESCIA"/>
        <s v="AZIENDA SOCIO SANITARIA TERRITORIALE DEL GARDA"/>
        <s v="AZIENDA SOCIO-SANITARIA TERRITORIALE DELLA FRANCIACORTA"/>
        <s v="AZIENDA SOCIO-SANITARIA TERRITORIALE DELLA VALCAMONICA"/>
        <s v="AZIENDA OSPEDALIERA UNIVERSITARIA INTEGRATA 'ISTITUTI OSPITALIERI DI VERONA '"/>
        <s v="AZIENDA SANITARIA LOCALE LECCE"/>
        <s v="AZIENDA SOCIO SANITARIA TERRITORIALE PAPA GIOVANNI XXIII"/>
        <s v="AZIENDA SOCIO SANITARIA TERRITORIALE DI BERGAMO EST"/>
        <s v="AZIENDA SOCIO SANITARIA TERRITORIALE DI BERGAMO OVEST"/>
        <s v="FONDAZIONE IRCCS ISTITUTO NAZIONALE TUMORI"/>
        <s v="AZIENDA OSPEDALIERO UNIVERSITARIA-CAREGGI"/>
        <s v="AZIENDA SANITARIA LOCALE SALERNO"/>
        <s v="AZIENDA SANITARIA PROVINCIALE DI CATANIA"/>
        <s v="AZIENDA OSPEDALIERA PER L'EMERGENZA CANNIZZARO"/>
        <s v="AZIENDA OSPEDALIERA UNIVERSITARIA DI CATANIA"/>
        <s v="FONDAZIONE IRCCS CA' GRANDA OSPEDALE MAGGIORE POLICLINICO"/>
        <s v="AZIENDA OSPEDALIERA SAN CAMILLO FORLANINI"/>
        <s v="AZIENDA SANITARIA LOCALE ROMA D"/>
        <s v="AZIENDA SANITARIA LOCALE ROMA 6"/>
        <s v="AZIENDA USL RMF"/>
        <s v="SOCIETA' REGIONALE PER LA SANITA' SO.RE.SA. S.P.A."/>
        <s v="AZIENDA OSPDALIERA UNIVERSITARIA POLICLINICO BARI"/>
        <s v="AZIENDA ZERO"/>
        <s v="CONSIP SPA UNIP."/>
        <s v="AZIENDA SANITARIA PROVINCIALE DI PALERMO"/>
        <s v="AZIENDA OSPEDALIERA SANT'ANDREA"/>
        <s v="AZIENDA SANITARIA LOCALE NA3 SUD"/>
        <s v="AZIENDA SANITARIA LOCALE NAPOLI 1 CENTRO"/>
        <s v="ESTAR (ENTE DI SUPPORTO TECNICO AMMINISTRATIVO REGIONALE)"/>
        <s v="AZIENDA SANITARIA LOCALE BA"/>
        <s v="AZIENDA UNITA' SANITARIA LOCALE TOSCANA CENTRO"/>
        <s v="AZIENDA OSPEDALIERA DEI COLLI"/>
        <s v="AZIENZA SANITARIA LOCALE A.S.L. TO5"/>
        <s v="AZIENDA OSPEDALIERO-UNIVERSITARIA - SUN"/>
        <s v="SANITASERVICE POLICLINICO BARI SRL UNIPERSONALE"/>
        <s v="AZIENDA REGIONALE PER L'EMERGENZA SANITARIA ARES 118"/>
        <s v="AGENZIA DI TUTELA DELLA SALUTE (ATS) DELLA BRIANZA"/>
        <s v="AZIENDA SOCIO SANITARIA TERRITORIALE (ASST) DI MONZA"/>
        <s v="AZIENDA SOCIO SANITARIA TERRITORIALE (ASST) DI VIMERCATE"/>
        <s v="AZIENDA SOCIO SANITARIA TERRITORIALE (ASST) GRANDE OSPEDALE METROPOLITANO NIGUARDA"/>
        <s v="AZIENDA SOCIO-SANITARIA TERRITORIALE (ASST) OVEST MILANESE"/>
        <s v="AZIENDA SOCIO-SANITARIA TERRITORIALE FATEBENEFRATELLI SACCO"/>
        <s v="AZIENDA SOCIO-SANITARIA TERRITORIALE NORD MILANO"/>
        <s v="ASST CENTRO SPECIALISTICO ORTOPEDICO TRAUMATOLOGICO GAETANO PINI/CTO"/>
        <s v="ASST MELEGNANO E DELLA MARTESANA"/>
        <s v="AZIENDA SOCIO-SANITARIA TERRITORIALE (ASST) SANTI PAOLO E CARLO"/>
        <s v="AZIENDA SOCIO SANITARIA TERRITORIALE DI LODI"/>
        <s v="AZIENDA SOCIO -SANITARIA TERRITORIALE RHODENSE"/>
        <s v="AZIENDA SANITARIA LOCALE 'TO3'"/>
        <s v="AZIENDA SANITARIA LOCALE TO4"/>
        <s v="AZIENDA OSPEDALIERA CITTA' DELLA SALUTE E DELLA SCIENZA DI TORINO"/>
        <s v="AZIENDA SANITARIA LOCALE CITTA' DI TORINO"/>
        <s v="AZIENDA SANITARIA LOCALE ROMA 1"/>
        <s v="ASL ROMA 2"/>
        <s v="REGIONE UMBRIA"/>
        <s v="REGIONE BASILICATA"/>
        <s v="REGIONE AUTONOMA FRIULI-VENEZIA GIULIA"/>
        <s v="REGIONE PUGLIA"/>
        <s v="FONDAZIONE IRCCS ISTITUTO NAZIONALE DEI TUMORI"/>
        <s v="AUSL DI IMOLA"/>
        <s v="AZIENDA UNITA' SANITARIA LOCALE DI PIACENZA"/>
        <s v="SOCIETA' DELLA SALUTE EMPOLESE VALDARNO VALDELSA"/>
        <s v="AZIENDA PER LA TUTELA DELLA SALUTE"/>
        <s v="AZ.OSPEDALIERO UNIVERSITARIA DI BOLOGNA - POLICLINICO S.ORSOLA MALPIGHI"/>
        <s v="AZIENDA OSPEDALIERO UNIVERSITARIA SAN GIOVANNI DI DIO E RUGGI D'ARAGONA - SCUOLA MEDICA SALERNITANA"/>
        <s v="A.O.U. SAN LUIGI DI ORBASSANO"/>
        <s v="ASL NAPOLI 2 NORD"/>
        <s v="FONDAZIONE RI.MED"/>
        <s v="STAZIONE UNICA APPALTANTE DELLA PROVINCIA DI LECCO"/>
        <s v="CENTRALE UNICA COMMITTENZA DISTRETTO RIMINI"/>
        <s v="PROVINCIA AUTONOMA DI TRENTO"/>
        <s v="REGIONE TOSCANA"/>
        <s v="COMPLESSO OSPEDALIERO SAN GIOVANNI ADDOLORATA"/>
        <s v="REGIONE SICILIANA"/>
        <s v="REGIONE LAZIO"/>
        <s v="AZIENDA SANITARIA LOCALE BT"/>
        <s v="PRES.ZA CONSIGLIO MINISTRI-DIPARTIMENTO PROTEZIONE CIVILE"/>
        <s v="PROVINCIA AUTONOMA DI BOLZANO"/>
        <s v="REGIONE LIGURIA - UNITA' SANITARIA LOCALE N. 1 IMPERIESE"/>
        <s v="AZIENDA OSPEDALIERA SANTA CROCE E CARLE"/>
        <s v="AZIENDA SANITARIA PROVINCIALE DI RAGUSA"/>
        <s v="AGENZIA REGIONALE SANITARIA MARCHE"/>
        <s v="AZIENDA SOCIO SANITARIA TERRITORIALE DI CREMA"/>
        <s v="AZIENDA SANITARIA PROVINCIALE DI REGGIO CALABRIA"/>
        <s v="AZIENDA SANITARIA PROVINCIALE DI CATANZARO"/>
        <s v="AZIENDA UNITA' SANITARIA LOCALE ROMA G"/>
        <s v="AZIENDA OSPEDALIERA UNIVERSITARIA POLICLINICO PAOLO GIACCONE DI PALERMO"/>
        <s v="AZIENDA POLICLINICO UMBERTO I"/>
        <s v="SOCIETA' DI COMMITTENZA REGIONE PIEMONTE S.P.A. SIGLABILE S.C.R. - PIEMONTE S.P.A."/>
        <s v="REGIONE AUTONOMA VALLE D'AOSTA"/>
        <s v="REGIONE ABRUZZO"/>
        <s v="I.R.C.C.S. - C.R.O.B -CENTRO DI RIFERIMENTO ONCOLOGICO DELLA BASILICATA"/>
        <s v="AGENZIA SANITARIA REGIONALE LIGURIA"/>
        <s v="AZIENDA SANITARIA LOCALE DI POTENZA"/>
        <s v="AZIENDA SPECIALE SERVIZI FARMACEUTICI E SOCIO SANITARI"/>
        <s v="REGIONE AUTONOMA DELLA SARDEGNA"/>
        <s v="ENTE OSPEDALIERO OSPEDALI GALLIERA"/>
        <s v="AZIENDA SANITARIA LOCALE N. 2 SAVONESE"/>
        <s v="AZIENDA SANITARIA LOCALE AT"/>
        <s v="AZIENDA UNITA' SANITARIA LOCALE DI MODENA"/>
        <s v="AZIENDA ULSS 9 SCALIGERA"/>
        <s v="AZIENDA SOCIO SANITARIA TERRITORIALE (ASST) DI LECCO"/>
        <s v="AZIENDA OSPEDALIERA OSPEDALI RIUNITI VILLA SOFIA-CERVELLO"/>
        <s v="AZIENDA OSPEDALIERA UNIVERSITARIA FEDERICO II"/>
        <s v="FONDAZIONE PTV POLICLINICO TOR VERGATA"/>
        <s v="AZIENDA OSPEDALIERO-UNIVERSITARIA DI PARMA"/>
        <s v="AZIENDA UNITA' SANITARIA LOCALE FROSINONE"/>
        <s v="AZIENDA OSPEDALIERA ORDINE MAURIZIANO DI TORINO"/>
        <s v="FONDAZIONE TOSCANA GABRIELE MONASTERIO PER LA RICERCA MEDICA E DI SANITA' PUBBLICA"/>
      </sharedItems>
    </cacheField>
    <cacheField name="OSSERVATORIO" numFmtId="49">
      <sharedItems/>
    </cacheField>
    <cacheField name="REGIONE" numFmtId="49">
      <sharedItems count="23">
        <s v="ABRUZZO"/>
        <s v="VENETO"/>
        <s v="LOMBARDIA"/>
        <s v="TOSCANA"/>
        <s v="PIEMONTE"/>
        <s v="BOLZANO"/>
        <s v="PA_CENTRALI"/>
        <s v="LIGURIA"/>
        <s v="BASILICATA"/>
        <s v="EMILIA-ROMAGNA"/>
        <s v="AZ.AUTONOME"/>
        <s v="CALABRIA"/>
        <s v="TRENTINO"/>
        <s v="LAZIO"/>
        <s v="MARCHE"/>
        <s v="UMBRIA"/>
        <s v="MOLISE"/>
        <s v="PUGLIA"/>
        <s v="SICILIA"/>
        <s v="FVG"/>
        <s v="CAMPANIA"/>
        <s v="SARDEGNA"/>
        <s v="VALDAOSTA"/>
      </sharedItems>
    </cacheField>
    <cacheField name="anno" numFmtId="49">
      <sharedItems/>
    </cacheField>
    <cacheField name="data_pubblicazione" numFmtId="49">
      <sharedItems/>
    </cacheField>
    <cacheField name="id_gara" numFmtId="49">
      <sharedItems count="1779">
        <s v="7707622"/>
        <s v="7712906"/>
        <s v="7717780"/>
        <s v="7726661"/>
        <s v="7728345"/>
        <s v="7707649"/>
        <s v="7708619"/>
        <s v="7710701"/>
        <s v="7725144"/>
        <s v="7725178"/>
        <s v="7726175"/>
        <s v="7730253"/>
        <s v="7720836"/>
        <s v="7710959"/>
        <s v="7711832"/>
        <s v="7718514"/>
        <s v="7715959"/>
        <s v="7717610"/>
        <s v="7721490"/>
        <s v="7731567"/>
        <s v="7723474"/>
        <s v="7724193"/>
        <s v="7726933"/>
        <s v="7738416"/>
        <s v="7712101"/>
        <s v="7716406"/>
        <s v="7722716"/>
        <s v="7721040"/>
        <s v="7723682"/>
        <s v="7725010"/>
        <s v="7727449"/>
        <s v="7727811"/>
        <s v="7727849"/>
        <s v="7728231"/>
        <s v="7719393"/>
        <s v="7729702"/>
        <s v="7722831"/>
        <s v="7737217"/>
        <s v="7732587"/>
        <s v="7711261"/>
        <s v="7720296"/>
        <s v="7720999"/>
        <s v="7729244"/>
        <s v="7730906"/>
        <s v="7707594"/>
        <s v="7723541"/>
        <s v="7725521"/>
        <s v="7721832"/>
        <s v="7726205"/>
        <s v="7729222"/>
        <s v="7730925"/>
        <s v="7720108"/>
        <s v="7725091"/>
        <s v="7714663"/>
        <s v="7708223"/>
        <s v="7715533"/>
        <s v="7716457"/>
        <s v="7722316"/>
        <s v="7724084"/>
        <s v="7726602"/>
        <s v="7727266"/>
        <s v="7713785"/>
        <s v="7735515"/>
        <s v="7736235"/>
        <s v="7738472"/>
        <s v="7711222"/>
        <s v="7716015"/>
        <s v="7724233"/>
        <s v="7725640"/>
        <s v="7732303"/>
        <s v="7733753"/>
        <s v="7717719"/>
        <s v="7724511"/>
        <s v="7724512"/>
        <s v="7724513"/>
        <s v="7724515"/>
        <s v="7716392"/>
        <s v="7723710"/>
        <s v="7715558"/>
        <s v="7718213"/>
        <s v="7718919"/>
        <s v="7713801"/>
        <s v="7722039"/>
        <s v="7724276"/>
        <s v="7714169"/>
        <s v="7714247"/>
        <s v="7714310"/>
        <s v="7728378"/>
        <s v="7735982"/>
        <s v="7713464"/>
        <s v="7720365"/>
        <s v="7721781"/>
        <s v="7713357"/>
        <s v="7729347"/>
        <s v="7715346"/>
        <s v="7731538"/>
        <s v="7721255"/>
        <s v="7721425"/>
        <s v="7717213"/>
        <s v="7728743"/>
        <s v="7733328"/>
        <s v="7716052"/>
        <s v="7716173"/>
        <s v="7716836"/>
        <s v="7714149"/>
        <s v="7717976"/>
        <s v="7724173"/>
        <s v="7715144"/>
        <s v="7715946"/>
        <s v="7718502"/>
        <s v="7716472"/>
        <s v="7717287"/>
        <s v="7719594"/>
        <s v="7717992"/>
        <s v="7724764"/>
        <s v="7726411"/>
        <s v="7734878"/>
        <s v="7733591"/>
        <s v="7734492"/>
        <s v="7734061"/>
        <s v="7736316"/>
        <s v="7732844"/>
        <s v="7714353"/>
        <s v="7727822"/>
        <s v="7728202"/>
        <s v="7728381"/>
        <s v="7711814"/>
        <s v="7706602"/>
        <s v="7711995"/>
        <s v="7714240"/>
        <s v="7719357"/>
        <s v="7723639"/>
        <s v="7730366"/>
        <s v="7730470"/>
        <s v="7726506"/>
        <s v="7726528"/>
        <s v="7710172"/>
        <s v="7731066"/>
        <s v="7721965"/>
        <s v="7721971"/>
        <s v="7726565"/>
        <s v="7732283"/>
        <s v="7718460"/>
        <s v="7717098"/>
        <s v="7716607"/>
        <s v="7717161"/>
        <s v="7718227"/>
        <s v="7719662"/>
        <s v="7720517"/>
        <s v="7716249"/>
        <s v="7720664"/>
        <s v="7721223"/>
        <s v="7730621"/>
        <s v="7736626"/>
        <s v="7709358"/>
        <s v="7712466"/>
        <s v="7718055"/>
        <s v="7721834"/>
        <s v="7706881"/>
        <s v="7709570"/>
        <s v="7719797"/>
        <s v="7727321"/>
        <s v="7713359"/>
        <s v="7716146"/>
        <s v="7717061"/>
        <s v="7715681"/>
        <s v="7715763"/>
        <s v="7722657"/>
        <s v="7714988"/>
        <s v="7713362"/>
        <s v="7715665"/>
        <s v="7719272"/>
        <s v="7719426"/>
        <s v="7718249"/>
        <s v="7718274"/>
        <s v="7718371"/>
        <s v="7723409"/>
        <s v="7707097"/>
        <s v="7719472"/>
        <s v="7726413"/>
        <s v="7712033"/>
        <s v="7706237"/>
        <s v="7717407"/>
        <s v="7736357"/>
        <s v="7736291"/>
        <s v="7737721"/>
        <s v="7738024"/>
        <s v="7710600"/>
        <s v="7718436"/>
        <s v="7721097"/>
        <s v="7721142"/>
        <s v="7721192"/>
        <s v="7728315"/>
        <s v="7726967"/>
        <s v="7713839"/>
        <s v="7725612"/>
        <s v="7707917"/>
        <s v="7713585"/>
        <s v="7714690"/>
        <s v="7706461"/>
        <s v="7720031"/>
        <s v="7721526"/>
        <s v="7725011"/>
        <s v="7737855"/>
        <s v="7737870"/>
        <s v="7738462"/>
        <s v="7708404"/>
        <s v="7711906"/>
        <s v="7712295"/>
        <s v="7713613"/>
        <s v="7718544"/>
        <s v="7719520"/>
        <s v="7731966"/>
        <s v="7731600"/>
        <s v="7733451"/>
        <s v="7734729"/>
        <s v="7731310"/>
        <s v="7705307"/>
        <s v="7706454"/>
        <s v="7717633"/>
        <s v="7719025"/>
        <s v="7730770"/>
        <s v="7735301"/>
        <s v="7719646"/>
        <s v="7721380"/>
        <s v="7731177"/>
        <s v="7734837"/>
        <s v="7713289"/>
        <s v="7715694"/>
        <s v="7719463"/>
        <s v="7713996"/>
        <s v="7714366"/>
        <s v="7715455"/>
        <s v="7715556"/>
        <s v="7715619"/>
        <s v="7715685"/>
        <s v="7715702"/>
        <s v="7736352"/>
        <s v="7708012"/>
        <s v="7713569"/>
        <s v="7720237"/>
        <s v="7721307"/>
        <s v="7724163"/>
        <s v="7726417"/>
        <s v="7710341"/>
        <s v="7710359"/>
        <s v="7710385"/>
        <s v="7710402"/>
        <s v="7710482"/>
        <s v="7710505"/>
        <s v="7710517"/>
        <s v="7710533"/>
        <s v="7711731"/>
        <s v="7712166"/>
        <s v="7714361"/>
        <s v="7717566"/>
        <s v="7718597"/>
        <s v="7720693"/>
        <s v="7726647"/>
        <s v="7729655"/>
        <s v="7729873"/>
        <s v="7730130"/>
        <s v="7729160"/>
        <s v="7731824"/>
        <s v="7731864"/>
        <s v="7732902"/>
        <s v="7734833"/>
        <s v="7736162"/>
        <s v="7705912"/>
        <s v="7721812"/>
        <s v="7728793"/>
        <s v="7725861"/>
        <s v="7732140"/>
        <s v="7735333"/>
        <s v="7718137"/>
        <s v="7712670"/>
        <s v="7712535"/>
        <s v="7726223"/>
        <s v="7705723"/>
        <s v="7708987"/>
        <s v="7710620"/>
        <s v="7712139"/>
        <s v="7719302"/>
        <s v="7732046"/>
        <s v="7712932"/>
        <s v="7713354"/>
        <s v="7713378"/>
        <s v="7717321"/>
        <s v="7717541"/>
        <s v="7720168"/>
        <s v="7716286"/>
        <s v="7718737"/>
        <s v="7720900"/>
        <s v="7725126"/>
        <s v="7727479"/>
        <s v="7707309"/>
        <s v="7714056"/>
        <s v="7730518"/>
        <s v="7717835"/>
        <s v="7722363"/>
        <s v="7714966"/>
        <s v="7719639"/>
        <s v="7705135"/>
        <s v="7709827"/>
        <s v="7722492"/>
        <s v="7713980"/>
        <s v="7733104"/>
        <s v="7712708"/>
        <s v="7734198"/>
        <s v="7723147"/>
        <s v="7719136"/>
        <s v="7705025"/>
        <s v="7707304"/>
        <s v="7714655"/>
        <s v="7714679"/>
        <s v="7714731"/>
        <s v="7714801"/>
        <s v="7714821"/>
        <s v="7714854"/>
        <s v="7714932"/>
        <s v="7714941"/>
        <s v="7715022"/>
        <s v="7715146"/>
        <s v="7715241"/>
        <s v="7715245"/>
        <s v="7715897"/>
        <s v="7717800"/>
        <s v="7718117"/>
        <s v="7721554"/>
        <s v="7721580"/>
        <s v="7721603"/>
        <s v="7721620"/>
        <s v="7721649"/>
        <s v="7721661"/>
        <s v="7721674"/>
        <s v="7721684"/>
        <s v="7721690"/>
        <s v="7721698"/>
        <s v="7721717"/>
        <s v="7721795"/>
        <s v="7726960"/>
        <s v="7726969"/>
        <s v="7726981"/>
        <s v="7726986"/>
        <s v="7726988"/>
        <s v="7727063"/>
        <s v="7727210"/>
        <s v="7727240"/>
        <s v="7727264"/>
        <s v="7724934"/>
        <s v="7726200"/>
        <s v="7721571"/>
        <s v="7721713"/>
        <s v="7722375"/>
        <s v="7723852"/>
        <s v="7723873"/>
        <s v="7724866"/>
        <s v="7729756"/>
        <s v="7730545"/>
        <s v="7733398"/>
        <s v="7736624"/>
        <s v="7735576"/>
        <s v="7732348"/>
        <s v="7733780"/>
        <s v="7718869"/>
        <s v="7728449"/>
        <s v="7720137"/>
        <s v="7725095"/>
        <s v="7729268"/>
        <s v="7707083"/>
        <s v="7715734"/>
        <s v="7725246"/>
        <s v="7727735"/>
        <s v="7718397"/>
        <s v="7718215"/>
        <s v="7718860"/>
        <s v="7727269"/>
        <s v="7719641"/>
        <s v="7723504"/>
        <s v="7730625"/>
        <s v="7705598"/>
        <s v="7723705"/>
        <s v="7737401"/>
        <s v="7737698"/>
        <s v="7737703"/>
        <s v="7737708"/>
        <s v="7737717"/>
        <s v="7737733"/>
        <s v="7737742"/>
        <s v="7737745"/>
        <s v="7737755"/>
        <s v="7738278"/>
        <s v="7737032"/>
        <s v="7712460"/>
        <s v="7716667"/>
        <s v="7712400"/>
        <s v="7712505"/>
        <s v="7723746"/>
        <s v="7728734"/>
        <s v="7732686"/>
        <s v="7732188"/>
        <s v="7732564"/>
        <s v="7719190"/>
        <s v="7720615"/>
        <s v="7715999"/>
        <s v="7732522"/>
        <s v="7733915"/>
        <s v="7734899"/>
        <s v="7725239"/>
        <s v="7721335"/>
        <s v="7717934"/>
        <s v="7720372"/>
        <s v="7734369"/>
        <s v="7736846"/>
        <s v="7705595"/>
        <s v="7712558"/>
        <s v="7713247"/>
        <s v="7716984"/>
        <s v="7724047"/>
        <s v="7731736"/>
        <s v="7720052"/>
        <s v="7727545"/>
        <s v="7710829"/>
        <s v="7711386"/>
        <s v="7711478"/>
        <s v="7729965"/>
        <s v="7730531"/>
        <s v="7704955"/>
        <s v="7734892"/>
        <s v="7710649"/>
        <s v="7724204"/>
        <s v="7724354"/>
        <s v="7728750"/>
        <s v="7731589"/>
        <s v="7712075"/>
        <s v="7714555"/>
        <s v="7710934"/>
        <s v="7728240"/>
        <s v="7717331"/>
        <s v="7723520"/>
        <s v="7730287"/>
        <s v="7734404"/>
        <s v="7738092"/>
        <s v="7738106"/>
        <s v="7716285"/>
        <s v="7721851"/>
        <s v="7712645"/>
        <s v="7712695"/>
        <s v="7726585"/>
        <s v="7719645"/>
        <s v="7727656"/>
        <s v="7734708"/>
        <s v="7711719"/>
        <s v="7711875"/>
        <s v="7710805"/>
        <s v="7706273"/>
        <s v="7716850"/>
        <s v="7723362"/>
        <s v="7736071"/>
        <s v="7729875"/>
        <s v="7711504"/>
        <s v="7713605"/>
        <s v="7714586"/>
        <s v="7720385"/>
        <s v="7720639"/>
        <s v="7727242"/>
        <s v="7705573"/>
        <s v="7727852"/>
        <s v="7727853"/>
        <s v="7738213"/>
        <s v="7718143"/>
        <s v="7716474"/>
        <s v="7715123"/>
        <s v="7724081"/>
        <s v="7710234"/>
        <s v="7711063"/>
        <s v="7730535"/>
        <s v="7706482"/>
        <s v="7711586"/>
        <s v="7713066"/>
        <s v="7719507"/>
        <s v="7725384"/>
        <s v="7719875"/>
        <s v="7727833"/>
        <s v="7724819"/>
        <s v="7734698"/>
        <s v="7712133"/>
        <s v="7717179"/>
        <s v="7719524"/>
        <s v="7719022"/>
        <s v="7724013"/>
        <s v="7737563"/>
        <s v="7714762"/>
        <s v="7716185"/>
        <s v="7716615"/>
        <s v="7714035"/>
        <s v="7719323"/>
        <s v="7722370"/>
        <s v="7719358"/>
        <s v="7710143"/>
        <s v="7714161"/>
        <s v="7714165"/>
        <s v="7714174"/>
        <s v="7714246"/>
        <s v="7714254"/>
        <s v="7714257"/>
        <s v="7712643"/>
        <s v="7714160"/>
        <s v="7714190"/>
        <s v="7714196"/>
        <s v="7714204"/>
        <s v="7714211"/>
        <s v="7714214"/>
        <s v="7714217"/>
        <s v="7714237"/>
        <s v="7714271"/>
        <s v="7714279"/>
        <s v="7714289"/>
        <s v="7714294"/>
        <s v="7714302"/>
        <s v="7714311"/>
        <s v="7714322"/>
        <s v="7714344"/>
        <s v="7714388"/>
        <s v="7714398"/>
        <s v="7714411"/>
        <s v="7714439"/>
        <s v="7714200"/>
        <s v="7714275"/>
        <s v="7714374"/>
        <s v="7715328"/>
        <s v="7711455"/>
        <s v="7711501"/>
        <s v="7718284"/>
        <s v="7711700"/>
        <s v="7712296"/>
        <s v="7706417"/>
        <s v="7714047"/>
        <s v="7718742"/>
        <s v="7721289"/>
        <s v="7722158"/>
        <s v="7723180"/>
        <s v="7724500"/>
        <s v="7727090"/>
        <s v="7727112"/>
        <s v="7727814"/>
        <s v="7732442"/>
        <s v="7736040"/>
        <s v="7716650"/>
        <s v="7717048"/>
        <s v="7722496"/>
        <s v="7726791"/>
        <s v="7726121"/>
        <s v="7711822"/>
        <s v="7722789"/>
        <s v="7724302"/>
        <s v="7725401"/>
        <s v="7729740"/>
        <s v="7733586"/>
        <s v="7738232"/>
        <s v="7738243"/>
        <s v="7707560"/>
        <s v="7715968"/>
        <s v="7716515"/>
        <s v="7716977"/>
        <s v="7720579"/>
        <s v="7726898"/>
        <s v="7729710"/>
        <s v="7731888"/>
        <s v="7733088"/>
        <s v="7733288"/>
        <s v="7736447"/>
        <s v="7711605"/>
        <s v="7711619"/>
        <s v="7738333"/>
        <s v="7715917"/>
        <s v="7719222"/>
        <s v="7715938"/>
        <s v="7705074"/>
        <s v="7713694"/>
        <s v="7713722"/>
        <s v="7721070"/>
        <s v="7724560"/>
        <s v="7718262"/>
        <s v="7711759"/>
        <s v="7722755"/>
        <s v="7730035"/>
        <s v="7710349"/>
        <s v="7710365"/>
        <s v="7710907"/>
        <s v="7711475"/>
        <s v="7715163"/>
        <s v="7715762"/>
        <s v="7717283"/>
        <s v="7718025"/>
        <s v="7724206"/>
        <s v="7727741"/>
        <s v="7728180"/>
        <s v="7728658"/>
        <s v="7731296"/>
        <s v="7706384"/>
        <s v="7710691"/>
        <s v="7710858"/>
        <s v="7714644"/>
        <s v="7734254"/>
        <s v="7718373"/>
        <s v="7721292"/>
        <s v="7723064"/>
        <s v="7712573"/>
        <s v="7717760"/>
        <s v="7724703"/>
        <s v="7725532"/>
        <s v="7722575"/>
        <s v="7715954"/>
        <s v="7712413"/>
        <s v="7715464"/>
        <s v="7728722"/>
        <s v="7724890"/>
        <s v="7706939"/>
        <s v="7710095"/>
        <s v="7710410"/>
        <s v="7729123"/>
        <s v="7729183"/>
        <s v="7735676"/>
        <s v="7733425"/>
        <s v="7733492"/>
        <s v="7733542"/>
        <s v="7733690"/>
        <s v="7711430"/>
        <s v="7712155"/>
        <s v="7709327"/>
        <s v="7713772"/>
        <s v="7718238"/>
        <s v="7718733"/>
        <s v="7724230"/>
        <s v="7708480"/>
        <s v="7716890"/>
        <s v="7717285"/>
        <s v="7717300"/>
        <s v="7725657"/>
        <s v="7726321"/>
        <s v="7723925"/>
        <s v="7725941"/>
        <s v="7715672"/>
        <s v="7723093"/>
        <s v="7718425"/>
        <s v="7726038"/>
        <s v="7726441"/>
        <s v="7728303"/>
        <s v="7729556"/>
        <s v="7729900"/>
        <s v="7730885"/>
        <s v="7734928"/>
        <s v="7735663"/>
        <s v="7711589"/>
        <s v="7710479"/>
        <s v="7710504"/>
        <s v="7710511"/>
        <s v="7726207"/>
        <s v="7727665"/>
        <s v="7730021"/>
        <s v="7711837"/>
        <s v="7725077"/>
        <s v="7719764"/>
        <s v="7719779"/>
        <s v="7719792"/>
        <s v="7719795"/>
        <s v="7719801"/>
        <s v="7718729"/>
        <s v="7721007"/>
        <s v="7728655"/>
        <s v="7728694"/>
        <s v="7728705"/>
        <s v="7732654"/>
        <s v="7721692"/>
        <s v="7721703"/>
        <s v="7725315"/>
        <s v="7725773"/>
        <s v="7728882"/>
        <s v="7713183"/>
        <s v="7724199"/>
        <s v="7730242"/>
        <s v="7720249"/>
        <s v="7720261"/>
        <s v="7725560"/>
        <s v="7716451"/>
        <s v="7719628"/>
        <s v="7725713"/>
        <s v="7729701"/>
        <s v="7730263"/>
        <s v="7731760"/>
        <s v="7732234"/>
        <s v="7726766"/>
        <s v="7705375"/>
        <s v="7738419"/>
        <s v="7714899"/>
        <s v="7719165"/>
        <s v="7719229"/>
        <s v="7715361"/>
        <s v="7719656"/>
        <s v="7719686"/>
        <s v="7719762"/>
        <s v="7719825"/>
        <s v="7719855"/>
        <s v="7721130"/>
        <s v="7723510"/>
        <s v="7724887"/>
        <s v="7730982"/>
        <s v="7728106"/>
        <s v="7715934"/>
        <s v="7716965"/>
        <s v="7720678"/>
        <s v="7737157"/>
        <s v="7728910"/>
        <s v="7731794"/>
        <s v="7706234"/>
        <s v="7716548"/>
        <s v="7709786"/>
        <s v="7709793"/>
        <s v="7709805"/>
        <s v="7705179"/>
        <s v="7708736"/>
        <s v="7717082"/>
        <s v="7713732"/>
        <s v="7728191"/>
        <s v="7735503"/>
        <s v="7734795"/>
        <s v="7722169"/>
        <s v="7720554"/>
        <s v="7733710"/>
        <s v="7718873"/>
        <s v="7734066"/>
        <s v="7734107"/>
        <s v="7729906"/>
        <s v="7725094"/>
        <s v="7717788"/>
        <s v="7705478"/>
        <s v="7727587"/>
        <s v="7728403"/>
        <s v="7709653"/>
        <s v="7712922"/>
        <s v="7712934"/>
        <s v="7718653"/>
        <s v="7725199"/>
        <s v="7732832"/>
        <s v="7723835"/>
        <s v="7713999"/>
        <s v="7715147"/>
        <s v="7717641"/>
        <s v="7707032"/>
        <s v="7721627"/>
        <s v="7728190"/>
        <s v="7718901"/>
        <s v="7715974"/>
        <s v="7715986"/>
        <s v="7714122"/>
        <s v="7714124"/>
        <s v="7716370"/>
        <s v="7716374"/>
        <s v="7716375"/>
        <s v="7716385"/>
        <s v="7716391"/>
        <s v="7716403"/>
        <s v="7716407"/>
        <s v="7716422"/>
        <s v="7717974"/>
        <s v="7717986"/>
        <s v="7717998"/>
        <s v="7718089"/>
        <s v="7718098"/>
        <s v="7718802"/>
        <s v="7718805"/>
        <s v="7718813"/>
        <s v="7718817"/>
        <s v="7718824"/>
        <s v="7718828"/>
        <s v="7718830"/>
        <s v="7718989"/>
        <s v="7718993"/>
        <s v="7719082"/>
        <s v="7719091"/>
        <s v="7719096"/>
        <s v="7719102"/>
        <s v="7719117"/>
        <s v="7719124"/>
        <s v="7719143"/>
        <s v="7719164"/>
        <s v="7708512"/>
        <s v="7730495"/>
        <s v="7714549"/>
        <s v="7720726"/>
        <s v="7708425"/>
        <s v="7709925"/>
        <s v="7715838"/>
        <s v="7719265"/>
        <s v="7716963"/>
        <s v="7716976"/>
        <s v="7717021"/>
        <s v="7717032"/>
        <s v="7717007"/>
        <s v="7717042"/>
        <s v="7713962"/>
        <s v="7724100"/>
        <s v="7726336"/>
        <s v="7718536"/>
        <s v="7727348"/>
        <s v="7727492"/>
        <s v="7713644"/>
        <s v="7729396"/>
        <s v="7709937"/>
        <s v="7720395"/>
        <s v="7725911"/>
        <s v="7731541"/>
        <s v="7715572"/>
        <s v="7728540"/>
        <s v="7720665"/>
        <s v="7711577"/>
        <s v="7718257"/>
        <s v="7718272"/>
        <s v="7718283"/>
        <s v="7718289"/>
        <s v="7718294"/>
        <s v="7718311"/>
        <s v="7718315"/>
        <s v="7727562"/>
        <s v="7719204"/>
        <s v="7725627"/>
        <s v="7728776"/>
        <s v="7729576"/>
        <s v="7721972"/>
        <s v="7723137"/>
        <s v="7734613"/>
        <s v="7716503"/>
        <s v="7707324"/>
        <s v="7712053"/>
        <s v="7724602"/>
        <s v="7727985"/>
        <s v="7719098"/>
        <s v="7732219"/>
        <s v="7717997"/>
        <s v="7736120"/>
        <s v="7713751"/>
        <s v="7719038"/>
        <s v="7719090"/>
        <s v="7723988"/>
        <s v="7721530"/>
        <s v="7723165"/>
        <s v="7723792"/>
        <s v="7726151"/>
        <s v="7731364"/>
        <s v="7716561"/>
        <s v="7721370"/>
        <s v="7714710"/>
        <s v="7732027"/>
        <s v="7736100"/>
        <s v="7712718"/>
        <s v="7731461"/>
        <s v="7733377"/>
        <s v="7734555"/>
        <s v="7738147"/>
        <s v="7717043"/>
        <s v="7714605"/>
        <s v="7709874"/>
        <s v="7727187"/>
        <s v="7727222"/>
        <s v="7716382"/>
        <s v="7716802"/>
        <s v="7717532"/>
        <s v="7718232"/>
        <s v="7722200"/>
        <s v="7723128"/>
        <s v="7720852"/>
        <s v="7727088"/>
        <s v="7727571"/>
        <s v="7729420"/>
        <s v="7713204"/>
        <s v="7720008"/>
        <s v="7736956"/>
        <s v="7736980"/>
        <s v="7736986"/>
        <s v="7736990"/>
        <s v="7736993"/>
        <s v="7736999"/>
        <s v="7706711"/>
        <s v="7707610"/>
        <s v="7712874"/>
        <s v="7718165"/>
        <s v="7720599"/>
        <s v="7732600"/>
        <s v="7734857"/>
        <s v="7716302"/>
        <s v="7716308"/>
        <s v="7729748"/>
        <s v="7733157"/>
        <s v="7733230"/>
        <s v="7733240"/>
        <s v="7709667"/>
        <s v="7709671"/>
        <s v="7709673"/>
        <s v="7724419"/>
        <s v="7724405"/>
        <s v="7715953"/>
        <s v="7709054"/>
        <s v="7709200"/>
        <s v="7709244"/>
        <s v="7709303"/>
        <s v="7716439"/>
        <s v="7717026"/>
        <s v="7715929"/>
        <s v="7727147"/>
        <s v="7711046"/>
        <s v="7731160"/>
        <s v="7715790"/>
        <s v="7726282"/>
        <s v="7730614"/>
        <s v="7716030"/>
        <s v="7726714"/>
        <s v="7726670"/>
        <s v="7728741"/>
        <s v="7737693"/>
        <s v="7726640"/>
        <s v="7717948"/>
        <s v="7719486"/>
        <s v="7719503"/>
        <s v="7721324"/>
        <s v="7732676"/>
        <s v="7712249"/>
        <s v="7710477"/>
        <s v="7711710"/>
        <s v="7716277"/>
        <s v="7717121"/>
        <s v="7718369"/>
        <s v="7723223"/>
        <s v="7725535"/>
        <s v="7716616"/>
        <s v="7716618"/>
        <s v="7716646"/>
        <s v="7716657"/>
        <s v="7716674"/>
        <s v="7716741"/>
        <s v="7716791"/>
        <s v="7716796"/>
        <s v="7716820"/>
        <s v="7716826"/>
        <s v="7716842"/>
        <s v="7716844"/>
        <s v="7716859"/>
        <s v="7716868"/>
        <s v="7716869"/>
        <s v="7716874"/>
        <s v="7716885"/>
        <s v="7716888"/>
        <s v="7716909"/>
        <s v="7716914"/>
        <s v="7716917"/>
        <s v="7716926"/>
        <s v="7716927"/>
        <s v="7716928"/>
        <s v="7716945"/>
        <s v="7716951"/>
        <s v="7716964"/>
        <s v="7716975"/>
        <s v="7716987"/>
        <s v="7716996"/>
        <s v="7717015"/>
        <s v="7717020"/>
        <s v="7717030"/>
        <s v="7717057"/>
        <s v="7717159"/>
        <s v="7717382"/>
        <s v="7716863"/>
        <s v="7716886"/>
        <s v="7716953"/>
        <s v="7717039"/>
        <s v="7717146"/>
        <s v="7716848"/>
        <s v="7716903"/>
        <s v="7716947"/>
        <s v="7716614"/>
        <s v="7716862"/>
        <s v="7716959"/>
        <s v="7719935"/>
        <s v="7719940"/>
        <s v="7719945"/>
        <s v="7719949"/>
        <s v="7719951"/>
        <s v="7719954"/>
        <s v="7719955"/>
        <s v="7719957"/>
        <s v="7719962"/>
        <s v="7719963"/>
        <s v="7719965"/>
        <s v="7719968"/>
        <s v="7719970"/>
        <s v="7719971"/>
        <s v="7721679"/>
        <s v="7723445"/>
        <s v="7721648"/>
        <s v="7720475"/>
        <s v="7737949"/>
        <s v="7709470"/>
        <s v="7724251"/>
        <s v="7724565"/>
        <s v="7724574"/>
        <s v="7724580"/>
        <s v="7725076"/>
        <s v="7725083"/>
        <s v="7725950"/>
        <s v="7707106"/>
        <s v="7709597"/>
        <s v="7713536"/>
        <s v="7713593"/>
        <s v="7713638"/>
        <s v="7715111"/>
        <s v="7715161"/>
        <s v="7717635"/>
        <s v="7717673"/>
        <s v="7717827"/>
        <s v="7718134"/>
        <s v="7718247"/>
        <s v="7718255"/>
        <s v="7718363"/>
        <s v="7718456"/>
        <s v="7718616"/>
        <s v="7719231"/>
        <s v="7720141"/>
        <s v="7720860"/>
        <s v="7721942"/>
        <s v="7721996"/>
        <s v="7722607"/>
        <s v="7723503"/>
        <s v="7723538"/>
        <s v="7723634"/>
        <s v="7725703"/>
        <s v="7725730"/>
        <s v="7727151"/>
        <s v="7727209"/>
        <s v="7729226"/>
        <s v="7729352"/>
        <s v="7732084"/>
        <s v="7732114"/>
        <s v="7733271"/>
        <s v="7733338"/>
        <s v="7733801"/>
        <s v="7733845"/>
        <s v="7735479"/>
        <s v="7735575"/>
        <s v="7736314"/>
        <s v="7736355"/>
        <s v="7736823"/>
        <s v="7736863"/>
        <s v="7716477"/>
        <s v="7715041"/>
        <s v="7716086"/>
        <s v="7723483"/>
        <s v="7718446"/>
        <s v="7721725"/>
        <s v="7711631"/>
        <s v="7720823"/>
        <s v="7722424"/>
        <s v="7723585"/>
        <s v="7731434"/>
        <s v="7721728"/>
        <s v="7729807"/>
        <s v="7718394"/>
        <s v="7723669"/>
        <s v="7723918"/>
        <s v="7727845"/>
        <s v="7728547"/>
        <s v="7728568"/>
        <s v="7728716"/>
        <s v="7728885"/>
        <s v="7730850"/>
        <s v="7732048"/>
        <s v="7732438"/>
        <s v="7733529"/>
        <s v="7734524"/>
        <s v="7736532"/>
        <s v="7706225"/>
        <s v="7714907"/>
        <s v="7722946"/>
        <s v="7722952"/>
        <s v="7734824"/>
        <s v="7708409"/>
        <s v="7713545"/>
        <s v="7738270"/>
        <s v="7734529"/>
        <s v="7710386"/>
        <s v="7722176"/>
        <s v="7723038"/>
        <s v="7717301"/>
        <s v="7718565"/>
        <s v="7723035"/>
        <s v="7723141"/>
        <s v="7726680"/>
        <s v="7730100"/>
        <s v="7730125"/>
        <s v="7730823"/>
        <s v="7714629"/>
        <s v="7715693"/>
        <s v="7715813"/>
        <s v="7715879"/>
        <s v="7721904"/>
        <s v="7724127"/>
        <s v="7733857"/>
        <s v="7735635"/>
        <s v="7721654"/>
        <s v="7710936"/>
        <s v="7711012"/>
        <s v="7723162"/>
        <s v="7731972"/>
        <s v="7713073"/>
        <s v="7726009"/>
        <s v="7727817"/>
        <s v="7733443"/>
        <s v="7733388"/>
        <s v="7733414"/>
        <s v="7728519"/>
        <s v="7730380"/>
        <s v="7731179"/>
        <s v="7733768"/>
        <s v="7738163"/>
        <s v="7708267"/>
        <s v="7712287"/>
        <s v="7714961"/>
        <s v="7715082"/>
        <s v="7713758"/>
        <s v="7713763"/>
        <s v="7719270"/>
        <s v="7714977"/>
        <s v="7710016"/>
        <s v="7721932"/>
        <s v="7722469"/>
        <s v="7723692"/>
        <s v="7729839"/>
        <s v="7717907"/>
        <s v="7726913"/>
        <s v="7728122"/>
        <s v="7726343"/>
        <s v="7724148"/>
        <s v="7726266"/>
        <s v="7726020"/>
        <s v="7711077"/>
        <s v="7721843"/>
        <s v="7725499"/>
        <s v="7725542"/>
        <s v="7725494"/>
        <s v="7725846"/>
        <s v="7727684"/>
        <s v="7736935"/>
        <s v="7736961"/>
        <s v="7736969"/>
        <s v="7734732"/>
        <s v="7737654"/>
        <s v="7710493"/>
        <s v="7710798"/>
        <s v="7711596"/>
        <s v="7722773"/>
        <s v="7722814"/>
        <s v="7723012"/>
        <s v="7723417"/>
        <s v="7727444"/>
        <s v="7735808"/>
        <s v="7716473"/>
        <s v="7719528"/>
        <s v="7726326"/>
        <s v="7707485"/>
        <s v="7715831"/>
        <s v="7729599"/>
        <s v="7729711"/>
        <s v="7723328"/>
        <s v="7724190"/>
        <s v="7726459"/>
        <s v="7720155"/>
        <s v="7720186"/>
        <s v="7707945"/>
        <s v="7709563"/>
        <s v="7716239"/>
        <s v="7722630"/>
        <s v="7718415"/>
        <s v="7719610"/>
        <s v="7715914"/>
        <s v="7728418"/>
        <s v="7732614"/>
        <s v="7720360"/>
        <s v="7734397"/>
        <s v="7723403"/>
        <s v="7722853"/>
        <s v="7711953"/>
        <s v="7722613"/>
        <s v="7734579"/>
        <s v="7705560"/>
        <s v="7707975"/>
        <s v="7711308"/>
        <s v="7717351"/>
        <s v="7725632"/>
        <s v="7707063"/>
        <s v="7708782"/>
        <s v="7711967"/>
        <s v="7712180"/>
        <s v="7713170"/>
        <s v="7714066"/>
        <s v="7714445"/>
        <s v="7715073"/>
        <s v="7716145"/>
        <s v="7716804"/>
        <s v="7716968"/>
        <s v="7716934"/>
        <s v="7718496"/>
        <s v="7719611"/>
        <s v="7719679"/>
        <s v="7720334"/>
        <s v="7720572"/>
        <s v="7724052"/>
        <s v="7719760"/>
        <s v="7712290"/>
        <s v="7709386"/>
        <s v="7720958"/>
        <s v="7735811"/>
        <s v="7724594"/>
        <s v="7724608"/>
        <s v="7723827"/>
        <s v="7734501"/>
        <s v="7704791"/>
        <s v="7704839"/>
        <s v="7705003"/>
        <s v="7705404"/>
        <s v="7705509"/>
        <s v="7706488"/>
        <s v="7706771"/>
        <s v="7707114"/>
        <s v="7707285"/>
        <s v="7708045"/>
        <s v="7708358"/>
        <s v="7708457"/>
        <s v="7708488"/>
        <s v="7709699"/>
        <s v="7713461"/>
        <s v="7714938"/>
        <s v="7714975"/>
        <s v="7715356"/>
        <s v="7715380"/>
        <s v="7717184"/>
        <s v="7717293"/>
        <s v="7717612"/>
        <s v="7717807"/>
        <s v="7719543"/>
        <s v="7719595"/>
        <s v="7719596"/>
        <s v="7719665"/>
        <s v="7719998"/>
        <s v="7720090"/>
        <s v="7721015"/>
        <s v="7721067"/>
        <s v="7724777"/>
        <s v="7724850"/>
        <s v="7724907"/>
        <s v="7724962"/>
        <s v="7726332"/>
        <s v="7726464"/>
        <s v="7726795"/>
        <s v="7726881"/>
        <s v="7727753"/>
        <s v="7728605"/>
        <s v="7729158"/>
        <s v="7729262"/>
        <s v="7732389"/>
        <s v="7732436"/>
        <s v="7709722"/>
        <s v="7718671"/>
        <s v="7712459"/>
        <s v="7717657"/>
        <s v="7718678"/>
        <s v="7724017"/>
        <s v="7716324"/>
        <s v="7725808"/>
        <s v="7728721"/>
        <s v="7719625"/>
        <s v="7723240"/>
        <s v="7725371"/>
        <s v="7718312"/>
        <s v="7723229"/>
        <s v="7723258"/>
        <s v="7723312"/>
        <s v="7724939"/>
        <s v="7725284"/>
        <s v="7725492"/>
        <s v="7727488"/>
        <s v="7728661"/>
        <s v="7728871"/>
        <s v="7728842"/>
        <s v="7732074"/>
        <s v="7732543"/>
        <s v="7732725"/>
        <s v="7734227"/>
        <s v="7734252"/>
        <s v="7734283"/>
        <s v="7735243"/>
        <s v="7735371"/>
        <s v="7735891"/>
        <s v="7737143"/>
        <s v="7714726"/>
        <s v="7720438"/>
        <s v="7724914"/>
        <s v="7729198"/>
        <s v="7730417"/>
        <s v="7709132"/>
        <s v="7726906"/>
        <s v="7705008"/>
        <s v="7705551"/>
        <s v="7705708"/>
        <s v="7705850"/>
        <s v="7705119"/>
        <s v="7710162"/>
        <s v="7710367"/>
        <s v="7710426"/>
        <s v="7710531"/>
        <s v="7711354"/>
        <s v="7718102"/>
        <s v="7714574"/>
        <s v="7716682"/>
        <s v="7722957"/>
        <s v="7719914"/>
        <s v="7719924"/>
        <s v="7719934"/>
        <s v="7722201"/>
        <s v="7722438"/>
        <s v="7722792"/>
        <s v="7723073"/>
        <s v="7723097"/>
        <s v="7728689"/>
        <s v="7728699"/>
        <s v="7736755"/>
        <s v="7708184"/>
        <s v="7708265"/>
        <s v="7721048"/>
        <s v="7721549"/>
        <s v="7725119"/>
        <s v="7725442"/>
        <s v="7733577"/>
        <s v="7733799"/>
        <s v="7713374"/>
        <s v="7724833"/>
        <s v="7711934"/>
        <s v="7717139"/>
        <s v="7724619"/>
        <s v="7729418"/>
        <s v="7734259"/>
        <s v="7715243"/>
        <s v="7722439"/>
        <s v="7722846"/>
        <s v="7722928"/>
        <s v="7722940"/>
        <s v="7723654"/>
        <s v="7727387"/>
        <s v="7728489"/>
        <s v="7730049"/>
        <s v="7732157"/>
        <s v="7710714"/>
        <s v="7712117"/>
        <s v="7724312"/>
        <s v="7732716"/>
        <s v="7730036"/>
        <s v="7730674"/>
        <s v="7726169"/>
        <s v="7726475"/>
        <s v="7729773"/>
        <s v="7707249"/>
        <s v="7710788"/>
        <s v="7713553"/>
        <s v="7726019"/>
        <s v="7735307"/>
        <s v="7726652"/>
        <s v="7726973"/>
        <s v="7728879"/>
        <s v="7707607"/>
        <s v="7715745"/>
        <s v="7723140"/>
        <s v="7724959"/>
        <s v="7738298"/>
        <s v="7738447"/>
        <s v="7712490"/>
        <s v="7719671"/>
        <s v="7723394"/>
        <s v="7724150"/>
        <s v="7725693"/>
        <s v="7711730"/>
        <s v="7737126"/>
        <s v="7737134"/>
        <s v="7738070"/>
        <s v="7713422"/>
        <s v="7714251"/>
        <s v="7714590"/>
        <s v="7715797"/>
        <s v="7719573"/>
        <s v="7719621"/>
        <s v="7731452"/>
        <s v="7730844"/>
        <s v="7714114"/>
        <s v="7730852"/>
        <s v="7725845"/>
        <s v="7727702"/>
        <s v="7726311"/>
        <s v="7728138"/>
        <s v="7723559"/>
        <s v="7730107"/>
        <s v="7735459"/>
        <s v="7726949"/>
        <s v="7706411"/>
        <s v="7713043"/>
        <s v="7713468"/>
        <s v="7723898"/>
        <s v="7725338"/>
        <s v="7737259"/>
        <s v="7737274"/>
        <s v="7737282"/>
        <s v="7730039"/>
        <s v="7711843"/>
        <s v="7714925"/>
        <s v="7731952"/>
        <s v="7735568"/>
        <s v="7736577"/>
        <s v="7728469"/>
        <s v="7722959"/>
        <s v="7727289"/>
        <s v="7723577"/>
        <s v="7731503"/>
        <s v="7725964"/>
        <s v="7733664"/>
        <s v="7726315"/>
        <s v="7722119"/>
        <s v="7723757"/>
        <s v="7721471"/>
        <s v="7724821"/>
        <s v="7730879"/>
        <s v="7716758"/>
        <s v="7716876"/>
        <s v="7717735"/>
        <s v="7717797"/>
        <s v="7717814"/>
        <s v="7717853"/>
        <s v="7718986"/>
        <s v="7721396"/>
        <s v="7721862"/>
        <s v="7721873"/>
        <s v="7723810"/>
        <s v="7726395"/>
        <s v="7728310"/>
        <s v="7728526"/>
        <s v="7728857"/>
        <s v="7728850"/>
        <s v="7730067"/>
        <s v="7730682"/>
        <s v="7733043"/>
        <s v="7733770"/>
        <s v="7734127"/>
        <s v="7734180"/>
        <s v="7736149"/>
        <s v="7734690"/>
        <s v="7712207"/>
        <s v="7717064"/>
        <s v="7720908"/>
        <s v="7716279"/>
        <s v="7722528"/>
        <s v="7718909"/>
        <s v="7712462"/>
        <s v="7712428"/>
        <s v="7722709"/>
        <s v="7723960"/>
        <s v="7727191"/>
        <s v="7728089"/>
        <s v="7715840"/>
        <s v="7722241"/>
        <s v="7725250"/>
        <s v="7728229"/>
        <s v="7723759"/>
        <s v="7730764"/>
        <s v="7725254"/>
        <s v="7730394"/>
        <s v="7720281"/>
        <s v="7722011"/>
        <s v="7727490"/>
        <s v="7723027"/>
        <s v="7723325"/>
        <s v="7723560"/>
        <s v="7726123"/>
        <s v="7726251"/>
        <s v="7730415"/>
        <s v="7731547"/>
        <s v="7713067"/>
        <s v="7722900"/>
        <s v="7729696"/>
        <s v="7730405"/>
        <s v="7715304"/>
        <s v="7715555"/>
        <s v="7720500"/>
        <s v="7720477"/>
        <s v="7720489"/>
        <s v="7728093"/>
        <s v="7712404"/>
        <s v="7720183"/>
        <s v="7724215"/>
        <s v="7731414"/>
        <s v="7728283"/>
        <s v="7725302"/>
        <s v="7713231"/>
        <s v="7730739"/>
        <s v="7730766"/>
        <s v="7721699"/>
        <s v="7732137"/>
        <s v="7736586"/>
        <s v="7717273"/>
        <s v="7707759"/>
        <s v="7706847"/>
        <s v="7729640"/>
        <s v="7731916"/>
        <s v="7716183"/>
        <s v="7720105"/>
        <s v="7720366"/>
        <s v="7722279"/>
        <s v="7729077"/>
        <s v="7736079"/>
        <s v="7736098"/>
        <s v="7736110"/>
        <s v="7736132"/>
        <s v="7736147"/>
        <s v="7707164"/>
        <s v="7722968"/>
        <s v="7728625"/>
        <s v="7728457"/>
        <s v="7728601"/>
        <s v="7728604"/>
        <s v="7729718"/>
        <s v="7725994"/>
        <s v="7719475"/>
        <s v="7716260"/>
        <s v="7710144"/>
        <s v="7712202"/>
        <s v="7712720"/>
        <s v="7716654"/>
        <s v="7719718"/>
        <s v="7720483"/>
        <s v="7720907"/>
        <s v="7721297"/>
        <s v="7721759"/>
        <s v="7721937"/>
        <s v="7722608"/>
        <s v="7723208"/>
        <s v="7715226"/>
        <s v="7715237"/>
        <s v="7706052"/>
        <s v="7714856"/>
        <s v="7727377"/>
        <s v="7735952"/>
        <s v="7729808"/>
        <s v="7723678"/>
        <s v="7723955"/>
        <s v="7725012"/>
        <s v="7728629"/>
        <s v="7732164"/>
        <s v="7734326"/>
        <s v="7734449"/>
        <s v="7713451"/>
        <s v="7719834"/>
        <s v="7720503"/>
        <s v="7724860"/>
        <s v="7723489"/>
        <s v="7735431"/>
        <s v="7711506"/>
        <s v="7717423"/>
        <s v="7720831"/>
        <s v="7726126"/>
        <s v="7727340"/>
        <s v="7708587"/>
        <s v="7733826"/>
        <s v="7719743"/>
        <s v="7733831"/>
        <s v="7723033"/>
        <s v="7730820"/>
        <s v="7723072"/>
        <s v="7725668"/>
        <s v="7729473"/>
        <s v="7731144"/>
        <s v="7727119"/>
        <s v="7735708"/>
        <s v="7712501"/>
        <s v="7714489"/>
        <s v="7722926"/>
        <s v="7733309"/>
        <s v="7729538"/>
        <s v="7729519"/>
        <s v="7724948"/>
        <s v="7713809"/>
        <s v="7724164"/>
        <s v="7723592"/>
        <s v="7732246"/>
        <s v="7725853"/>
        <s v="7725086"/>
        <s v="7733543"/>
        <s v="7716647"/>
        <s v="7733341"/>
        <s v="7733237"/>
        <s v="7714819"/>
        <s v="7719125"/>
        <s v="7717335"/>
        <s v="7732257"/>
        <s v="7735820"/>
        <s v="7705899"/>
        <s v="7712118"/>
        <s v="7714339"/>
        <s v="7718164"/>
        <s v="7719782"/>
        <s v="7725755"/>
        <s v="7727747"/>
        <s v="7727873"/>
        <s v="7711498"/>
        <s v="7723957"/>
        <s v="7706818"/>
        <s v="7714209"/>
        <s v="7712112"/>
        <s v="7716604"/>
        <s v="7714121"/>
        <s v="7714505"/>
        <s v="7723616"/>
        <s v="7723662"/>
        <s v="7723721"/>
        <s v="7713056"/>
        <s v="7717718"/>
        <s v="7717764"/>
        <s v="7724466"/>
        <s v="7726494"/>
        <s v="7707684"/>
        <s v="7707246"/>
        <s v="7710665"/>
        <s v="7713021"/>
        <s v="7713048"/>
        <s v="7722728"/>
        <s v="7721733"/>
        <s v="7724218"/>
        <s v="7724389"/>
        <s v="7724556"/>
        <s v="7709596"/>
        <s v="7719308"/>
        <s v="7725600"/>
        <s v="7714999"/>
        <s v="7715421"/>
        <s v="7705342"/>
        <s v="7724467"/>
        <s v="7714909"/>
        <s v="7721602"/>
        <s v="7721619"/>
        <s v="7720043"/>
        <s v="7721946"/>
        <s v="7708816"/>
        <s v="7708830"/>
        <s v="7720997"/>
        <s v="7724811"/>
        <s v="7705954"/>
        <s v="7710712"/>
        <s v="7712883"/>
        <s v="7714792"/>
        <s v="7705724"/>
        <s v="7709191"/>
        <s v="7711742"/>
        <s v="7712310"/>
        <s v="7721046"/>
        <s v="7719983"/>
        <s v="7724964"/>
        <s v="7727609"/>
        <s v="7733958"/>
        <s v="7705069"/>
        <s v="7720347"/>
        <s v="7734243"/>
        <s v="7716032"/>
        <s v="7716043"/>
        <s v="7716054"/>
        <s v="7711276"/>
        <s v="7712735"/>
        <s v="7707188"/>
        <s v="7711171"/>
        <s v="7711194"/>
        <s v="7711206"/>
        <s v="7717928"/>
        <s v="7718452"/>
        <s v="7711688"/>
        <s v="7721561"/>
        <s v="7721569"/>
        <s v="7721599"/>
        <s v="7721642"/>
        <s v="7721643"/>
        <s v="7721708"/>
        <s v="7726974"/>
        <s v="7729842"/>
        <s v="7717706"/>
        <s v="7728398"/>
        <s v="7705129"/>
        <s v="7710930"/>
        <s v="7734426"/>
        <s v="7710547"/>
        <s v="7716197"/>
        <s v="7735612"/>
        <s v="7717401"/>
        <s v="7722038"/>
        <s v="7711234"/>
        <s v="7709084"/>
        <s v="7711332"/>
        <s v="7711497"/>
        <s v="7718995"/>
        <s v="7723457"/>
        <s v="7716706"/>
        <s v="7717398"/>
        <s v="7717543"/>
        <s v="7717551"/>
        <s v="7723987"/>
        <s v="7719192"/>
        <s v="7714085"/>
        <s v="7714086"/>
        <s v="7714090"/>
        <s v="7714091"/>
        <s v="7714094"/>
        <s v="7714098"/>
        <s v="7714100"/>
        <s v="7714103"/>
        <s v="7714105"/>
        <s v="7714106"/>
        <s v="7714107"/>
        <s v="7714110"/>
        <s v="7714307"/>
        <s v="7714325"/>
        <s v="7714419"/>
        <s v="7714497"/>
        <s v="7714099"/>
        <s v="7714101"/>
        <s v="7714383"/>
        <s v="7714395"/>
        <s v="7714406"/>
        <s v="7714432"/>
        <s v="7714442"/>
        <s v="7714463"/>
        <s v="7714484"/>
        <s v="7714504"/>
        <s v="7714372"/>
        <s v="7711511"/>
        <s v="7721483"/>
        <s v="7717568"/>
        <s v="7722318"/>
        <s v="7726063"/>
        <s v="7727075"/>
        <s v="7728883"/>
        <s v="7731294"/>
        <s v="7732447"/>
        <s v="7738180"/>
        <s v="7710307"/>
        <s v="7721545"/>
        <s v="7719831"/>
        <s v="7722266"/>
        <s v="7723103"/>
        <s v="7711661"/>
        <s v="7717664"/>
        <s v="7717982"/>
        <s v="7710391"/>
        <s v="7711147"/>
        <s v="7720106"/>
        <s v="7706669"/>
        <s v="7716639"/>
        <s v="7716782"/>
        <s v="7716809"/>
        <s v="7712181"/>
        <s v="7721709"/>
        <s v="7733323"/>
        <s v="7720422"/>
        <s v="7723088"/>
        <s v="7728710"/>
        <s v="7711980"/>
        <s v="7714469"/>
        <s v="7719437"/>
        <s v="7722844"/>
        <s v="7720875"/>
        <s v="7720892"/>
      </sharedItems>
    </cacheField>
    <cacheField name="CIG" numFmtId="49">
      <sharedItems/>
    </cacheField>
    <cacheField name="tipologia" numFmtId="49">
      <sharedItems/>
    </cacheField>
    <cacheField name="oggetto" numFmtId="49">
      <sharedItems longText="1"/>
    </cacheField>
    <cacheField name="CODICE" numFmtId="49">
      <sharedItems/>
    </cacheField>
    <cacheField name="DESCRIZIONE" numFmtId="49">
      <sharedItems/>
    </cacheField>
    <cacheField name="CATEGORIA" numFmtId="49">
      <sharedItems count="6">
        <s v="ALTRO"/>
        <s v="DISINFETTANTI"/>
        <s v="DPI"/>
        <s v="MASCHERINE"/>
        <s v="TAMPONI"/>
        <s v="VENTILATORI"/>
      </sharedItems>
    </cacheField>
    <cacheField name="importo_totale_bando" numFmtId="44">
      <sharedItems containsMixedTypes="1" containsNumber="1" minValue="4.28" maxValue="2093050000"/>
    </cacheField>
    <cacheField name="gara_lotti" numFmtId="49">
      <sharedItems/>
    </cacheField>
    <cacheField name="Importo_Lotto" numFmtId="44">
      <sharedItems containsSemiMixedTypes="0" containsString="0" containsNumber="1" minValue="4.28" maxValue="2093050000"/>
    </cacheField>
    <cacheField name="scelta_contraente" numFmtId="49">
      <sharedItems/>
    </cacheField>
    <cacheField name="DESCRIZIONE2" numFmtId="49">
      <sharedItems/>
    </cacheField>
    <cacheField name="oggetto_princ" numFmtId="49">
      <sharedItems/>
    </cacheField>
    <cacheField name="FLAG_ESCLUSO" numFmtId="49">
      <sharedItems/>
    </cacheField>
    <cacheField name="motivo_esclusione" numFmtId="49">
      <sharedItems/>
    </cacheField>
    <cacheField name="Id_Categoria_prevalente" numFmtId="49">
      <sharedItems/>
    </cacheField>
    <cacheField name="Descrizione3" numFmtId="49">
      <sharedItems/>
    </cacheField>
    <cacheField name="data_aggiudicazione_def" numFmtId="49">
      <sharedItems/>
    </cacheField>
    <cacheField name="importo_aggiudicazione" numFmtId="44">
      <sharedItems containsMixedTypes="1" containsNumber="1" minValue="1" maxValue="2093050000"/>
    </cacheField>
    <cacheField name="stato" numFmtId="49">
      <sharedItems/>
    </cacheField>
    <cacheField name="al"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65">
  <r>
    <x v="0"/>
    <x v="0"/>
    <s v="013"/>
    <x v="0"/>
    <s v="2020"/>
    <s v="2020-03-02"/>
    <x v="0"/>
    <s v="8235268623"/>
    <s v="CIG"/>
    <s v="Servizio di assistenza domiciliare respiratoria - ossigenoterapia domiciliare OTL"/>
    <s v="85111700-7"/>
    <s v="SERVIZI DI OSSIGENOTERAPIA"/>
    <x v="0"/>
    <n v="1607988.82"/>
    <s v="No"/>
    <n v="1607988.82"/>
    <s v="Affidamento diretto"/>
    <s v="Contratto d'appalto"/>
    <s v="SERVIZI"/>
    <s v="N"/>
    <s v="NULL"/>
    <s v="FS"/>
    <s v="FORNITURA DI SERVIZI"/>
    <s v="NULL"/>
    <s v="NULL"/>
    <s v="PERFEZIONATA/O"/>
    <s v="2020-03-12"/>
  </r>
  <r>
    <x v="0"/>
    <x v="0"/>
    <s v="013"/>
    <x v="0"/>
    <s v="2020"/>
    <s v="2020-03-04"/>
    <x v="1"/>
    <s v="824167093B"/>
    <s v="CIG"/>
    <s v="EMERGENZA COVID-19 ACQUISIZIONE SISTEMI ANTIDECUBITO PER ALLESTIMENTO POSTI LETTO DEDICATI C/O MALATTIE INFETTIVE"/>
    <s v="33172000-6"/>
    <s v="APPARECCHI PER ANESTESIA E RIANIMAZIONE"/>
    <x v="0"/>
    <n v="55650"/>
    <s v="No"/>
    <n v="55650"/>
    <s v="Affidamento diretto"/>
    <s v="Contratto d'appalto"/>
    <s v="FORNITURE"/>
    <s v="N"/>
    <s v="NULL"/>
    <s v="FB"/>
    <s v="FORNITURA DI BENI"/>
    <s v="NULL"/>
    <s v="NULL"/>
    <s v="PERFEZIONATA/O"/>
    <s v="2020-03-11"/>
  </r>
  <r>
    <x v="0"/>
    <x v="0"/>
    <s v="013"/>
    <x v="0"/>
    <s v="2020"/>
    <s v="2020-03-13"/>
    <x v="2"/>
    <s v="8247275A9F"/>
    <s v="CIG"/>
    <s v="EMERGENZA COVID-19: ACQUISIZIONE APPARECCHIATURA CARDIOHELP PER TERAPIA IN E.C.M.O. "/>
    <s v="33172200-8"/>
    <s v="APPARECCHI PER RIANIMAZIONE"/>
    <x v="0"/>
    <n v="95000"/>
    <s v="No"/>
    <n v="95000"/>
    <s v="Affidamento diretto"/>
    <s v="Contratto d'appalto"/>
    <s v="FORNITURE"/>
    <s v="N"/>
    <s v="NULL"/>
    <s v="FB"/>
    <s v="FORNITURA DI BENI"/>
    <s v="NULL"/>
    <s v="NULL"/>
    <s v="PERFEZIONATA/O"/>
    <s v="2020-03-24"/>
  </r>
  <r>
    <x v="1"/>
    <x v="1"/>
    <s v="005"/>
    <x v="1"/>
    <s v="2020"/>
    <s v="2020-03-25"/>
    <x v="3"/>
    <s v="825766156D"/>
    <s v="CIG"/>
    <s v="Fornitura di n. 1 unità radiologica ad arco per esami fluoroscopici ed adatta ad interventi ortopedici da destinare all'U.O.C. di Ortopedia di Belluno"/>
    <s v="33111000-1"/>
    <s v="APPARECCHI RADIOLOGICI"/>
    <x v="0"/>
    <n v="89700"/>
    <s v="No"/>
    <n v="89700"/>
    <s v="Procedura aperta"/>
    <s v="Contratto d'appalto"/>
    <s v="FORNITURE"/>
    <s v="N"/>
    <s v="NULL"/>
    <s v="FB"/>
    <s v="FORNITURA DI BENI"/>
    <s v="NULL"/>
    <s v="NULL"/>
    <s v="PERFEZIONATA/O"/>
    <s v="2020-04-01"/>
  </r>
  <r>
    <x v="1"/>
    <x v="1"/>
    <s v="005"/>
    <x v="1"/>
    <s v="2020"/>
    <s v="2020-03-27"/>
    <x v="4"/>
    <s v="82596449D8"/>
    <s v="CIG"/>
    <s v="Fornitura di materiali sanitari vari per le UU.OO. dell'ULSS n. 1 'Dolomiti' per un periodo di 12 mesi"/>
    <s v="33141620-2"/>
    <s v="KIT SANITARI"/>
    <x v="0"/>
    <n v="60000"/>
    <s v="No"/>
    <n v="60000"/>
    <s v="Procedura negoziata senza previa pubblicazione"/>
    <s v="Contratto d'appalto"/>
    <s v="FORNITURE"/>
    <s v="N"/>
    <s v="NULL"/>
    <s v="FB"/>
    <s v="FORNITURA DI BENI"/>
    <s v="NULL"/>
    <s v="NULL"/>
    <s v="PERFEZIONATA/O"/>
    <s v="2020-03-27"/>
  </r>
  <r>
    <x v="2"/>
    <x v="2"/>
    <s v="003"/>
    <x v="2"/>
    <s v="2020"/>
    <s v="2020-03-04"/>
    <x v="5"/>
    <s v="82352875D1"/>
    <s v="CIG"/>
    <s v="Adesione lotto 22 PM3 ARIA"/>
    <s v="33182100-0"/>
    <s v="DEFIBRILLATORE CARDIACO"/>
    <x v="0"/>
    <n v="310000"/>
    <s v="No"/>
    <n v="310000"/>
    <s v="Affidamento diretto in adesione ad accordo quadro/convenzione"/>
    <s v="Contratto d'appalto discendente da Accordo quadro/Convenzione senza successivo confronto competitivo"/>
    <s v="FORNITURE"/>
    <s v="N"/>
    <s v="NULL"/>
    <s v="FB"/>
    <s v="FORNITURA DI BENI"/>
    <s v="NULL"/>
    <n v="310000"/>
    <s v="PERFEZIONATA/O"/>
    <s v="2020-03-04"/>
  </r>
  <r>
    <x v="2"/>
    <x v="2"/>
    <s v="003"/>
    <x v="2"/>
    <s v="2020"/>
    <s v="2020-03-20"/>
    <x v="6"/>
    <s v="8252704AC6"/>
    <s v="CIG"/>
    <s v="Adesione alla convenzione ARCA per la fornitura di nr. 1 CT-PET 2017 142"/>
    <s v="38434540-3"/>
    <s v="APPARECCHIATURE BIOMEDICHE"/>
    <x v="0"/>
    <n v="1313500"/>
    <s v="No"/>
    <n v="1313500"/>
    <s v="Affidamento diretto in adesione ad accordo quadro/convenzione"/>
    <s v="Contratto d'appalto discendente da Accordo quadro/Convenzione senza successivo confronto competitivo"/>
    <s v="FORNITURE"/>
    <s v="N"/>
    <s v="NULL"/>
    <s v="FB"/>
    <s v="FORNITURA DI BENI"/>
    <s v="NULL"/>
    <n v="1313500"/>
    <s v="PERFEZIONATA/O"/>
    <s v="2020-03-20"/>
  </r>
  <r>
    <x v="3"/>
    <x v="3"/>
    <s v="005"/>
    <x v="1"/>
    <s v="2020"/>
    <s v="2020-03-13"/>
    <x v="7"/>
    <s v="8239174D76"/>
    <s v="CIG"/>
    <s v="Defibrillatori ID 19A001"/>
    <s v="33123210-3"/>
    <s v="APPARECCHI DI CONTROLLO DELLE FUNZIONI CARDIACHE"/>
    <x v="0"/>
    <n v="810050"/>
    <s v="Si"/>
    <n v="198000"/>
    <s v="Procedura aperta"/>
    <s v="Contratto d'appalto"/>
    <s v="FORNITURE"/>
    <s v="N"/>
    <s v="NULL"/>
    <s v="FB"/>
    <s v="FORNITURA DI BENI"/>
    <s v="NULL"/>
    <s v="NULL"/>
    <s v="PERFEZIONATA/O"/>
    <s v="2020-03-18"/>
  </r>
  <r>
    <x v="3"/>
    <x v="3"/>
    <s v="005"/>
    <x v="1"/>
    <s v="2020"/>
    <s v="2020-03-13"/>
    <x v="7"/>
    <s v="8239181340"/>
    <s v="CIG"/>
    <s v="Defibrillatori ID 19A001"/>
    <s v="33123210-3"/>
    <s v="APPARECCHI DI CONTROLLO DELLE FUNZIONI CARDIACHE"/>
    <x v="0"/>
    <n v="810050"/>
    <s v="Si"/>
    <n v="469550"/>
    <s v="Procedura aperta"/>
    <s v="Contratto d'appalto"/>
    <s v="FORNITURE"/>
    <s v="N"/>
    <s v="NULL"/>
    <s v="FB"/>
    <s v="FORNITURA DI BENI"/>
    <s v="NULL"/>
    <s v="NULL"/>
    <s v="PERFEZIONATA/O"/>
    <s v="2020-03-18"/>
  </r>
  <r>
    <x v="3"/>
    <x v="3"/>
    <s v="005"/>
    <x v="1"/>
    <s v="2020"/>
    <s v="2020-03-13"/>
    <x v="7"/>
    <s v="82391845B9"/>
    <s v="CIG"/>
    <s v="Defibrillatori ID 19A001"/>
    <s v="33123210-3"/>
    <s v="APPARECCHI DI CONTROLLO DELLE FUNZIONI CARDIACHE"/>
    <x v="0"/>
    <n v="810050"/>
    <s v="Si"/>
    <n v="142500"/>
    <s v="Procedura aperta"/>
    <s v="Contratto d'appalto"/>
    <s v="FORNITURE"/>
    <s v="N"/>
    <s v="NULL"/>
    <s v="FB"/>
    <s v="FORNITURA DI BENI"/>
    <s v="NULL"/>
    <s v="NULL"/>
    <s v="PERFEZIONATA/O"/>
    <s v="2020-03-18"/>
  </r>
  <r>
    <x v="3"/>
    <x v="3"/>
    <s v="005"/>
    <x v="1"/>
    <s v="2020"/>
    <s v="2020-03-31"/>
    <x v="8"/>
    <s v="8255818489"/>
    <s v="CIG"/>
    <s v="SISTEMA COMPOSTO DA UN PREPARATORE DI PIASTRE E ESTRATTORI ID 20A063"/>
    <s v="33124100-6"/>
    <s v="APPARECCHI DIAGNOSTICI"/>
    <x v="0"/>
    <n v="204000"/>
    <s v="No"/>
    <n v="204000"/>
    <s v="Procedura negoziata senza previa pubblicazione"/>
    <s v="Contratto d'appalto"/>
    <s v="FORNITURE"/>
    <s v="N"/>
    <s v="NULL"/>
    <s v="FB"/>
    <s v="FORNITURA DI BENI"/>
    <s v="NULL"/>
    <s v="NULL"/>
    <s v="PERFEZIONATA/O"/>
    <s v="2020-03-31"/>
  </r>
  <r>
    <x v="3"/>
    <x v="3"/>
    <s v="005"/>
    <x v="1"/>
    <s v="2020"/>
    <s v="2020-03-31"/>
    <x v="9"/>
    <s v="8255869E9C"/>
    <s v="CIG"/>
    <s v="amplificatori di sequenze nucleotidici ID 20A064"/>
    <s v="33124100-6"/>
    <s v="APPARECCHI DIAGNOSTICI"/>
    <x v="0"/>
    <n v="60000"/>
    <s v="No"/>
    <n v="60000"/>
    <s v="Procedura negoziata senza previa pubblicazione"/>
    <s v="Contratto d'appalto"/>
    <s v="FORNITURE"/>
    <s v="N"/>
    <s v="NULL"/>
    <s v="FB"/>
    <s v="FORNITURA DI BENI"/>
    <s v="NULL"/>
    <s v="NULL"/>
    <s v="PERFEZIONATA/O"/>
    <s v="2020-03-31"/>
  </r>
  <r>
    <x v="3"/>
    <x v="3"/>
    <s v="005"/>
    <x v="1"/>
    <s v="2020"/>
    <s v="2020-03-31"/>
    <x v="10"/>
    <s v="82570930B4"/>
    <s v="CIG"/>
    <s v="AMPLIFICATORI DI SEQUENZE NUCLEOTIDICI ID 20A066"/>
    <s v="33124100-6"/>
    <s v="APPARECCHI DIAGNOSTICI"/>
    <x v="0"/>
    <n v="60000"/>
    <s v="No"/>
    <n v="60000"/>
    <s v="Procedura negoziata senza previa pubblicazione"/>
    <s v="Contratto d'appalto"/>
    <s v="FORNITURE"/>
    <s v="N"/>
    <s v="NULL"/>
    <s v="FB"/>
    <s v="FORNITURA DI BENI"/>
    <s v="NULL"/>
    <s v="NULL"/>
    <s v="PERFEZIONATA/O"/>
    <s v="2020-03-31"/>
  </r>
  <r>
    <x v="3"/>
    <x v="3"/>
    <s v="005"/>
    <x v="1"/>
    <s v="2020"/>
    <s v="2020-03-31"/>
    <x v="11"/>
    <s v="8261846300"/>
    <s v="CIG"/>
    <s v="Apparecchi portatili per radiografie a letto ID 20A071"/>
    <s v="33111600-7"/>
    <s v="APPARECCHI PER RADIOGRAFIE"/>
    <x v="0"/>
    <n v="195000"/>
    <s v="No"/>
    <n v="195000"/>
    <s v="Procedura negoziata senza previa pubblicazione"/>
    <s v="Contratto d'appalto"/>
    <s v="FORNITURE"/>
    <s v="N"/>
    <s v="NULL"/>
    <s v="FB"/>
    <s v="FORNITURA DI BENI"/>
    <s v="NULL"/>
    <s v="NULL"/>
    <s v="PERFEZIONATA/O"/>
    <s v="2020-03-31"/>
  </r>
  <r>
    <x v="4"/>
    <x v="4"/>
    <s v="005"/>
    <x v="1"/>
    <s v="2020"/>
    <s v="2020-03-19"/>
    <x v="12"/>
    <s v="8250659332"/>
    <s v="CIG"/>
    <s v="F00349050286201900072"/>
    <s v="33190000-8"/>
    <s v="DISPOSITIVI E PRODOTTI MEDICI VARI"/>
    <x v="0"/>
    <n v="178000"/>
    <s v="No"/>
    <n v="178000"/>
    <s v="Procedura negoziata senza previa pubblicazione"/>
    <s v="Contratto d'appalto"/>
    <s v="FORNITURE"/>
    <s v="N"/>
    <s v="NULL"/>
    <s v="FB"/>
    <s v="FORNITURA DI BENI"/>
    <s v="NULL"/>
    <s v="NULL"/>
    <s v="PERFEZIONATA/O"/>
    <s v="2020-03-18"/>
  </r>
  <r>
    <x v="5"/>
    <x v="5"/>
    <s v="009"/>
    <x v="3"/>
    <s v="2020"/>
    <s v="2020-03-05"/>
    <x v="13"/>
    <s v="8239497804"/>
    <s v="CIG"/>
    <s v="FORNITURA DI CONTROPULSATORI AORTICI"/>
    <s v="33123210-3"/>
    <s v="APPARECCHI DI CONTROLLO DELLE FUNZIONI CARDIACHE"/>
    <x v="0"/>
    <n v="40121.5"/>
    <s v="No"/>
    <n v="40121.5"/>
    <s v="Affidamento diretto in adesione ad accordo quadro/convenzione"/>
    <s v="Contratto d'appalto discendente da Accordo quadro/Convenzione senza successivo confronto competitivo"/>
    <s v="FORNITURE"/>
    <s v="N"/>
    <s v="NULL"/>
    <s v="FB"/>
    <s v="FORNITURA DI BENI"/>
    <s v="NULL"/>
    <n v="40121.5"/>
    <s v="PERFEZIONATA/O"/>
    <s v="2020-03-19"/>
  </r>
  <r>
    <x v="5"/>
    <x v="5"/>
    <s v="009"/>
    <x v="3"/>
    <s v="2020"/>
    <s v="2020-03-09"/>
    <x v="14"/>
    <s v="8240470AF5"/>
    <s v="CIG"/>
    <s v="FORNITURA DI SISTEMI RADIOLOGICI PORTATILI (LOTTO 5)"/>
    <s v="33111000-1"/>
    <s v="APPARECCHI RADIOLOGICI"/>
    <x v="0"/>
    <n v="126000"/>
    <s v="No"/>
    <n v="126000"/>
    <s v="Affidamento diretto in adesione ad accordo quadro/convenzione"/>
    <s v="Contratto d'appalto discendente da Accordo quadro/Convenzione senza successivo confronto competitivo"/>
    <s v="FORNITURE"/>
    <s v="N"/>
    <s v="NULL"/>
    <s v="FB"/>
    <s v="FORNITURA DI BENI"/>
    <s v="NULL"/>
    <n v="126000"/>
    <s v="PERFEZIONATA/O"/>
    <s v="2020-03-19"/>
  </r>
  <r>
    <x v="5"/>
    <x v="5"/>
    <s v="009"/>
    <x v="3"/>
    <s v="2020"/>
    <s v="2020-03-10"/>
    <x v="15"/>
    <s v="8248111C82"/>
    <s v="CIG"/>
    <s v="ARREDI DA CAMERA DI DEGENZA"/>
    <s v="39290000-1"/>
    <s v="ARREDAMENTO VARIO"/>
    <x v="0"/>
    <n v="694400"/>
    <s v="No"/>
    <n v="694400"/>
    <s v="Affidamento diretto in adesione ad accordo quadro/convenzione"/>
    <s v="Contratto d'appalto discendente da Accordo quadro/Convenzione senza successivo confronto competitivo"/>
    <s v="FORNITURE"/>
    <s v="N"/>
    <s v="NULL"/>
    <s v="FB"/>
    <s v="FORNITURA DI BENI"/>
    <s v="NULL"/>
    <n v="694400"/>
    <s v="PERFEZIONATA/O"/>
    <s v="2020-03-16"/>
  </r>
  <r>
    <x v="5"/>
    <x v="5"/>
    <s v="009"/>
    <x v="3"/>
    <s v="2020"/>
    <s v="2020-03-12"/>
    <x v="16"/>
    <s v="8245130086"/>
    <s v="CIG"/>
    <s v="FORNITURA DI SISTEMI RADIOLOGICI PORTATILI (LOTTO 5)"/>
    <s v="33111000-1"/>
    <s v="APPARECCHI RADIOLOGICI"/>
    <x v="0"/>
    <n v="63000"/>
    <s v="No"/>
    <n v="63000"/>
    <s v="Affidamento diretto in adesione ad accordo quadro/convenzione"/>
    <s v="Contratto d'appalto discendente da Accordo quadro/Convenzione senza successivo confronto competitivo"/>
    <s v="FORNITURE"/>
    <s v="N"/>
    <s v="NULL"/>
    <s v="FB"/>
    <s v="FORNITURA DI BENI"/>
    <s v="NULL"/>
    <n v="63000"/>
    <s v="PERFEZIONATA/O"/>
    <s v="2020-03-19"/>
  </r>
  <r>
    <x v="6"/>
    <x v="6"/>
    <s v="001"/>
    <x v="4"/>
    <s v="2020"/>
    <s v="2020-03-16"/>
    <x v="17"/>
    <s v="8247110278"/>
    <s v="CIG"/>
    <s v="N. 1 DEFIBRILLATORE"/>
    <s v="33182100-0"/>
    <s v="DEFIBRILLATORE CARDIACO"/>
    <x v="0"/>
    <n v="1000"/>
    <s v="No"/>
    <n v="1000"/>
    <s v="Procedura negoziata per affidamenti sotto soglia"/>
    <s v="Contratto d'appalto"/>
    <s v="FORNITURE"/>
    <s v="N"/>
    <s v="NULL"/>
    <s v="FB"/>
    <s v="FORNITURA DI BENI"/>
    <s v="NULL"/>
    <s v="NULL"/>
    <s v="PERFEZIONATA/O"/>
    <s v="2020-03-16"/>
  </r>
  <r>
    <x v="6"/>
    <x v="6"/>
    <s v="001"/>
    <x v="4"/>
    <s v="2020"/>
    <s v="2020-03-19"/>
    <x v="18"/>
    <s v="8251329C16"/>
    <s v="CIG"/>
    <s v="SACCHE PER RECUPERO SALME"/>
    <s v="33949000-4"/>
    <s v="CONTENITORI PER IL TRASPORTO DI SALME"/>
    <x v="0"/>
    <n v="980"/>
    <s v="No"/>
    <n v="980"/>
    <s v="Procedura negoziata per affidamenti sotto soglia"/>
    <s v="Contratto d'appalto"/>
    <s v="FORNITURE"/>
    <s v="N"/>
    <s v="NULL"/>
    <s v="FB"/>
    <s v="FORNITURA DI BENI"/>
    <s v="NULL"/>
    <s v="NULL"/>
    <s v="PERFEZIONATA/O"/>
    <s v="2020-03-19"/>
  </r>
  <r>
    <x v="6"/>
    <x v="6"/>
    <s v="001"/>
    <x v="4"/>
    <s v="2020"/>
    <s v="2020-03-20"/>
    <x v="19"/>
    <s v="8263369BCF"/>
    <s v="CIG"/>
    <s v="DEFIBRILLATORI ESCLUSIVI P.N. SCR PIEMONTE 6-2020  BIOTRONIK ITALIA SPA SCAD 19/03/2022"/>
    <s v="33182100-0"/>
    <s v="DEFIBRILLATORE CARDIACO"/>
    <x v="0"/>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4-01"/>
  </r>
  <r>
    <x v="6"/>
    <x v="6"/>
    <s v="001"/>
    <x v="4"/>
    <s v="2020"/>
    <s v="2020-03-23"/>
    <x v="20"/>
    <s v="8253572713"/>
    <s v="CIG"/>
    <s v="SACCHI PORTA SALME"/>
    <s v="33949000-4"/>
    <s v="CONTENITORI PER IL TRASPORTO DI SALME"/>
    <x v="0"/>
    <n v="6000"/>
    <s v="No"/>
    <n v="6000"/>
    <s v="Procedura negoziata per affidamenti sotto soglia"/>
    <s v="Contratto d'appalto"/>
    <s v="FORNITURE"/>
    <s v="N"/>
    <s v="NULL"/>
    <s v="FB"/>
    <s v="FORNITURA DI BENI"/>
    <s v="NULL"/>
    <s v="NULL"/>
    <s v="PERFEZIONATA/O"/>
    <s v="2020-03-23"/>
  </r>
  <r>
    <x v="6"/>
    <x v="6"/>
    <s v="001"/>
    <x v="4"/>
    <s v="2020"/>
    <s v="2020-03-24"/>
    <x v="21"/>
    <s v="8254545A04"/>
    <s v="CIG"/>
    <s v="N.1 ASPIRATORE"/>
    <s v="33140000-3"/>
    <s v="MATERIALI MEDICI"/>
    <x v="0"/>
    <n v="1125"/>
    <s v="No"/>
    <n v="1125"/>
    <s v="Procedura negoziata per affidamenti sotto soglia"/>
    <s v="Contratto d'appalto"/>
    <s v="FORNITURE"/>
    <s v="N"/>
    <s v="NULL"/>
    <s v="FB"/>
    <s v="FORNITURA DI BENI"/>
    <s v="NULL"/>
    <s v="NULL"/>
    <s v="PERFEZIONATA/O"/>
    <s v="2020-03-24"/>
  </r>
  <r>
    <x v="6"/>
    <x v="6"/>
    <s v="001"/>
    <x v="4"/>
    <s v="2020"/>
    <s v="2020-04-03"/>
    <x v="22"/>
    <s v="8258075B10"/>
    <s v="CIG"/>
    <s v="SERVIZIO DI OSSIGENO TERAPIA DOMICILIARE E PRESTAZIONI CONNESSE - PROSECUZIONE DALL' 1/07/20020 AL 30/06/2021 IN ATTESA ESPLETAMENTO GARA SCR PIEMONTE SPA  "/>
    <s v="33157800-3"/>
    <s v="IMPIANTO PER LA SOMMINISTRAZIONE DI OSSIGENO"/>
    <x v="0"/>
    <n v="625000"/>
    <s v="No"/>
    <n v="625000"/>
    <s v="Procedura negoziata senza previa pubblicazione"/>
    <s v="Contratto d'appalto"/>
    <s v="SERVIZI"/>
    <s v="N"/>
    <s v="NULL"/>
    <s v="FS"/>
    <s v="FORNITURA DI SERVIZI"/>
    <s v="NULL"/>
    <s v="NULL"/>
    <s v="PERFEZIONATA/O"/>
    <s v="2020-03-26"/>
  </r>
  <r>
    <x v="6"/>
    <x v="6"/>
    <s v="001"/>
    <x v="4"/>
    <s v="2020"/>
    <s v="2020-04-09"/>
    <x v="23"/>
    <s v="8271606933"/>
    <s v="CIG"/>
    <s v="N. 2 AEROSOL"/>
    <s v="33157400-9"/>
    <s v="APPARECCHI RESPIRATORI PER USO MEDICO"/>
    <x v="0"/>
    <n v="112"/>
    <s v="No"/>
    <n v="112"/>
    <s v="Procedura negoziata per affidamenti sotto soglia"/>
    <s v="Contratto d'appalto"/>
    <s v="FORNITURE"/>
    <s v="N"/>
    <s v="NULL"/>
    <s v="FB"/>
    <s v="FORNITURA DI BENI"/>
    <s v="NULL"/>
    <s v="NULL"/>
    <s v="PERFEZIONATA/O"/>
    <s v="2020-04-09"/>
  </r>
  <r>
    <x v="7"/>
    <x v="7"/>
    <s v="021"/>
    <x v="5"/>
    <s v="2020"/>
    <s v="2020-03-09"/>
    <x v="24"/>
    <s v="8240824F15"/>
    <s v="CIG"/>
    <s v="Fornitura ed installazione di un dettetore per immagini radiografiche "/>
    <s v="33111000-1"/>
    <s v="APPARECCHI RADIOLOGICI"/>
    <x v="0"/>
    <n v="87000"/>
    <s v="No"/>
    <n v="87000"/>
    <s v="Affidamento diretto"/>
    <s v="Contratto d'appalto"/>
    <s v="FORNITURE"/>
    <s v="N"/>
    <s v="NULL"/>
    <s v="FB"/>
    <s v="FORNITURA DI BENI"/>
    <s v="NULL"/>
    <s v="NULL"/>
    <s v="PERFEZIONATA/O"/>
    <s v="2020-03-09"/>
  </r>
  <r>
    <x v="7"/>
    <x v="7"/>
    <s v="021"/>
    <x v="5"/>
    <s v="2020"/>
    <s v="2020-03-13"/>
    <x v="25"/>
    <s v="8245641635"/>
    <s v="CIG"/>
    <s v="Acquisto in urgenza di un'apparecchiatura portatile per la Divisione di Radiologia"/>
    <s v="33111600-7"/>
    <s v="APPARECCHI PER RADIOGRAFIE"/>
    <x v="0"/>
    <n v="100000"/>
    <s v="No"/>
    <n v="100000"/>
    <s v="Affidamento diretto"/>
    <s v="Contratto d'appalto"/>
    <s v="FORNITURE"/>
    <s v="N"/>
    <s v="NULL"/>
    <s v="FB"/>
    <s v="FORNITURA DI BENI"/>
    <s v="2020-03-13"/>
    <n v="88000"/>
    <s v="AGGIUDICATA/O"/>
    <s v="2020-03-16"/>
  </r>
  <r>
    <x v="7"/>
    <x v="7"/>
    <s v="021"/>
    <x v="5"/>
    <s v="2020"/>
    <s v="2020-03-16"/>
    <x v="26"/>
    <s v="825273438A"/>
    <s v="CIG"/>
    <s v="Fornitura di materiale per Istopatologia - COVID-2019 - ORDINANZA PRESIDENZIALE URGENTE Nr. 4/2020 del 04/03/2020"/>
    <s v="33190000-8"/>
    <s v="DISPOSITIVI E PRODOTTI MEDICI VARI"/>
    <x v="0"/>
    <n v="149900"/>
    <s v="No"/>
    <n v="149900"/>
    <s v="Affidamento diretto"/>
    <s v="Contratto d'appalto"/>
    <s v="SERVIZI"/>
    <s v="N"/>
    <s v="NULL"/>
    <s v="FB"/>
    <s v="FORNITURA DI BENI"/>
    <s v="NULL"/>
    <s v="NULL"/>
    <s v="PERFEZIONATA/O"/>
    <s v="2020-03-23"/>
  </r>
  <r>
    <x v="7"/>
    <x v="7"/>
    <s v="021"/>
    <x v="5"/>
    <s v="2020"/>
    <s v="2020-03-19"/>
    <x v="27"/>
    <s v="825089886B"/>
    <s v="CIG"/>
    <s v="Fornitura di n. 75 pompe per il Servizio di Anestesia e Rianimazione 2"/>
    <s v="33194110-0"/>
    <s v="POMPE PER INFUSIONE"/>
    <x v="0"/>
    <n v="148800"/>
    <s v="No"/>
    <n v="148800"/>
    <s v="Affidamento diretto"/>
    <s v="Contratto d'appalto"/>
    <s v="FORNITURE"/>
    <s v="N"/>
    <s v="NULL"/>
    <s v="FB"/>
    <s v="FORNITURA DI BENI"/>
    <s v="NULL"/>
    <s v="NULL"/>
    <s v="PERFEZIONATA/O"/>
    <s v="2020-03-23"/>
  </r>
  <r>
    <x v="7"/>
    <x v="7"/>
    <s v="021"/>
    <x v="5"/>
    <s v="2020"/>
    <s v="2020-03-23"/>
    <x v="28"/>
    <s v="8253818216"/>
    <s v="CIG"/>
    <s v="Fornitura di n. 40 pompe di infusione per il Servizio di Anestesia e Rianimazione 2"/>
    <s v="33194110-0"/>
    <s v="POMPE PER INFUSIONE"/>
    <x v="0"/>
    <n v="62000"/>
    <s v="No"/>
    <n v="62000"/>
    <s v="Affidamento diretto"/>
    <s v="Contratto d'appalto"/>
    <s v="FORNITURE"/>
    <s v="N"/>
    <s v="NULL"/>
    <s v="FB"/>
    <s v="FORNITURA DI BENI"/>
    <s v="NULL"/>
    <s v="NULL"/>
    <s v="PERFEZIONATA/O"/>
    <s v="2020-03-23"/>
  </r>
  <r>
    <x v="7"/>
    <x v="7"/>
    <s v="021"/>
    <x v="5"/>
    <s v="2020"/>
    <s v="2020-03-24"/>
    <x v="29"/>
    <s v="8255656ED6"/>
    <s v="CIG"/>
    <s v="Fornitura di materiale per Istopatologia ORDINANZA PRESIDENZIALE URGENTE Nr. 4/2020 del 04/03/2020"/>
    <s v="33190000-8"/>
    <s v="DISPOSITIVI E PRODOTTI MEDICI VARI"/>
    <x v="0"/>
    <n v="149900"/>
    <s v="No"/>
    <n v="149900"/>
    <s v="Affidamento diretto"/>
    <s v="Contratto d'appalto"/>
    <s v="FORNITURE"/>
    <s v="N"/>
    <s v="NULL"/>
    <s v="FB"/>
    <s v="FORNITURA DI BENI"/>
    <s v="NULL"/>
    <s v="NULL"/>
    <s v="PERFEZIONATA/O"/>
    <s v="2020-03-25"/>
  </r>
  <r>
    <x v="7"/>
    <x v="7"/>
    <s v="021"/>
    <x v="5"/>
    <s v="2020"/>
    <s v="2020-03-26"/>
    <x v="30"/>
    <s v="8258661EA4"/>
    <s v="CIG"/>
    <s v="Fornitura urgente di letti per la rianimazione dell"/>
    <s v="33192120-9"/>
    <s v="LETTI D'OSPEDALE"/>
    <x v="0"/>
    <n v="80000"/>
    <s v="No"/>
    <n v="80000"/>
    <s v="Affidamento diretto"/>
    <s v="Contratto d'appalto"/>
    <s v="FORNITURE"/>
    <s v="N"/>
    <s v="NULL"/>
    <s v="FB"/>
    <s v="FORNITURA DI BENI"/>
    <s v="NULL"/>
    <s v="NULL"/>
    <s v="PERFEZIONATA/O"/>
    <s v="2020-03-26"/>
  </r>
  <r>
    <x v="7"/>
    <x v="7"/>
    <s v="021"/>
    <x v="5"/>
    <s v="2020"/>
    <s v="2020-03-26"/>
    <x v="31"/>
    <s v="82590206E8"/>
    <s v="CIG"/>
    <s v="Fornitura di 2 apparecchia radiologici portatile - comprensori sanitari Merano e Brunico"/>
    <s v="33111600-7"/>
    <s v="APPARECCHI PER RADIOGRAFIE"/>
    <x v="0"/>
    <n v="176000"/>
    <s v="No"/>
    <n v="176000"/>
    <s v="Affidamento diretto"/>
    <s v="Contratto d'appalto"/>
    <s v="FORNITURE"/>
    <s v="N"/>
    <s v="NULL"/>
    <s v="FB"/>
    <s v="FORNITURA DI BENI"/>
    <s v="NULL"/>
    <s v="NULL"/>
    <s v="PERFEZIONATA/O"/>
    <s v="2020-03-30"/>
  </r>
  <r>
    <x v="7"/>
    <x v="7"/>
    <s v="021"/>
    <x v="5"/>
    <s v="2020"/>
    <s v="2020-03-27"/>
    <x v="32"/>
    <s v="8259071100"/>
    <s v="CIG"/>
    <s v="COSTRUZIONE E AMMODERNAMENTO OSPEDALE DI BOLZANO. COVID19-acquisto d'urgenza di 20 sistemi di monitoraggio Dräger"/>
    <s v="33191000-5"/>
    <s v="APPARECCHI PER LA STERILIZZAZIONE, LA DISINFEZIONE E L'IGIENE"/>
    <x v="0"/>
    <n v="379770"/>
    <s v="No"/>
    <n v="379770"/>
    <s v="Procedura negoziata senza previa pubblicazione"/>
    <s v="Contratto d'appalto"/>
    <s v="FORNITURE"/>
    <s v="N"/>
    <s v="NULL"/>
    <s v="FB"/>
    <s v="FORNITURA DI BENI"/>
    <s v="NULL"/>
    <s v="NULL"/>
    <s v="PERFEZIONATA/O"/>
    <s v="2020-03-27"/>
  </r>
  <r>
    <x v="7"/>
    <x v="7"/>
    <s v="021"/>
    <x v="5"/>
    <s v="2020"/>
    <s v="2020-03-27"/>
    <x v="33"/>
    <s v="825951603A"/>
    <s v="CIG"/>
    <s v="Acquisto di accessori per monitor multiparametrici GE per emergenza sanitaria - ORDINANZA PRESIDENZIALE URGENTE Nr. 4/2020 del 04/03/2020"/>
    <s v="33140000-3"/>
    <s v="MATERIALI MEDICI"/>
    <x v="0"/>
    <n v="149900"/>
    <s v="No"/>
    <n v="149900"/>
    <s v="Affidamento diretto"/>
    <s v="Contratto d'appalto"/>
    <s v="FORNITURE"/>
    <s v="N"/>
    <s v="NULL"/>
    <s v="AA"/>
    <s v="ALTRO (Stazioni appaltanti con sistema di qualificazione proprio)"/>
    <s v="NULL"/>
    <s v="NULL"/>
    <s v="PERFEZIONATA/O"/>
    <s v="2020-03-30"/>
  </r>
  <r>
    <x v="7"/>
    <x v="7"/>
    <s v="021"/>
    <x v="5"/>
    <s v="2020"/>
    <s v="2020-03-30"/>
    <x v="34"/>
    <s v="824905792D"/>
    <s v="CIG"/>
    <s v="Costruzione e ammodernamento ospedale Bolzano. Nuova clinica. 11b Trasferimento ed ampliamento del sistema di monitoraggio aree critiche"/>
    <s v="33195000-3"/>
    <s v="SISTEMA DI CONTROLLO DEI PAZIENTI A DISTANZA"/>
    <x v="0"/>
    <n v="296179.33"/>
    <s v="No"/>
    <n v="296179.33"/>
    <s v="Procedura negoziata senza previa pubblicazione"/>
    <s v="Contratto d'appalto"/>
    <s v="FORNITURE"/>
    <s v="N"/>
    <s v="NULL"/>
    <s v="FB"/>
    <s v="FORNITURA DI BENI"/>
    <s v="NULL"/>
    <s v="NULL"/>
    <s v="PERFEZIONATA/O"/>
    <s v="2020-03-30"/>
  </r>
  <r>
    <x v="7"/>
    <x v="7"/>
    <s v="021"/>
    <x v="5"/>
    <s v="2020"/>
    <s v="2020-03-30"/>
    <x v="35"/>
    <s v="8261210627"/>
    <s v="CIG"/>
    <s v="Fornitura di 2 apparecchi radiologici portatili - comprensori sanitari Bolzano e Merano"/>
    <s v="33111600-7"/>
    <s v="APPARECCHI PER RADIOGRAFIE"/>
    <x v="0"/>
    <n v="153000"/>
    <s v="No"/>
    <n v="153000"/>
    <s v="Affidamento diretto"/>
    <s v="Contratto d'appalto"/>
    <s v="FORNITURE"/>
    <s v="N"/>
    <s v="NULL"/>
    <s v="FB"/>
    <s v="FORNITURA DI BENI"/>
    <s v="NULL"/>
    <s v="NULL"/>
    <s v="PERFEZIONATA/O"/>
    <s v="2020-03-30"/>
  </r>
  <r>
    <x v="7"/>
    <x v="7"/>
    <s v="021"/>
    <x v="5"/>
    <s v="2020"/>
    <s v="2020-03-31"/>
    <x v="36"/>
    <s v="8252859AAF"/>
    <s v="CIG"/>
    <s v="Fornitura di n. 10 postazioni mediche avanzate per la Centrale operativa di Soccorso 118"/>
    <s v="33192150-8"/>
    <s v="LETTI TERAPEUTICI"/>
    <x v="0"/>
    <n v="507000"/>
    <s v="No"/>
    <n v="507000"/>
    <s v="Procedura negoziata senza previa pubblicazione"/>
    <s v="Contratto d'appalto"/>
    <s v="FORNITURE"/>
    <s v="N"/>
    <s v="NULL"/>
    <s v="FB"/>
    <s v="FORNITURA DI BENI"/>
    <s v="NULL"/>
    <s v="NULL"/>
    <s v="PERFEZIONATA/O"/>
    <s v="2020-03-31"/>
  </r>
  <r>
    <x v="7"/>
    <x v="7"/>
    <s v="021"/>
    <x v="5"/>
    <s v="2020"/>
    <s v="2020-04-08"/>
    <x v="37"/>
    <s v="8270107431"/>
    <s v="CIG"/>
    <s v="Fornitura di apparecchiature varie per l'allestimento di n. 10 posti letto da terapia intensiva per l'Azienda Sanitaria della Provincia Autonoma di Bolzano"/>
    <s v="33170000-2"/>
    <s v="ANESTESIA E RIANIMAZIONE"/>
    <x v="0"/>
    <n v="335000"/>
    <s v="No"/>
    <n v="335000"/>
    <s v="Procedura negoziata senza previa pubblicazione"/>
    <s v="Contratto d'appalto"/>
    <s v="FORNITURE"/>
    <s v="N"/>
    <s v="NULL"/>
    <s v="FB"/>
    <s v="FORNITURA DI BENI"/>
    <s v="NULL"/>
    <s v="NULL"/>
    <s v="PERFEZIONATA/O"/>
    <s v="2020-04-08"/>
  </r>
  <r>
    <x v="7"/>
    <x v="7"/>
    <s v="021"/>
    <x v="5"/>
    <s v="2020"/>
    <s v="2020-05-01"/>
    <x v="38"/>
    <s v="8264668BC7"/>
    <s v="CIG"/>
    <s v="ACCORDO CON LA DR.SSA EMANUELA TARICONE PER PRESTAZIONI PROFESSIONALI COME PSICOLOGA E PSICOTERAPEUTA PER MINORE CON DIAGNOSI a BOLZANO DAL 01.05.2020 al 31.10.2020"/>
    <s v="85140000-2"/>
    <s v="VARI SERVIZI SANITARI"/>
    <x v="0"/>
    <n v="10000"/>
    <s v="No"/>
    <n v="10000"/>
    <s v="Affidamento diretto"/>
    <s v="Accordo quadro"/>
    <s v="SERVIZI"/>
    <s v="N"/>
    <s v="NULL"/>
    <s v="FS"/>
    <s v="FORNITURA DI SERVIZI"/>
    <s v="NULL"/>
    <s v="NULL"/>
    <s v="PERFEZIONATA/O"/>
    <s v="2020-04-02"/>
  </r>
  <r>
    <x v="8"/>
    <x v="8"/>
    <s v="099"/>
    <x v="6"/>
    <s v="2020"/>
    <s v="2020-03-16"/>
    <x v="39"/>
    <s v="8239893ECC"/>
    <s v="CIG"/>
    <s v="fornitura di n^ 2 iniettori automatici di radiofarmaci "/>
    <s v="38434540-3"/>
    <s v="APPARECCHIATURE BIOMEDICHE"/>
    <x v="0"/>
    <n v="550000"/>
    <s v="No"/>
    <n v="550000"/>
    <s v="Procedura aperta"/>
    <s v="Contratto d'appalto"/>
    <s v="FORNITURE"/>
    <s v="N"/>
    <s v="NULL"/>
    <s v="FB"/>
    <s v="FORNITURA DI BENI"/>
    <s v="NULL"/>
    <s v="NULL"/>
    <s v="PERFEZIONATA/O"/>
    <s v="2020-03-17"/>
  </r>
  <r>
    <x v="8"/>
    <x v="8"/>
    <s v="099"/>
    <x v="6"/>
    <s v="2020"/>
    <s v="2020-03-18"/>
    <x v="40"/>
    <s v="82500382BB"/>
    <s v="CIG"/>
    <s v="AFFIDAMENTO DELLA FORNITURA, IN SOMM/NE TRIENNALE, DI ANIDRIDE CARBONICA PURISSIMA - BOMBOLA CA 30 KG - TIT. 4.8"/>
    <s v="24111500-0"/>
    <s v="GAS MEDICI"/>
    <x v="0"/>
    <n v="13200"/>
    <s v="No"/>
    <n v="13200"/>
    <s v="Procedura aperta"/>
    <s v="Contratto d'appalto"/>
    <s v="FORNITURE"/>
    <s v="N"/>
    <s v="NULL"/>
    <s v="FB"/>
    <s v="FORNITURA DI BENI"/>
    <s v="NULL"/>
    <s v="NULL"/>
    <s v="PERFEZIONATA/O"/>
    <s v="2020-03-18"/>
  </r>
  <r>
    <x v="8"/>
    <x v="8"/>
    <s v="099"/>
    <x v="6"/>
    <s v="2020"/>
    <s v="2020-03-19"/>
    <x v="41"/>
    <s v="82508554F0"/>
    <s v="CIG"/>
    <s v="SERVIZIO DI SANIFICAZIONE CON METODO NO TOUCH CONTRO VIRUS E BATTERI MEDIANTE SATURAZIONE LOCALE NEBBIOGENA PER LE ESIGENZE DELL"/>
    <s v="90910000-9"/>
    <s v="SERVIZI DI PULIZIA"/>
    <x v="0"/>
    <n v="42000"/>
    <s v="No"/>
    <n v="42000"/>
    <s v="Procedura aperta"/>
    <s v="Contratto d'appalto"/>
    <s v="SERVIZI"/>
    <s v="N"/>
    <s v="NULL"/>
    <s v="FS"/>
    <s v="FORNITURA DI SERVIZI"/>
    <s v="NULL"/>
    <s v="NULL"/>
    <s v="PERFEZIONATA/O"/>
    <s v="2020-03-19"/>
  </r>
  <r>
    <x v="8"/>
    <x v="8"/>
    <s v="099"/>
    <x v="6"/>
    <s v="2020"/>
    <s v="2020-03-30"/>
    <x v="42"/>
    <s v="8260696DFA"/>
    <s v="CIG"/>
    <s v="SOMMINISTRAZIONE TRIENNALE DI N. 30.000 ``SACCHETTI MONOUSO COPRIPADELLE`` OCCORRENTI AI"/>
    <s v="19640000-4"/>
    <s v="SACCHI E SACCHETTI DI POLIETILENE PER RIFIUTI"/>
    <x v="0"/>
    <n v="15750"/>
    <s v="No"/>
    <n v="15750"/>
    <s v="Procedura aperta"/>
    <s v="Contratto d'appalto"/>
    <s v="FORNITURE"/>
    <s v="N"/>
    <s v="NULL"/>
    <s v="FB"/>
    <s v="FORNITURA DI BENI"/>
    <s v="NULL"/>
    <s v="NULL"/>
    <s v="PERFEZIONATA/O"/>
    <s v="2020-03-30"/>
  </r>
  <r>
    <x v="8"/>
    <x v="8"/>
    <s v="099"/>
    <x v="6"/>
    <s v="2020"/>
    <s v="2020-04-06"/>
    <x v="43"/>
    <s v="826260120C"/>
    <s v="CIG"/>
    <s v="FORNITURA IN SOMMINISTRAZIONE QUINQUENNALE DI N. 200.000 ``ELETTRODI MONOUSO PER ECG`` OCCORRENTI ALLA S.C. DI CARDIOLOGIA"/>
    <s v="31711140-6"/>
    <s v="ELETTRODI"/>
    <x v="0"/>
    <n v="11500"/>
    <s v="No"/>
    <n v="11500"/>
    <s v="Procedura aperta"/>
    <s v="Contratto d'appalto"/>
    <s v="FORNITURE"/>
    <s v="N"/>
    <s v="NULL"/>
    <s v="FB"/>
    <s v="FORNITURA DI BENI"/>
    <s v="NULL"/>
    <s v="NULL"/>
    <s v="PERFEZIONATA/O"/>
    <s v="2020-04-06"/>
  </r>
  <r>
    <x v="9"/>
    <x v="9"/>
    <s v="005"/>
    <x v="1"/>
    <s v="2020"/>
    <s v="2020-03-04"/>
    <x v="44"/>
    <s v="8235258DE0"/>
    <s v="CIG"/>
    <s v="FORNITURA DI APPARECCHIATURE BIOMEDICALI, SUDDIVISA IN N. 2 LOTTI, PER LE STRUTTURE DI ORL DELL'AZIENDA SANITARIA ULSS 7 PEDEMONTANA - GARA N. 38 BAS/2020"/>
    <s v="38434540-3"/>
    <s v="APPARECCHIATURE BIOMEDICHE"/>
    <x v="0"/>
    <n v="199600"/>
    <s v="Si"/>
    <n v="120000"/>
    <s v="Procedura negoziata per affidamenti sotto soglia"/>
    <s v="Contratto d'appalto"/>
    <s v="FORNITURE"/>
    <s v="N"/>
    <s v="NULL"/>
    <s v="FB"/>
    <s v="FORNITURA DI BENI"/>
    <s v="NULL"/>
    <s v="NULL"/>
    <s v="PERFEZIONATA/O"/>
    <s v="2020-03-05"/>
  </r>
  <r>
    <x v="9"/>
    <x v="9"/>
    <s v="005"/>
    <x v="1"/>
    <s v="2020"/>
    <s v="2020-03-04"/>
    <x v="44"/>
    <s v="8235273A42"/>
    <s v="CIG"/>
    <s v="FORNITURA DI APPARECCHIATURE BIOMEDICALI, SUDDIVISA IN N. 2 LOTTI, PER LE STRUTTURE DI ORL DELL'AZIENDA SANITARIA ULSS 7 PEDEMONTANA - GARA N. 38 BAS/2020"/>
    <s v="38434540-3"/>
    <s v="APPARECCHIATURE BIOMEDICHE"/>
    <x v="0"/>
    <n v="199600"/>
    <s v="Si"/>
    <n v="79600"/>
    <s v="Procedura negoziata per affidamenti sotto soglia"/>
    <s v="Contratto d'appalto"/>
    <s v="FORNITURE"/>
    <s v="N"/>
    <s v="NULL"/>
    <s v="FB"/>
    <s v="FORNITURA DI BENI"/>
    <s v="NULL"/>
    <s v="NULL"/>
    <s v="PERFEZIONATA/O"/>
    <s v="2020-03-05"/>
  </r>
  <r>
    <x v="9"/>
    <x v="9"/>
    <s v="005"/>
    <x v="1"/>
    <s v="2020"/>
    <s v="2020-03-23"/>
    <x v="45"/>
    <s v="82537287CF"/>
    <s v="CIG"/>
    <s v="Procedura negoziata diretta senza previa pubblicazione di un bando, ai sensi dell'art. 63, comma 2 lett. c) del D.Lgs. n. 50/2016, per la fornitura urgente di un 'Sistema automatizzato per estrazione acidi nucleici per COVID 19' per il Laboratorio di Analisi del Presidio Ospedaliero di Santorso - Gara 2020-095-BAS"/>
    <s v="38434540-3"/>
    <s v="APPARECCHIATURE BIOMEDICHE"/>
    <x v="0"/>
    <n v="151600"/>
    <s v="No"/>
    <n v="151600"/>
    <s v="Procedura negoziata senza previa pubblicazione"/>
    <s v="Contratto d'appalto"/>
    <s v="FORNITURE"/>
    <s v="N"/>
    <s v="NULL"/>
    <s v="FB"/>
    <s v="FORNITURA DI BENI"/>
    <s v="NULL"/>
    <s v="NULL"/>
    <s v="PERFEZIONATA/O"/>
    <s v="2020-03-23"/>
  </r>
  <r>
    <x v="9"/>
    <x v="9"/>
    <s v="005"/>
    <x v="1"/>
    <s v="2020"/>
    <s v="2020-03-24"/>
    <x v="46"/>
    <s v="8256288863"/>
    <s v="CIG"/>
    <s v="Fornitura di pompe infusionali a siringa"/>
    <s v="33194110-0"/>
    <s v="POMPE PER INFUSIONE"/>
    <x v="0"/>
    <n v="60800"/>
    <s v="No"/>
    <n v="60800"/>
    <s v="Procedura negoziata senza previa pubblicazione"/>
    <s v="Contratto d'appalto"/>
    <s v="FORNITURE"/>
    <s v="N"/>
    <s v="NULL"/>
    <s v="FB"/>
    <s v="FORNITURA DI BENI"/>
    <s v="NULL"/>
    <s v="NULL"/>
    <s v="PERFEZIONATA/O"/>
    <s v="2020-03-24"/>
  </r>
  <r>
    <x v="9"/>
    <x v="9"/>
    <s v="005"/>
    <x v="1"/>
    <s v="2020"/>
    <s v="2020-03-25"/>
    <x v="47"/>
    <s v="8253993280"/>
    <s v="CIG"/>
    <s v="AFFIDAMENTO EX ART. 36, COMMA 2 LETT. B) DEL D.LGS. N. 50/2016, DEL SERVIZIO DI TRASPORTO URGENTE SECONDARIO E DIMISSIONI (TRASPORTI C.D. FREDDI) PRESSO LA STRUTTURA COMPLESSA DI PRONTO SOCCORSO DI SANTORSO - GARA N. 34BAS/2020_MM"/>
    <s v="85143000-3"/>
    <s v="SERVIZI DI AMBULANZA"/>
    <x v="0"/>
    <n v="188760"/>
    <s v="No"/>
    <n v="188760"/>
    <s v="Procedura negoziata per affidamenti sotto soglia"/>
    <s v="Contratto d'appalto"/>
    <s v="SERVIZI"/>
    <s v="N"/>
    <s v="Servizi sociali e altri servizi specifici di cui all'allegato IX esclusi gli appalti di cui agli artt.143 e 144"/>
    <s v="FS"/>
    <s v="FORNITURA DI SERVIZI"/>
    <s v="NULL"/>
    <s v="NULL"/>
    <s v="PERFEZIONATA/O"/>
    <s v="2020-03-26"/>
  </r>
  <r>
    <x v="9"/>
    <x v="9"/>
    <s v="005"/>
    <x v="1"/>
    <s v="2020"/>
    <s v="2020-03-25"/>
    <x v="48"/>
    <s v="8257164B48"/>
    <s v="CIG"/>
    <s v="Fornitura di attrezzature e materiale per umidificazione"/>
    <s v="33157000-5"/>
    <s v="APPARECCHI PER OSSIGENOTERAPIA E APPARECCHI RESPIRATORI"/>
    <x v="0"/>
    <n v="52265"/>
    <s v="No"/>
    <n v="52265"/>
    <s v="Procedura negoziata per affidamenti sotto soglia"/>
    <s v="Contratto d'appalto"/>
    <s v="FORNITURE"/>
    <s v="N"/>
    <s v="NULL"/>
    <s v="FB"/>
    <s v="FORNITURA DI BENI"/>
    <s v="NULL"/>
    <s v="NULL"/>
    <s v="PERFEZIONATA/O"/>
    <s v="2020-03-25"/>
  </r>
  <r>
    <x v="9"/>
    <x v="9"/>
    <s v="005"/>
    <x v="1"/>
    <s v="2020"/>
    <s v="2020-03-30"/>
    <x v="49"/>
    <s v="826068119D"/>
    <s v="CIG"/>
    <s v="Procedura negoziata diretta senza previa pubblicazione di un bando, ai sensi dell'art. 63, comma 2 lett. c) del D.Lgs. n. 50/2016, per la fornitura urgente di n. 1 Portatile di radiografia digitale motorizzato per l'U.O.C. Radiologia del Presidio Ospedaliero di Bassano nuova area COVID 19 - Gara 2020-102-BAS"/>
    <s v="38434540-3"/>
    <s v="APPARECCHIATURE BIOMEDICHE"/>
    <x v="0"/>
    <n v="78000"/>
    <s v="No"/>
    <n v="78000"/>
    <s v="Procedura negoziata senza previa pubblicazione"/>
    <s v="Contratto d'appalto"/>
    <s v="FORNITURE"/>
    <s v="N"/>
    <s v="NULL"/>
    <s v="FB"/>
    <s v="FORNITURA DI BENI"/>
    <s v="NULL"/>
    <s v="NULL"/>
    <s v="PERFEZIONATA/O"/>
    <s v="2020-03-30"/>
  </r>
  <r>
    <x v="9"/>
    <x v="9"/>
    <s v="005"/>
    <x v="1"/>
    <s v="2020"/>
    <s v="2020-03-31"/>
    <x v="50"/>
    <s v="8262617F3C"/>
    <s v="CIG"/>
    <s v="Procedura negoziata diretta urgente senza previa pubblicazione di un bando, ai sensi dell'art. 63, comma 2 lett. c) del D.Lgs. n. 50/2016, per il servizio di trasferimento di pazienti - Gara n. 2020-104-BAS - codice progetto 7/2020/1 'COVID-19 CORONAVIRUS_MM"/>
    <s v="85143000-3"/>
    <s v="SERVIZI DI AMBULANZA"/>
    <x v="0"/>
    <n v="49560"/>
    <s v="No"/>
    <n v="49560"/>
    <s v="Procedura negoziata senza previa pubblicazione"/>
    <s v="Contratto d'appalto"/>
    <s v="SERVIZI"/>
    <s v="N"/>
    <s v="Servizi sociali e altri servizi specifici di cui all'allegato IX esclusi gli appalti di cui agli artt.143 e 144"/>
    <s v="FS"/>
    <s v="FORNITURA DI SERVIZI"/>
    <s v="NULL"/>
    <s v="NULL"/>
    <s v="PERFEZIONATA/O"/>
    <s v="2020-03-31"/>
  </r>
  <r>
    <x v="9"/>
    <x v="9"/>
    <s v="005"/>
    <x v="1"/>
    <s v="2020"/>
    <s v="2020-04-07"/>
    <x v="51"/>
    <s v="8257260A81"/>
    <s v="CIG"/>
    <s v="procedura negoziata informale, ex art. 36, comma 2 lett. b) del D.Lgs. n. 50/2016, per l'affidamento di servizi sanitari per la domicilarità intensiva per l'implementazione della residenzialità leggera  nell'area della salute mentale_MM"/>
    <s v="85140000-2"/>
    <s v="VARI SERVIZI SANITARI"/>
    <x v="0"/>
    <n v="194515.05"/>
    <s v="No"/>
    <n v="194515.05"/>
    <s v="Procedura negoziata per affidamenti sotto soglia"/>
    <s v="Contratto d'appalto"/>
    <s v="SERVIZI"/>
    <s v="N"/>
    <s v="Servizi sociali e altri servizi specifici di cui all'allegato IX esclusi gli appalti di cui agli artt.143 e 144"/>
    <s v="FS"/>
    <s v="FORNITURA DI SERVIZI"/>
    <s v="NULL"/>
    <s v="NULL"/>
    <s v="PERFEZIONATA/O"/>
    <s v="2020-04-07"/>
  </r>
  <r>
    <x v="9"/>
    <x v="9"/>
    <s v="005"/>
    <x v="1"/>
    <s v="2020"/>
    <s v="2020-04-08"/>
    <x v="52"/>
    <s v="8255826B21"/>
    <s v="CIG"/>
    <s v="FORNITURA DI UN SISTEMA DI MONITORAGGIO CARDIOLOGICO PER U.O.C. DI CARDIOLOGIA E U.O.S. UCIC DEL PRESIDIO OSPEDALIERO DI BASSANO GARA N. 2020-053-BAS"/>
    <s v="38434540-3"/>
    <s v="APPARECCHIATURE BIOMEDICHE"/>
    <x v="0"/>
    <n v="199000"/>
    <s v="No"/>
    <n v="199000"/>
    <s v="Procedura negoziata per affidamenti sotto soglia"/>
    <s v="Contratto d'appalto"/>
    <s v="FORNITURE"/>
    <s v="N"/>
    <s v="NULL"/>
    <s v="FB"/>
    <s v="FORNITURA DI BENI"/>
    <s v="NULL"/>
    <s v="NULL"/>
    <s v="PERFEZIONATA/O"/>
    <s v="2020-04-08"/>
  </r>
  <r>
    <x v="10"/>
    <x v="10"/>
    <s v="007"/>
    <x v="7"/>
    <s v="2020"/>
    <s v="2020-03-11"/>
    <x v="53"/>
    <s v="8243788D0E"/>
    <s v="CIG"/>
    <s v="Procedura aperta per la fornitura di prodotti farmaceuticioccorrenti alla ASL5 "/>
    <s v="33622100-7"/>
    <s v="MEDICINALI PER LA TERAPIA CARDIACA"/>
    <x v="0"/>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1"/>
  </r>
  <r>
    <x v="11"/>
    <x v="11"/>
    <s v="003"/>
    <x v="2"/>
    <s v="2020"/>
    <s v="2020-03-03"/>
    <x v="54"/>
    <s v="82359909F2"/>
    <s v="CIG"/>
    <s v="ACQUISTO PORTATILE DIGITALE PER EMERGENZA CORONAVIRUS"/>
    <s v="33111000-1"/>
    <s v="APPARECCHI RADIOLOGICI"/>
    <x v="0"/>
    <n v="46000"/>
    <s v="No"/>
    <n v="46000"/>
    <s v="Procedura negoziata senza previa pubblicazione"/>
    <s v="Contratto d'appalto"/>
    <s v="FORNITURE"/>
    <s v="N"/>
    <s v="NULL"/>
    <s v="FB"/>
    <s v="FORNITURA DI BENI"/>
    <s v="NULL"/>
    <s v="NULL"/>
    <s v="PERFEZIONATA/O"/>
    <s v="2020-03-04"/>
  </r>
  <r>
    <x v="11"/>
    <x v="11"/>
    <s v="003"/>
    <x v="2"/>
    <s v="2020"/>
    <s v="2020-03-09"/>
    <x v="55"/>
    <s v="8244679C55"/>
    <s v="CIG"/>
    <s v="ATTIVAZIONE AMBULANZA PRESIDIO SONDALO H24 - COVID19"/>
    <s v="85143000-3"/>
    <s v="SERVIZI DI AMBULANZA"/>
    <x v="0"/>
    <n v="122400"/>
    <s v="No"/>
    <n v="122400"/>
    <s v="Procedura negoziata senza previa pubblicazione"/>
    <s v="Contratto d'appalto"/>
    <s v="SERVIZI"/>
    <s v="N"/>
    <s v="NULL"/>
    <s v="FS"/>
    <s v="FORNITURA DI SERVIZI"/>
    <s v="NULL"/>
    <s v="NULL"/>
    <s v="PERFEZIONATA/O"/>
    <s v="2020-03-12"/>
  </r>
  <r>
    <x v="12"/>
    <x v="12"/>
    <s v="005"/>
    <x v="1"/>
    <s v="2020"/>
    <s v="2020-03-13"/>
    <x v="56"/>
    <s v="824568280A"/>
    <s v="CIG"/>
    <s v="Fornitura di n. 2 Sistemi DRX Revolution Nano con detettore wireless formato 35 x 43"/>
    <s v="33111000-1"/>
    <s v="APPARECCHI RADIOLOGICI"/>
    <x v="0"/>
    <n v="149000"/>
    <s v="No"/>
    <n v="149000"/>
    <s v="Procedura negoziata per affidamenti sotto soglia"/>
    <s v="Contratto d'appalto"/>
    <s v="FORNITURE"/>
    <s v="N"/>
    <s v="NULL"/>
    <s v="AA"/>
    <s v="ALTRO (Stazioni appaltanti con sistema di qualificazione proprio)"/>
    <s v="NULL"/>
    <s v="NULL"/>
    <s v="PERFEZIONATA/O"/>
    <s v="2020-03-13"/>
  </r>
  <r>
    <x v="12"/>
    <x v="12"/>
    <s v="005"/>
    <x v="1"/>
    <s v="2020"/>
    <s v="2020-03-20"/>
    <x v="57"/>
    <s v="8252219A8A"/>
    <s v="CIG"/>
    <s v="Fornitura di n. 4 ecografi portatili "/>
    <s v="33111000-1"/>
    <s v="APPARECCHI RADIOLOGICI"/>
    <x v="0"/>
    <n v="120000"/>
    <s v="No"/>
    <n v="120000"/>
    <s v="Affidamento diretto"/>
    <s v="Contratto d'appalto"/>
    <s v="FORNITURE"/>
    <s v="N"/>
    <s v="NULL"/>
    <s v="FB"/>
    <s v="FORNITURA DI BENI"/>
    <s v="NULL"/>
    <s v="NULL"/>
    <s v="PERFEZIONATA/O"/>
    <s v="2020-03-20"/>
  </r>
  <r>
    <x v="12"/>
    <x v="12"/>
    <s v="005"/>
    <x v="1"/>
    <s v="2020"/>
    <s v="2020-03-23"/>
    <x v="58"/>
    <s v="82543286F2"/>
    <s v="CIG"/>
    <s v="Fornitura di prodotti / materiali sanitari  per emergenza  COVID19 da Impresa AB Analitica Srl."/>
    <s v="33190000-8"/>
    <s v="DISPOSITIVI E PRODOTTI MEDICI VARI"/>
    <x v="0"/>
    <n v="136800"/>
    <s v="No"/>
    <n v="136800"/>
    <s v="Procedura negoziata per affidamenti sotto soglia"/>
    <s v="Contratto d'appalto"/>
    <s v="FORNITURE"/>
    <s v="N"/>
    <s v="NULL"/>
    <s v="FB"/>
    <s v="FORNITURA DI BENI"/>
    <s v="NULL"/>
    <s v="NULL"/>
    <s v="PERFEZIONATA/O"/>
    <s v="2020-03-27"/>
  </r>
  <r>
    <x v="12"/>
    <x v="12"/>
    <s v="005"/>
    <x v="1"/>
    <s v="2020"/>
    <s v="2020-03-25"/>
    <x v="59"/>
    <s v="8257591BA7"/>
    <s v="CIG"/>
    <s v="FORNITURA POMPE A SIRINGA NUOVE E RIGENERATE PER EMERGENZA COVID 19 IMPRESA SELEFAR"/>
    <s v="33171200-1"/>
    <s v="STRUMENTI PER RIANIMAZIONE"/>
    <x v="0"/>
    <n v="63600"/>
    <s v="No"/>
    <n v="63600"/>
    <s v="Procedura negoziata senza previa pubblicazione"/>
    <s v="Contratto d'appalto"/>
    <s v="FORNITURE"/>
    <s v="N"/>
    <s v="NULL"/>
    <s v="FB"/>
    <s v="FORNITURA DI BENI"/>
    <s v="NULL"/>
    <s v="NULL"/>
    <s v="PERFEZIONATA/O"/>
    <s v="2020-03-26"/>
  </r>
  <r>
    <x v="12"/>
    <x v="12"/>
    <s v="005"/>
    <x v="1"/>
    <s v="2020"/>
    <s v="2020-03-30"/>
    <x v="60"/>
    <s v="82584944D7"/>
    <s v="CIG"/>
    <s v="Servizio di accompagnamento pazinti interni Ospedale di Rovigo ( Del. n. 250 del 24/03/2020) "/>
    <s v="85140000-2"/>
    <s v="VARI SERVIZI SANITARI"/>
    <x v="0"/>
    <n v="79315.199999999997"/>
    <s v="No"/>
    <n v="79315.199999999997"/>
    <s v="Procedura negoziata per affidamenti sotto soglia"/>
    <s v="Contratto d'appalto"/>
    <s v="SERVIZI"/>
    <s v="N"/>
    <s v="NULL"/>
    <s v="FS"/>
    <s v="FORNITURA DI SERVIZI"/>
    <s v="NULL"/>
    <s v="NULL"/>
    <s v="PERFEZIONATA/O"/>
    <s v="2020-03-30"/>
  </r>
  <r>
    <x v="13"/>
    <x v="13"/>
    <s v="007"/>
    <x v="7"/>
    <s v="2020"/>
    <s v="2020-03-10"/>
    <x v="61"/>
    <s v="8242699A63"/>
    <s v="CIG"/>
    <s v="FORNITURA DI MICROINFUSORI "/>
    <s v="33190000-8"/>
    <s v="DISPOSITIVI E PRODOTTI MEDICI VARI"/>
    <x v="0"/>
    <n v="60000"/>
    <s v="No"/>
    <n v="60000"/>
    <s v="Procedura negoziata per affidamenti sotto soglia"/>
    <s v="Contratto d'appalto"/>
    <s v="FORNITURE"/>
    <s v="N"/>
    <s v="NULL"/>
    <s v="FB"/>
    <s v="FORNITURA DI BENI"/>
    <s v="NULL"/>
    <s v="NULL"/>
    <s v="PERFEZIONATA/O"/>
    <s v="2020-03-10"/>
  </r>
  <r>
    <x v="13"/>
    <x v="13"/>
    <s v="007"/>
    <x v="7"/>
    <s v="2020"/>
    <s v="2020-04-06"/>
    <x v="62"/>
    <s v="82682274C4"/>
    <s v="CIG"/>
    <s v="adesione gara regionale materiale di convivenza lotto 3"/>
    <s v="33720000-3"/>
    <s v="RASOI E SET PER MANICURE O PEDICURE"/>
    <x v="0"/>
    <n v="13302.44"/>
    <s v="No"/>
    <n v="13302.44"/>
    <s v="Affidamento diretto in adesione ad accordo quadro/convenzione"/>
    <s v="Contratto d'appalto discendente da Accordo quadro/Convenzione senza successivo confronto competitivo"/>
    <s v="FORNITURE"/>
    <s v="N"/>
    <s v="NULL"/>
    <s v="FB"/>
    <s v="FORNITURA DI BENI"/>
    <s v="NULL"/>
    <n v="13302.44"/>
    <s v="PERFEZIONATA/O"/>
    <s v="2020-04-06"/>
  </r>
  <r>
    <x v="13"/>
    <x v="13"/>
    <s v="007"/>
    <x v="7"/>
    <s v="2020"/>
    <s v="2020-04-07"/>
    <x v="63"/>
    <s v="826905935B"/>
    <s v="CIG"/>
    <s v="trattamenti riabilitativi ambulatoriali rivolti a pazienti affetti da sclerosi mutipla"/>
    <s v="85140000-2"/>
    <s v="VARI SERVIZI SANITARI"/>
    <x v="0"/>
    <n v="38016"/>
    <s v="No"/>
    <n v="38016"/>
    <s v="Procedura negoziata per affidamenti sotto soglia"/>
    <s v="Contratto d'appalto"/>
    <s v="SERVIZI"/>
    <s v="N"/>
    <s v="NULL"/>
    <s v="FS"/>
    <s v="FORNITURA DI SERVIZI"/>
    <s v="NULL"/>
    <s v="NULL"/>
    <s v="PERFEZIONATA/O"/>
    <s v="2020-04-07"/>
  </r>
  <r>
    <x v="13"/>
    <x v="13"/>
    <s v="007"/>
    <x v="7"/>
    <s v="2020"/>
    <s v="2020-04-09"/>
    <x v="64"/>
    <s v="8271652F27"/>
    <s v="CIG"/>
    <s v="GARA REGIONALE ARREDI SANITARI E PRESIDI MEDICALI - LOTTO 7"/>
    <s v="33190000-8"/>
    <s v="DISPOSITIVI E PRODOTTI MEDICI VARI"/>
    <x v="0"/>
    <n v="2470"/>
    <s v="No"/>
    <n v="2470"/>
    <s v="Affidamento diretto in adesione ad accordo quadro/convenzione"/>
    <s v="Contratto d'appalto discendente da Accordo quadro/Convenzione senza successivo confronto competitivo"/>
    <s v="FORNITURE"/>
    <s v="N"/>
    <s v="NULL"/>
    <s v="FB"/>
    <s v="FORNITURA DI BENI"/>
    <s v="NULL"/>
    <n v="2470"/>
    <s v="PERFEZIONATA/O"/>
    <s v="2020-04-09"/>
  </r>
  <r>
    <x v="14"/>
    <x v="14"/>
    <s v="001"/>
    <x v="4"/>
    <s v="2020"/>
    <s v="2020-03-06"/>
    <x v="65"/>
    <s v="8239849A7E"/>
    <s v="CIG"/>
    <s v="Servizio di assistenza medica pediatrica"/>
    <s v="85141000-9"/>
    <s v="SERVIZI PRESTATI DA PERSONALE MEDICO"/>
    <x v="0"/>
    <n v="144500"/>
    <s v="No"/>
    <n v="144500"/>
    <s v="Procedura negoziata senza previa pubblicazione"/>
    <s v="Contratto d'appalto"/>
    <s v="SERVIZI"/>
    <s v="N"/>
    <s v="Servizi sociali e altri servizi specifici di cui all'allegato IX esclusi gli appalti di cui agli artt.143 e 144"/>
    <s v="FS"/>
    <s v="FORNITURA DI SERVIZI"/>
    <s v="NULL"/>
    <s v="NULL"/>
    <s v="PERFEZIONATA/O"/>
    <s v="2020-03-12"/>
  </r>
  <r>
    <x v="15"/>
    <x v="15"/>
    <s v="017"/>
    <x v="8"/>
    <s v="2020"/>
    <s v="2020-03-12"/>
    <x v="66"/>
    <s v="8245182B6C"/>
    <s v="CIG"/>
    <s v="RDO 2534919 materiale di consumo sensori  per saturimetri e accessori per monitor"/>
    <s v="33120000-7"/>
    <s v="SISTEMI DI REGISTRAZIONE E DISPOSITIVI DI ESPLORAZIONE"/>
    <x v="0"/>
    <n v="108259.87"/>
    <s v="Si"/>
    <n v="79203.87"/>
    <s v="Procedura negoziata per affidamenti sotto soglia"/>
    <s v="Contratto d'appalto"/>
    <s v="FORNITURE"/>
    <s v="N"/>
    <s v="NULL"/>
    <s v="FB"/>
    <s v="FORNITURA DI BENI"/>
    <s v="NULL"/>
    <s v="NULL"/>
    <s v="PERFEZIONATA/O"/>
    <s v="2020-03-12"/>
  </r>
  <r>
    <x v="15"/>
    <x v="15"/>
    <s v="017"/>
    <x v="8"/>
    <s v="2020"/>
    <s v="2020-03-12"/>
    <x v="66"/>
    <s v="8245185DE5"/>
    <s v="CIG"/>
    <s v="RDO 2534919 materiale di consumo sensori  per saturimetri e accessori per monitor"/>
    <s v="33120000-7"/>
    <s v="SISTEMI DI REGISTRAZIONE E DISPOSITIVI DI ESPLORAZIONE"/>
    <x v="0"/>
    <n v="108259.87"/>
    <s v="Si"/>
    <n v="29056"/>
    <s v="Procedura negoziata per affidamenti sotto soglia"/>
    <s v="Contratto d'appalto"/>
    <s v="FORNITURE"/>
    <s v="N"/>
    <s v="NULL"/>
    <s v="FB"/>
    <s v="FORNITURA DI BENI"/>
    <s v="NULL"/>
    <s v="NULL"/>
    <s v="PERFEZIONATA/O"/>
    <s v="2020-03-12"/>
  </r>
  <r>
    <x v="15"/>
    <x v="15"/>
    <s v="017"/>
    <x v="8"/>
    <s v="2020"/>
    <s v="2020-03-21"/>
    <x v="67"/>
    <s v="8254608E00"/>
    <s v="CIG"/>
    <s v="Proroga tecnica e liquidazione fatture del Servizio di Pulizia e Sanificazione ed ausiliariato presso le strutture della ASM di Matera. delibera 291/2020"/>
    <s v="90910000-9"/>
    <s v="SERVIZI DI PULIZIA"/>
    <x v="0"/>
    <n v="2321000"/>
    <s v="No"/>
    <n v="2321000"/>
    <s v="Affidamento diretto"/>
    <s v="Contratto d'appalto"/>
    <s v="SERVIZI"/>
    <s v="N"/>
    <s v="NULL"/>
    <s v="FS"/>
    <s v="FORNITURA DI SERVIZI"/>
    <s v="NULL"/>
    <s v="NULL"/>
    <s v="PERFEZIONATA/O"/>
    <s v="2020-03-23"/>
  </r>
  <r>
    <x v="15"/>
    <x v="15"/>
    <s v="017"/>
    <x v="8"/>
    <s v="2020"/>
    <s v="2020-03-24"/>
    <x v="68"/>
    <s v="8256426A44"/>
    <s v="CIG"/>
    <s v="Proroga tecnica e liquidazione fatture del Servizio di prelievo, trasporto e smaltimento dei rifiuti ospedalieri della ASM."/>
    <s v="90524200-8"/>
    <s v="SERVIZI DI SMALTIMENTO DI RIFIUTI OSPEDALIERI"/>
    <x v="0"/>
    <n v="609000"/>
    <s v="No"/>
    <n v="609000"/>
    <s v="Affidamento diretto"/>
    <s v="Contratto d'appalto"/>
    <s v="SERVIZI"/>
    <s v="N"/>
    <s v="NULL"/>
    <s v="FS"/>
    <s v="FORNITURA DI SERVIZI"/>
    <s v="NULL"/>
    <s v="NULL"/>
    <s v="PERFEZIONATA/O"/>
    <s v="2020-03-24"/>
  </r>
  <r>
    <x v="15"/>
    <x v="15"/>
    <s v="017"/>
    <x v="8"/>
    <s v="2020"/>
    <s v="2020-04-01"/>
    <x v="69"/>
    <s v="8264279AC4"/>
    <s v="CIG"/>
    <s v="Emergenza COVID19 di presa d'atto acquisto diretto monitor multiparametrico modulare Carescape B450   ai sensi dell'art. 99   DL 17/03/2020 n. 18 "/>
    <s v="33120000-7"/>
    <s v="SISTEMI DI REGISTRAZIONE E DISPOSITIVI DI ESPLORAZIONE"/>
    <x v="0"/>
    <n v="44863.66"/>
    <s v="No"/>
    <n v="44863.66"/>
    <s v="Procedura negoziata per affidamenti sotto soglia"/>
    <s v="Contratto d'appalto"/>
    <s v="FORNITURE"/>
    <s v="N"/>
    <s v="NULL"/>
    <s v="FB"/>
    <s v="FORNITURA DI BENI"/>
    <s v="NULL"/>
    <s v="NULL"/>
    <s v="PERFEZIONATA/O"/>
    <s v="2020-04-01"/>
  </r>
  <r>
    <x v="15"/>
    <x v="15"/>
    <s v="017"/>
    <x v="8"/>
    <s v="2020"/>
    <s v="2020-04-02"/>
    <x v="70"/>
    <s v="8266008D94"/>
    <s v="CIG"/>
    <s v="Richiesta di offerta n^2544965 - N. 60 POMPE SIRINGA Emergenza COVID19"/>
    <s v="33194110-0"/>
    <s v="POMPE PER INFUSIONE"/>
    <x v="0"/>
    <n v="64000"/>
    <s v="No"/>
    <n v="64000"/>
    <s v="Procedura negoziata per affidamenti sotto soglia"/>
    <s v="Contratto d'appalto"/>
    <s v="FORNITURE"/>
    <s v="N"/>
    <s v="NULL"/>
    <s v="FB"/>
    <s v="FORNITURA DI BENI"/>
    <s v="NULL"/>
    <s v="NULL"/>
    <s v="PERFEZIONATA/O"/>
    <s v="2020-04-02"/>
  </r>
  <r>
    <x v="16"/>
    <x v="16"/>
    <s v="017"/>
    <x v="8"/>
    <s v="2020"/>
    <s v="2020-03-16"/>
    <x v="71"/>
    <s v="8248170D32"/>
    <s v="CIG"/>
    <s v="Procedura negoziata telematica per l'affidamento della fornitura annuale in service di un Sistema per la determinazione in Real-Time PCR del virus Covid-19"/>
    <s v="33190000-8"/>
    <s v="DISPOSITIVI E PRODOTTI MEDICI VARI"/>
    <x v="0"/>
    <n v="200000"/>
    <s v="No"/>
    <n v="200000"/>
    <s v="Procedura negoziata per affidamenti sotto soglia"/>
    <s v="Contratto d'appalto"/>
    <s v="FORNITURE"/>
    <s v="N"/>
    <s v="NULL"/>
    <s v="FB"/>
    <s v="FORNITURA DI BENI"/>
    <s v="NULL"/>
    <s v="NULL"/>
    <s v="PERFEZIONATA/O"/>
    <s v="2020-03-16"/>
  </r>
  <r>
    <x v="16"/>
    <x v="16"/>
    <s v="017"/>
    <x v="8"/>
    <s v="2020"/>
    <s v="2020-03-23"/>
    <x v="72"/>
    <s v="8254994C8A"/>
    <s v="CIG"/>
    <s v="Siringhe da Infusione ed irrigazione monouso sterili con cono Luer centrale a tre pezzi con Igo -  5 ml con ago montato 22 G (n.12) graduata a ml 0,20"/>
    <s v="33141310-6"/>
    <s v="SIRINGHE"/>
    <x v="0"/>
    <n v="41440"/>
    <s v="No"/>
    <n v="41440"/>
    <s v="Affidamento diretto in adesione ad accordo quadro/convenzione"/>
    <s v="Contratto d'appalto discendente da Accordo quadro/Convenzione senza successivo confronto competitivo"/>
    <s v="FORNITURE"/>
    <s v="N"/>
    <s v="NULL"/>
    <s v="FB"/>
    <s v="FORNITURA DI BENI"/>
    <s v="NULL"/>
    <n v="41440"/>
    <s v="PERFEZIONATA/O"/>
    <s v="2020-03-23"/>
  </r>
  <r>
    <x v="16"/>
    <x v="16"/>
    <s v="017"/>
    <x v="8"/>
    <s v="2020"/>
    <s v="2020-03-23"/>
    <x v="73"/>
    <s v="8254995D5D"/>
    <s v="CIG"/>
    <s v="Siringa 10 ml con ago montato 22G (n.12) graduata a ml 0,20"/>
    <s v="33141310-6"/>
    <s v="SIRINGHE"/>
    <x v="0"/>
    <n v="82000"/>
    <s v="No"/>
    <n v="82000"/>
    <s v="Affidamento diretto in adesione ad accordo quadro/convenzione"/>
    <s v="Contratto d'appalto discendente da Accordo quadro/Convenzione senza successivo confronto competitivo"/>
    <s v="FORNITURE"/>
    <s v="N"/>
    <s v="NULL"/>
    <s v="FB"/>
    <s v="FORNITURA DI BENI"/>
    <s v="NULL"/>
    <n v="82000"/>
    <s v="PERFEZIONATA/O"/>
    <s v="2020-03-23"/>
  </r>
  <r>
    <x v="16"/>
    <x v="16"/>
    <s v="017"/>
    <x v="8"/>
    <s v="2020"/>
    <s v="2020-03-23"/>
    <x v="74"/>
    <s v="8254997F03"/>
    <s v="CIG"/>
    <s v="Siringhe da Infusione ed irrigazione monouso sterili con cono Luer centrale a tre pezzi con Igo - 20 ml con ago montato 21G (n. 1 e/o n. 2 ) graduata a mI 1"/>
    <s v="33141310-6"/>
    <s v="SIRINGHE"/>
    <x v="0"/>
    <n v="87500"/>
    <s v="No"/>
    <n v="87500"/>
    <s v="Affidamento diretto in adesione ad accordo quadro/convenzione"/>
    <s v="Contratto d'appalto discendente da Accordo quadro/Convenzione senza successivo confronto competitivo"/>
    <s v="FORNITURE"/>
    <s v="N"/>
    <s v="NULL"/>
    <s v="FB"/>
    <s v="FORNITURA DI BENI"/>
    <s v="NULL"/>
    <n v="87500"/>
    <s v="PERFEZIONATA/O"/>
    <s v="2020-03-23"/>
  </r>
  <r>
    <x v="16"/>
    <x v="16"/>
    <s v="017"/>
    <x v="8"/>
    <s v="2020"/>
    <s v="2020-03-23"/>
    <x v="75"/>
    <s v="82549990AE"/>
    <s v="CIG"/>
    <s v="SIRINGA MONOUSO PER EMOGANALISI CON DISPOSITIVO DI PROTEZIONE DELL'PGO - Per emogasanalisi con dispositivo di protezione dell'ago "/>
    <s v="33141310-6"/>
    <s v="SIRINGHE"/>
    <x v="0"/>
    <n v="87500"/>
    <s v="No"/>
    <n v="87500"/>
    <s v="Affidamento diretto in adesione ad accordo quadro/convenzione"/>
    <s v="Contratto d'appalto discendente da Accordo quadro/Convenzione senza successivo confronto competitivo"/>
    <s v="FORNITURE"/>
    <s v="N"/>
    <s v="NULL"/>
    <s v="FB"/>
    <s v="FORNITURA DI BENI"/>
    <s v="NULL"/>
    <n v="87500"/>
    <s v="PERFEZIONATA/O"/>
    <s v="2020-03-23"/>
  </r>
  <r>
    <x v="17"/>
    <x v="17"/>
    <s v="008"/>
    <x v="9"/>
    <s v="2020"/>
    <s v="2020-03-13"/>
    <x v="76"/>
    <s v="82456150C2"/>
    <s v="CIG"/>
    <s v="Contratto ponte per la fornitura di sistema diagnostico per emogasanalisi - Instrumentation Laboratory"/>
    <s v="33124130-5"/>
    <s v="PRESIDI DIAGNOSTICI"/>
    <x v="0"/>
    <n v="85000"/>
    <s v="No"/>
    <n v="85000"/>
    <s v="Procedura negoziata per affidamenti sotto soglia"/>
    <s v="Contratto d'appalto"/>
    <s v="FORNITURE"/>
    <s v="N"/>
    <s v="NULL"/>
    <s v="FB"/>
    <s v="FORNITURA DI BENI"/>
    <s v="NULL"/>
    <s v="NULL"/>
    <s v="PERFEZIONATA/O"/>
    <s v="2020-03-13"/>
  </r>
  <r>
    <x v="18"/>
    <x v="18"/>
    <s v="008"/>
    <x v="9"/>
    <s v="2020"/>
    <s v="2020-03-17"/>
    <x v="77"/>
    <s v="8253844789"/>
    <s v="CIG"/>
    <s v="Servizio fornitura del servizio lavanoleggio biancheria piana e capi di vestiario. Contratto ponte periodo 01.04.2020-30.09.2020"/>
    <s v="85112100-8"/>
    <s v="SERVIZI DI FORNITURA DI BIANCHERIA OSPEDALIERA"/>
    <x v="0"/>
    <n v="966760"/>
    <s v="No"/>
    <n v="966760"/>
    <s v="Procedura negoziata senza previa pubblicazione"/>
    <s v="Contratto d'appalto"/>
    <s v="SERVIZI"/>
    <s v="N"/>
    <s v="NULL"/>
    <s v="FS"/>
    <s v="FORNITURA DI SERVIZI"/>
    <s v="NULL"/>
    <s v="NULL"/>
    <s v="PERFEZIONATA/O"/>
    <s v="2020-03-23"/>
  </r>
  <r>
    <x v="19"/>
    <x v="19"/>
    <s v="999"/>
    <x v="10"/>
    <s v="2020"/>
    <s v="2020-03-12"/>
    <x v="78"/>
    <s v="824468621F"/>
    <s v="CIG"/>
    <s v="ID17APB005 - LETTI DA RIANIMAZIONE E LETTI DA INTENSITA' DI CURA INTERMEDIA PER GLI ENTI DEL SSR FVG - ADESIONE ALLA CONVENZIONE ARCS - LOTTO 2."/>
    <s v="33192100-3"/>
    <s v="LETTI MEDICI"/>
    <x v="0"/>
    <n v="242000"/>
    <s v="No"/>
    <n v="242000"/>
    <s v="Affidamento diretto in adesione ad accordo quadro/convenzione"/>
    <s v="Contratto d'appalto discendente da Accordo quadro/Convenzione senza successivo confronto competitivo"/>
    <s v="FORNITURE"/>
    <s v="N"/>
    <s v="NULL"/>
    <s v="FB"/>
    <s v="FORNITURA DI BENI"/>
    <s v="NULL"/>
    <n v="242000"/>
    <s v="PERFEZIONATA/O"/>
    <s v="2020-03-12"/>
  </r>
  <r>
    <x v="19"/>
    <x v="19"/>
    <s v="999"/>
    <x v="10"/>
    <s v="2020"/>
    <s v="2020-03-17"/>
    <x v="79"/>
    <s v="8247761BAE"/>
    <s v="CIG"/>
    <s v="Apparecchi radiologici portatili Mobile Diagnost. Emergenza coronavirus"/>
    <s v="33111000-1"/>
    <s v="APPARECCHI RADIOLOGICI"/>
    <x v="0"/>
    <n v="173000"/>
    <s v="No"/>
    <n v="173000"/>
    <s v="Procedura negoziata senza previa pubblicazione"/>
    <s v="Contratto d'appalto"/>
    <s v="FORNITURE"/>
    <s v="N"/>
    <s v="NULL"/>
    <s v="FB"/>
    <s v="FORNITURA DI BENI"/>
    <s v="NULL"/>
    <s v="NULL"/>
    <s v="PERFEZIONATA/O"/>
    <s v="2020-03-23"/>
  </r>
  <r>
    <x v="19"/>
    <x v="19"/>
    <s v="999"/>
    <x v="10"/>
    <s v="2020"/>
    <s v="2020-03-17"/>
    <x v="80"/>
    <s v="8248539DB4"/>
    <s v="CIG"/>
    <s v="ID17APB005 - LETTI DA RIANIMAZIONE E LETTI DA INTENSITA' DI CURA INTERMEDIA PER GLI ENTI DEL SSR FVG - ADESIONE ALLA CONVENZIONE ARCS - LOTTO 1."/>
    <s v="33192100-3"/>
    <s v="LETTI MEDICI"/>
    <x v="0"/>
    <n v="60430"/>
    <s v="No"/>
    <n v="60430"/>
    <s v="Affidamento diretto in adesione ad accordo quadro/convenzione"/>
    <s v="Contratto d'appalto discendente da Accordo quadro/Convenzione senza successivo confronto competitivo"/>
    <s v="FORNITURE"/>
    <s v="N"/>
    <s v="NULL"/>
    <s v="FB"/>
    <s v="FORNITURA DI BENI"/>
    <s v="NULL"/>
    <n v="60430"/>
    <s v="PERFEZIONATA/O"/>
    <s v="2020-03-17"/>
  </r>
  <r>
    <x v="19"/>
    <x v="19"/>
    <s v="999"/>
    <x v="10"/>
    <s v="2020"/>
    <s v="2020-03-20"/>
    <x v="81"/>
    <s v="8252223DD6"/>
    <s v="CIG"/>
    <s v="FORNITURA N. 1 APPARECCHIO PORTATILE RADIOLOGIA PER PS PO GORIZIA"/>
    <s v="33120000-7"/>
    <s v="SISTEMI DI REGISTRAZIONE E DISPOSITIVI DI ESPLORAZIONE"/>
    <x v="0"/>
    <n v="74100"/>
    <s v="No"/>
    <n v="74100"/>
    <s v="Affidamento diretto"/>
    <s v="Contratto d'appalto"/>
    <s v="FORNITURE"/>
    <s v="N"/>
    <s v="NULL"/>
    <s v="FB"/>
    <s v="FORNITURA DI BENI"/>
    <s v="NULL"/>
    <s v="NULL"/>
    <s v="PERFEZIONATA/O"/>
    <s v="2020-03-20"/>
  </r>
  <r>
    <x v="19"/>
    <x v="19"/>
    <s v="999"/>
    <x v="10"/>
    <s v="2020"/>
    <s v="2020-03-20"/>
    <x v="82"/>
    <s v="8251922574"/>
    <s v="CIG"/>
    <s v="ID16APE001 - ACQUISTO DI AMBULANZE IN ADESIONE ALLA CONVENZIONE ARCS PER LE AZIENDE DEL S.S.R. FVG."/>
    <s v="34114121-3"/>
    <s v="AMBULANZE"/>
    <x v="0"/>
    <n v="214400"/>
    <s v="No"/>
    <n v="214400"/>
    <s v="Affidamento diretto in adesione ad accordo quadro/convenzione"/>
    <s v="Contratto d'appalto discendente da Accordo quadro/Convenzione senza successivo confronto competitivo"/>
    <s v="FORNITURE"/>
    <s v="N"/>
    <s v="NULL"/>
    <s v="FB"/>
    <s v="FORNITURA DI BENI"/>
    <s v="NULL"/>
    <n v="214400"/>
    <s v="PERFEZIONATA/O"/>
    <s v="2020-03-19"/>
  </r>
  <r>
    <x v="19"/>
    <x v="19"/>
    <s v="999"/>
    <x v="10"/>
    <s v="2020"/>
    <s v="2020-03-20"/>
    <x v="83"/>
    <s v="82546722D4"/>
    <s v="CIG"/>
    <s v="ARCS - EMERGENZA SANITARIA COVID-19 - ACQUISTI URGENTI DI APPARECCHIATURE BIOMEDICALI PER POTENZIAMENTO DEI SERVIZI DI TERAPIA INTENSIVA - SECONDO INTERVENTO - 24 LETTI MALVESTIO"/>
    <s v="33192100-3"/>
    <s v="LETTI MEDICI"/>
    <x v="0"/>
    <n v="190560"/>
    <s v="No"/>
    <n v="190560"/>
    <s v="Affidamento diretto in adesione ad accordo quadro/convenzione"/>
    <s v="Contratto d'appalto discendente da Accordo quadro/Convenzione senza successivo confronto competitivo"/>
    <s v="FORNITURE"/>
    <s v="N"/>
    <s v="NULL"/>
    <s v="FB"/>
    <s v="FORNITURA DI BENI"/>
    <s v="2020-03-20"/>
    <n v="190560"/>
    <s v="AGGIUDICATA/O"/>
    <s v="2020-03-25"/>
  </r>
  <r>
    <x v="20"/>
    <x v="20"/>
    <s v="018"/>
    <x v="11"/>
    <s v="2020"/>
    <s v="2020-03-11"/>
    <x v="84"/>
    <s v="8243151F62"/>
    <s v="CIG"/>
    <s v="Mercato Elettronico della Pubblica Amministrazione. Procedura negoziata urgente per la fornitura di acquisto n^ N. 16 MONITOR MULTIPARAMETRICI MODULARI "/>
    <s v="33172000-6"/>
    <s v="APPARECCHI PER ANESTESIA E RIANIMAZIONE"/>
    <x v="0"/>
    <n v="140000"/>
    <s v="No"/>
    <n v="140000"/>
    <s v="Procedura negoziata per affidamenti sotto soglia"/>
    <s v="Contratto d'appalto"/>
    <s v="FORNITURE"/>
    <s v="N"/>
    <s v="NULL"/>
    <s v="FB"/>
    <s v="FORNITURA DI BENI"/>
    <s v="2020-03-23"/>
    <n v="159813.92000000001"/>
    <s v="AGGIUDICATA/O"/>
    <s v="2020-04-05"/>
  </r>
  <r>
    <x v="20"/>
    <x v="20"/>
    <s v="018"/>
    <x v="11"/>
    <s v="2020"/>
    <s v="2020-03-11"/>
    <x v="85"/>
    <s v="824323116B"/>
    <s v="CIG"/>
    <s v="Procedura negoziata urgente per la fornitura di acquisto n^ N. 16 LETTI DA TERAPIA INTENSIVA CON MATERASSI ANTIDECUBITO  "/>
    <s v="33170000-2"/>
    <s v="ANESTESIA E RIANIMAZIONE"/>
    <x v="0"/>
    <n v="208000"/>
    <s v="No"/>
    <n v="208000"/>
    <s v="Procedura negoziata per affidamenti sotto soglia"/>
    <s v="Contratto d'appalto"/>
    <s v="FORNITURE"/>
    <s v="N"/>
    <s v="NULL"/>
    <s v="FB"/>
    <s v="FORNITURA DI BENI"/>
    <s v="2020-03-23"/>
    <n v="207840"/>
    <s v="AGGIUDICATA/O"/>
    <s v="2020-04-05"/>
  </r>
  <r>
    <x v="20"/>
    <x v="20"/>
    <s v="018"/>
    <x v="11"/>
    <s v="2020"/>
    <s v="2020-03-11"/>
    <x v="86"/>
    <s v="8243294567"/>
    <s v="CIG"/>
    <s v="Mercato Elettronico della Pubblica Amministrazione. Procedura di gara sottosoglia per la fornitura di  Sistemi Infusionali a siringa e volumetrici con stazione di impilaggio"/>
    <s v="33170000-2"/>
    <s v="ANESTESIA E RIANIMAZIONE"/>
    <x v="0"/>
    <n v="200000"/>
    <s v="No"/>
    <n v="200000"/>
    <s v="Procedura negoziata per affidamenti sotto soglia"/>
    <s v="Contratto d'appalto"/>
    <s v="FORNITURE"/>
    <s v="N"/>
    <s v="NULL"/>
    <s v="FB"/>
    <s v="FORNITURA DI BENI"/>
    <s v="2020-03-23"/>
    <n v="196800"/>
    <s v="AGGIUDICATA/O"/>
    <s v="2020-04-05"/>
  </r>
  <r>
    <x v="20"/>
    <x v="20"/>
    <s v="018"/>
    <x v="11"/>
    <s v="2020"/>
    <s v="2020-03-27"/>
    <x v="87"/>
    <s v="8259667CD2"/>
    <s v="CIG"/>
    <s v="MEPA acquisto arredi ed attrezzature per la UOC di Pneumologia COV 20"/>
    <s v="39150000-8"/>
    <s v="ARREDI ED ATTREZZATURE VARIE"/>
    <x v="0"/>
    <n v="29000"/>
    <s v="Si"/>
    <n v="2300"/>
    <s v="Procedura negoziata per affidamenti sotto soglia"/>
    <s v="Contratto d'appalto"/>
    <s v="FORNITURE"/>
    <s v="N"/>
    <s v="NULL"/>
    <s v="FB"/>
    <s v="FORNITURA DI BENI"/>
    <s v="NULL"/>
    <s v="NULL"/>
    <s v="PERFEZIONATA/O"/>
    <s v="2020-03-27"/>
  </r>
  <r>
    <x v="20"/>
    <x v="20"/>
    <s v="018"/>
    <x v="11"/>
    <s v="2020"/>
    <s v="2020-03-27"/>
    <x v="87"/>
    <s v="8259671023"/>
    <s v="CIG"/>
    <s v="MEPA acquisto arredi ed attrezzature per la UOC di Pneumologia COV 20"/>
    <s v="39150000-8"/>
    <s v="ARREDI ED ATTREZZATURE VARIE"/>
    <x v="0"/>
    <n v="29000"/>
    <s v="Si"/>
    <n v="15000"/>
    <s v="Procedura negoziata per affidamenti sotto soglia"/>
    <s v="Contratto d'appalto"/>
    <s v="FORNITURE"/>
    <s v="N"/>
    <s v="NULL"/>
    <s v="FB"/>
    <s v="FORNITURA DI BENI"/>
    <s v="NULL"/>
    <s v="NULL"/>
    <s v="PERFEZIONATA/O"/>
    <s v="2020-03-27"/>
  </r>
  <r>
    <x v="20"/>
    <x v="20"/>
    <s v="018"/>
    <x v="11"/>
    <s v="2020"/>
    <s v="2020-03-27"/>
    <x v="87"/>
    <s v="8259677515"/>
    <s v="CIG"/>
    <s v="MEPA acquisto arredi ed attrezzature per la UOC di Pneumologia COV 20"/>
    <s v="39150000-8"/>
    <s v="ARREDI ED ATTREZZATURE VARIE"/>
    <x v="0"/>
    <n v="29000"/>
    <s v="Si"/>
    <n v="1200"/>
    <s v="Procedura negoziata per affidamenti sotto soglia"/>
    <s v="Contratto d'appalto"/>
    <s v="FORNITURE"/>
    <s v="N"/>
    <s v="NULL"/>
    <s v="FB"/>
    <s v="FORNITURA DI BENI"/>
    <s v="NULL"/>
    <s v="NULL"/>
    <s v="PERFEZIONATA/O"/>
    <s v="2020-03-27"/>
  </r>
  <r>
    <x v="20"/>
    <x v="20"/>
    <s v="018"/>
    <x v="11"/>
    <s v="2020"/>
    <s v="2020-03-27"/>
    <x v="87"/>
    <s v="82596910A4"/>
    <s v="CIG"/>
    <s v="MEPA acquisto arredi ed attrezzature per la UOC di Pneumologia COV 20"/>
    <s v="39150000-8"/>
    <s v="ARREDI ED ATTREZZATURE VARIE"/>
    <x v="0"/>
    <n v="29000"/>
    <s v="Si"/>
    <n v="3500"/>
    <s v="Procedura aperta"/>
    <s v="Contratto d'appalto"/>
    <s v="FORNITURE"/>
    <s v="N"/>
    <s v="NULL"/>
    <s v="FB"/>
    <s v="FORNITURA DI BENI"/>
    <s v="NULL"/>
    <s v="NULL"/>
    <s v="PERFEZIONATA/O"/>
    <s v="2020-03-27"/>
  </r>
  <r>
    <x v="20"/>
    <x v="20"/>
    <s v="018"/>
    <x v="11"/>
    <s v="2020"/>
    <s v="2020-03-27"/>
    <x v="87"/>
    <s v="825969431D"/>
    <s v="CIG"/>
    <s v="MEPA acquisto arredi ed attrezzature per la UOC di Pneumologia COV 20"/>
    <s v="39150000-8"/>
    <s v="ARREDI ED ATTREZZATURE VARIE"/>
    <x v="0"/>
    <n v="29000"/>
    <s v="Si"/>
    <n v="3000"/>
    <s v="Procedura negoziata per affidamenti sotto soglia"/>
    <s v="Contratto d'appalto"/>
    <s v="FORNITURE"/>
    <s v="N"/>
    <s v="NULL"/>
    <s v="FB"/>
    <s v="FORNITURA DI BENI"/>
    <s v="NULL"/>
    <s v="NULL"/>
    <s v="PERFEZIONATA/O"/>
    <s v="2020-03-27"/>
  </r>
  <r>
    <x v="20"/>
    <x v="20"/>
    <s v="018"/>
    <x v="11"/>
    <s v="2020"/>
    <s v="2020-03-27"/>
    <x v="87"/>
    <s v="8259724BDC"/>
    <s v="CIG"/>
    <s v="MEPA acquisto arredi ed attrezzature per la UOC di Pneumologia COV 20"/>
    <s v="39150000-8"/>
    <s v="ARREDI ED ATTREZZATURE VARIE"/>
    <x v="0"/>
    <n v="29000"/>
    <s v="Si"/>
    <n v="3000"/>
    <s v="Procedura negoziata per affidamenti sotto soglia"/>
    <s v="Contratto d'appalto"/>
    <s v="FORNITURE"/>
    <s v="N"/>
    <s v="NULL"/>
    <s v="FB"/>
    <s v="FORNITURA DI BENI"/>
    <s v="NULL"/>
    <s v="NULL"/>
    <s v="PERFEZIONATA/O"/>
    <s v="2020-03-27"/>
  </r>
  <r>
    <x v="20"/>
    <x v="20"/>
    <s v="018"/>
    <x v="11"/>
    <s v="2020"/>
    <s v="2020-03-27"/>
    <x v="87"/>
    <s v="82597311A6"/>
    <s v="CIG"/>
    <s v="MEPA acquisto arredi ed attrezzature per la UOC di Pneumologia COV 20"/>
    <s v="39150000-8"/>
    <s v="ARREDI ED ATTREZZATURE VARIE"/>
    <x v="0"/>
    <n v="29000"/>
    <s v="Si"/>
    <n v="1000"/>
    <s v="Procedura negoziata per affidamenti sotto soglia"/>
    <s v="Contratto d'appalto"/>
    <s v="FORNITURE"/>
    <s v="N"/>
    <s v="NULL"/>
    <s v="FB"/>
    <s v="FORNITURA DI BENI"/>
    <s v="NULL"/>
    <s v="NULL"/>
    <s v="PERFEZIONATA/O"/>
    <s v="2020-03-27"/>
  </r>
  <r>
    <x v="20"/>
    <x v="20"/>
    <s v="018"/>
    <x v="11"/>
    <s v="2020"/>
    <s v="2020-04-06"/>
    <x v="88"/>
    <s v="8268761D6D"/>
    <s v="CIG"/>
    <s v="MEPA- EMERGENZA COVID 19 -ACQUISTO STERILIZZATRICE A GAS PLASMA PER LA UOC DI TERAPIA INTENSIVA E ANESTESIA"/>
    <s v="33170000-2"/>
    <s v="ANESTESIA E RIANIMAZIONE"/>
    <x v="0"/>
    <n v="55000"/>
    <s v="No"/>
    <n v="55000"/>
    <s v="Procedura negoziata per affidamenti sotto soglia"/>
    <s v="Contratto d'appalto"/>
    <s v="FORNITURE"/>
    <s v="N"/>
    <s v="NULL"/>
    <s v="FB"/>
    <s v="FORNITURA DI BENI"/>
    <s v="NULL"/>
    <s v="NULL"/>
    <s v="PERFEZIONATA/O"/>
    <s v="2020-04-06"/>
  </r>
  <r>
    <x v="21"/>
    <x v="21"/>
    <s v="013"/>
    <x v="0"/>
    <s v="2020"/>
    <s v="2020-03-25"/>
    <x v="89"/>
    <s v="8242331AB4"/>
    <s v="CIG"/>
    <s v="FORNITURA DI FIBROLARINGOSCOPI FLESSIBILI A FIBRA OTTICA"/>
    <s v="33190000-8"/>
    <s v="DISPOSITIVI E PRODOTTI MEDICI VARI"/>
    <x v="0"/>
    <n v="149000"/>
    <s v="No"/>
    <n v="149000"/>
    <s v="Procedura negoziata per affidamenti sotto soglia"/>
    <s v="Contratto d'appalto"/>
    <s v="FORNITURE"/>
    <s v="N"/>
    <s v="NULL"/>
    <s v="FB"/>
    <s v="FORNITURA DI BENI"/>
    <s v="NULL"/>
    <s v="NULL"/>
    <s v="PERFEZIONATA/O"/>
    <s v="2020-03-25"/>
  </r>
  <r>
    <x v="21"/>
    <x v="21"/>
    <s v="013"/>
    <x v="0"/>
    <s v="2020"/>
    <s v="2020-03-25"/>
    <x v="90"/>
    <s v="8250112FC8"/>
    <s v="CIG"/>
    <s v="VIDEOLARINGOSCOPI GLIDESCOPE"/>
    <s v="33190000-8"/>
    <s v="DISPOSITIVI E PRODOTTI MEDICI VARI"/>
    <x v="0"/>
    <n v="149000"/>
    <s v="No"/>
    <n v="149000"/>
    <s v="Procedura negoziata senza previa pubblicazione"/>
    <s v="Contratto d'appalto"/>
    <s v="FORNITURE"/>
    <s v="N"/>
    <s v="NULL"/>
    <s v="FB"/>
    <s v="FORNITURA DI BENI"/>
    <s v="NULL"/>
    <s v="NULL"/>
    <s v="PERFEZIONATA/O"/>
    <s v="2020-03-25"/>
  </r>
  <r>
    <x v="21"/>
    <x v="21"/>
    <s v="013"/>
    <x v="0"/>
    <s v="2020"/>
    <s v="2020-03-25"/>
    <x v="91"/>
    <s v="82516569F0"/>
    <s v="CIG"/>
    <s v="l'acquisizione di  dispositivi medici e presidi sanitari  - inclusi ventilatori e monitor - mirati alla gestione dei casi urgenti e di biocontenimento"/>
    <s v="33190000-8"/>
    <s v="DISPOSITIVI E PRODOTTI MEDICI VARI"/>
    <x v="0"/>
    <n v="149000"/>
    <s v="No"/>
    <n v="149000"/>
    <s v="Procedura negoziata senza previa pubblicazione"/>
    <s v="Contratto d'appalto"/>
    <s v="FORNITURE"/>
    <s v="N"/>
    <s v="NULL"/>
    <s v="FB"/>
    <s v="FORNITURA DI BENI"/>
    <s v="NULL"/>
    <s v="NULL"/>
    <s v="PERFEZIONATA/O"/>
    <s v="2020-03-25"/>
  </r>
  <r>
    <x v="22"/>
    <x v="22"/>
    <s v="013"/>
    <x v="0"/>
    <s v="2020"/>
    <s v="2020-03-10"/>
    <x v="92"/>
    <s v="8242189587"/>
    <s v="CIG"/>
    <s v="pannelli di protezione farmacie comunali "/>
    <s v="18143000-3"/>
    <s v="ATTREZZI DI PROTEZIONE"/>
    <x v="0"/>
    <n v="1125"/>
    <s v="No"/>
    <n v="1125"/>
    <s v="Affidamento diretto"/>
    <s v="Contratto d'appalto"/>
    <s v="FORNITURE"/>
    <s v="N"/>
    <s v="NULL"/>
    <s v="FB"/>
    <s v="FORNITURA DI BENI"/>
    <s v="NULL"/>
    <s v="NULL"/>
    <s v="PERFEZIONATA/O"/>
    <s v="2020-03-10"/>
  </r>
  <r>
    <x v="22"/>
    <x v="22"/>
    <s v="013"/>
    <x v="0"/>
    <s v="2020"/>
    <s v="2020-03-30"/>
    <x v="93"/>
    <s v="8260808A68"/>
    <s v="CIG"/>
    <s v="termometri scanner"/>
    <s v="38412000-6"/>
    <s v="TERMOMETRI"/>
    <x v="0"/>
    <n v="319.60000000000002"/>
    <s v="No"/>
    <n v="319.60000000000002"/>
    <s v="Affidamento diretto"/>
    <s v="Contratto d'appalto"/>
    <s v="FORNITURE"/>
    <s v="N"/>
    <s v="NULL"/>
    <s v="FB"/>
    <s v="FORNITURA DI BENI"/>
    <s v="NULL"/>
    <s v="NULL"/>
    <s v="PERFEZIONATA/O"/>
    <s v="2020-03-30"/>
  </r>
  <r>
    <x v="23"/>
    <x v="23"/>
    <s v="004"/>
    <x v="12"/>
    <s v="2020"/>
    <s v="2020-03-18"/>
    <x v="94"/>
    <s v="8244461870"/>
    <s v="CIG"/>
    <s v="ACQUISTO DI 1 CENTRALINA PER INCLUSIONE DI CAMPIONI IN PARAFFINA CON OPZIONE DI ESTENSIONE PER 1 ULTERIORE UNITA' - ANATOMIA PATOLOGICA S. CHIARA TRENTO"/>
    <s v="33124100-6"/>
    <s v="APPARECCHI DIAGNOSTICI"/>
    <x v="0"/>
    <n v="14400"/>
    <s v="No"/>
    <n v="14400"/>
    <s v="Procedura negoziata per affidamenti sotto soglia"/>
    <s v="Contratto d'appalto"/>
    <s v="FORNITURE"/>
    <s v="N"/>
    <s v="NULL"/>
    <s v="FB"/>
    <s v="FORNITURA DI BENI"/>
    <s v="NULL"/>
    <s v="NULL"/>
    <s v="PERFEZIONATA/O"/>
    <s v="2020-04-01"/>
  </r>
  <r>
    <x v="23"/>
    <x v="23"/>
    <s v="004"/>
    <x v="12"/>
    <s v="2020"/>
    <s v="2020-04-01"/>
    <x v="95"/>
    <s v="8263326854"/>
    <s v="CIG"/>
    <s v="Fornitura di Dispositivi Medico Diagnostici in Vitro (IVD)"/>
    <s v="33190000-8"/>
    <s v="DISPOSITIVI E PRODOTTI MEDICI VARI"/>
    <x v="0"/>
    <n v="429597"/>
    <s v="No"/>
    <n v="429597"/>
    <s v="Procedura negoziata senza previa pubblicazione"/>
    <s v="Contratto d'appalto"/>
    <s v="FORNITURE"/>
    <s v="N"/>
    <s v="NULL"/>
    <s v="FB"/>
    <s v="FORNITURA DI BENI"/>
    <s v="NULL"/>
    <s v="NULL"/>
    <s v="PERFEZIONATA/O"/>
    <s v="2020-04-02"/>
  </r>
  <r>
    <x v="24"/>
    <x v="24"/>
    <s v="012"/>
    <x v="13"/>
    <s v="2020"/>
    <s v="2020-03-15"/>
    <x v="96"/>
    <s v="8251093956"/>
    <s v="CIG"/>
    <s v="Acqusizione in noleggio di n. 2 piattaforme Hemosphere, comprensiva di assistenza tecnica e manutenzione e relativo materiale di consumo per la durata di anni 2"/>
    <s v="33195110-7"/>
    <s v="MONITOR RESPIRATORI"/>
    <x v="0"/>
    <n v="68400"/>
    <s v="No"/>
    <n v="68400"/>
    <s v="Procedura negoziata senza previa pubblicazione"/>
    <s v="Contratto d'appalto"/>
    <s v="FORNITURE"/>
    <s v="N"/>
    <s v="NULL"/>
    <s v="FB"/>
    <s v="FORNITURA DI BENI"/>
    <s v="NULL"/>
    <s v="NULL"/>
    <s v="PERFEZIONATA/O"/>
    <s v="2020-03-19"/>
  </r>
  <r>
    <x v="24"/>
    <x v="24"/>
    <s v="012"/>
    <x v="13"/>
    <s v="2020"/>
    <s v="2020-03-19"/>
    <x v="97"/>
    <s v="8254114659"/>
    <s v="CIG"/>
    <s v="Sanificazione e manutenzione materassi e superfici letti hill rom"/>
    <s v="85112100-8"/>
    <s v="SERVIZI DI FORNITURA DI BIANCHERIA OSPEDALIERA"/>
    <x v="0"/>
    <n v="63750"/>
    <s v="No"/>
    <n v="63750"/>
    <s v="Procedura negoziata senza previa pubblicazione"/>
    <s v="Accordo quadro"/>
    <s v="SERVIZI"/>
    <s v="N"/>
    <s v="NULL"/>
    <s v="FS"/>
    <s v="FORNITURA DI SERVIZI"/>
    <s v="NULL"/>
    <s v="NULL"/>
    <s v="PERFEZIONATA/O"/>
    <s v="2020-04-06"/>
  </r>
  <r>
    <x v="25"/>
    <x v="25"/>
    <s v="011"/>
    <x v="14"/>
    <s v="2020"/>
    <s v="2020-03-13"/>
    <x v="98"/>
    <s v="8246557A1C"/>
    <s v="CIG"/>
    <s v="2019 PN -Procedura negoziata telematica per l'affidamento fornitura di sistemi monitoraggio emodinamico avanzato Hemosphere e relativo materiale di consumo"/>
    <s v="33170000-2"/>
    <s v="ANESTESIA E RIANIMAZIONE"/>
    <x v="0"/>
    <n v="945000"/>
    <s v="No"/>
    <n v="945000"/>
    <s v="Procedura negoziata senza previa pubblicazione"/>
    <s v="Contratto d'appalto"/>
    <s v="FORNITURE"/>
    <s v="N"/>
    <s v="NULL"/>
    <s v="FB"/>
    <s v="FORNITURA DI BENI"/>
    <s v="NULL"/>
    <s v="NULL"/>
    <s v="PERFEZIONATA/O"/>
    <s v="2020-03-13"/>
  </r>
  <r>
    <x v="25"/>
    <x v="25"/>
    <s v="011"/>
    <x v="14"/>
    <s v="2020"/>
    <s v="2020-03-28"/>
    <x v="99"/>
    <s v="82600844F3"/>
    <s v="CIG"/>
    <s v="2368CF_SISTEMA PER ESECUZIONE SCREENING SIEROLOGICI (IgM+IgC)"/>
    <s v="38434500-1"/>
    <s v="APPARECCHI PER ANALISI BIOCHIMICHE"/>
    <x v="0"/>
    <n v="200000"/>
    <s v="No"/>
    <n v="200000"/>
    <s v="Procedura negoziata per affidamenti sotto soglia"/>
    <s v="Contratto d'appalto"/>
    <s v="FORNITURE"/>
    <s v="N"/>
    <s v="NULL"/>
    <s v="FB"/>
    <s v="FORNITURA DI BENI"/>
    <s v="NULL"/>
    <s v="NULL"/>
    <s v="PERFEZIONATA/O"/>
    <s v="2020-03-29"/>
  </r>
  <r>
    <x v="26"/>
    <x v="26"/>
    <s v="010"/>
    <x v="15"/>
    <s v="2020"/>
    <s v="2020-04-02"/>
    <x v="100"/>
    <s v="8265487FA2"/>
    <s v="CIG"/>
    <s v="Procedura negoziata per l'affidamento fornitura di n.3 Campimetri, con opzione di ulteriori n.3 Campimetri"/>
    <s v="33124100-6"/>
    <s v="APPARECCHI DIAGNOSTICI"/>
    <x v="0"/>
    <n v="198000"/>
    <s v="No"/>
    <n v="198000"/>
    <s v="Procedura negoziata per affidamenti sotto soglia"/>
    <s v="Contratto d'appalto"/>
    <s v="FORNITURE"/>
    <s v="N"/>
    <s v="NULL"/>
    <s v="FB"/>
    <s v="FORNITURA DI BENI"/>
    <s v="NULL"/>
    <s v="NULL"/>
    <s v="PERFEZIONATA/O"/>
    <s v="2020-04-03"/>
  </r>
  <r>
    <x v="27"/>
    <x v="27"/>
    <s v="001"/>
    <x v="4"/>
    <s v="2020"/>
    <s v="2020-03-09"/>
    <x v="101"/>
    <s v="8245221B9B"/>
    <s v="CIG"/>
    <s v="FORNITURA DI FLUSSOMETRO OCCORRENTE ALL' A.O.U. MAGGIORE DELLA CARITA' DI NOVARA"/>
    <s v="38421110-6"/>
    <s v="FLUSSOMETRI"/>
    <x v="0"/>
    <n v="1368"/>
    <s v="No"/>
    <n v="1368"/>
    <s v="Affidamento diretto"/>
    <s v="Affidamento a contraente generale"/>
    <s v="FORNITURE"/>
    <s v="N"/>
    <s v="NULL"/>
    <s v="FB"/>
    <s v="FORNITURA DI BENI"/>
    <s v="NULL"/>
    <s v="NULL"/>
    <s v="PERFEZIONATA/O"/>
    <s v="2020-03-12"/>
  </r>
  <r>
    <x v="27"/>
    <x v="27"/>
    <s v="001"/>
    <x v="4"/>
    <s v="2020"/>
    <s v="2020-03-09"/>
    <x v="102"/>
    <s v="82453516E4"/>
    <s v="CIG"/>
    <s v="FORNITURA DI FLUSSOMETRO  OCCORRENTE ALL' A.O.U. MAGGIORE DELLA CARITA' DI NOVARA"/>
    <s v="38427000-4"/>
    <s v="FLUSSIMETRI"/>
    <x v="0"/>
    <n v="3232.5"/>
    <s v="No"/>
    <n v="3232.5"/>
    <s v="Affidamento diretto"/>
    <s v="Affidamento a contraente generale"/>
    <s v="FORNITURE"/>
    <s v="N"/>
    <s v="NULL"/>
    <s v="FB"/>
    <s v="FORNITURA DI BENI"/>
    <s v="NULL"/>
    <s v="NULL"/>
    <s v="PERFEZIONATA/O"/>
    <s v="2020-03-12"/>
  </r>
  <r>
    <x v="27"/>
    <x v="27"/>
    <s v="001"/>
    <x v="4"/>
    <s v="2020"/>
    <s v="2020-03-09"/>
    <x v="103"/>
    <s v="8246109869"/>
    <s v="CIG"/>
    <s v="FORNITURA DI FLUSSOMETRO  OCCORRENTE ALL' A.O.U. MAGGIORE DELLA CARITA' DI NOVARA"/>
    <s v="38427000-4"/>
    <s v="FLUSSIMETRI"/>
    <x v="0"/>
    <n v="3950"/>
    <s v="No"/>
    <n v="3950"/>
    <s v="Affidamento diretto"/>
    <s v="Affidamento a contraente generale"/>
    <s v="FORNITURE"/>
    <s v="N"/>
    <s v="NULL"/>
    <s v="FB"/>
    <s v="FORNITURA DI BENI"/>
    <s v="NULL"/>
    <s v="NULL"/>
    <s v="PERFEZIONATA/O"/>
    <s v="2020-03-13"/>
  </r>
  <r>
    <x v="27"/>
    <x v="27"/>
    <s v="001"/>
    <x v="4"/>
    <s v="2020"/>
    <s v="2020-03-10"/>
    <x v="104"/>
    <s v="824313415F"/>
    <s v="CIG"/>
    <s v="A.O.U. MAGGIORE DELLA CARITA' - FORNITURA DI Nà 20 POMPE INFUSIONALI A SIRNGA "/>
    <s v="33172000-6"/>
    <s v="APPARECCHI PER ANESTESIA E RIANIMAZIONE"/>
    <x v="0"/>
    <n v="15000"/>
    <s v="No"/>
    <n v="15000"/>
    <s v="Affidamento diretto"/>
    <s v="Contratto d'appalto"/>
    <s v="FORNITURE"/>
    <s v="N"/>
    <s v="NULL"/>
    <s v="FB"/>
    <s v="FORNITURA DI BENI"/>
    <s v="NULL"/>
    <s v="NULL"/>
    <s v="PERFEZIONATA/O"/>
    <s v="2020-03-11"/>
  </r>
  <r>
    <x v="27"/>
    <x v="27"/>
    <s v="001"/>
    <x v="4"/>
    <s v="2020"/>
    <s v="2020-03-10"/>
    <x v="105"/>
    <s v="8247549CBB"/>
    <s v="CIG"/>
    <s v="FORNITURA ASPIRATORE CHIRURGICO OCCORRENTE ALL' A.O.U. MAGGIORE DELLA CARITA' DI NOVARA"/>
    <s v="33141620-2"/>
    <s v="KIT SANITARI"/>
    <x v="0"/>
    <n v="3011"/>
    <s v="No"/>
    <n v="3011"/>
    <s v="Affidamento diretto"/>
    <s v="Affidamento a contraente generale"/>
    <s v="FORNITURE"/>
    <s v="N"/>
    <s v="NULL"/>
    <s v="FS"/>
    <s v="FORNITURA DI SERVIZI"/>
    <s v="NULL"/>
    <s v="NULL"/>
    <s v="PERFEZIONATA/O"/>
    <s v="2020-03-16"/>
  </r>
  <r>
    <x v="27"/>
    <x v="27"/>
    <s v="001"/>
    <x v="4"/>
    <s v="2020"/>
    <s v="2020-03-10"/>
    <x v="106"/>
    <s v="8254519491"/>
    <s v="CIG"/>
    <s v="LAVORI DI INSTALLAZIONE PRESIDI DI SICUREZZA, ACCESSORI E MANUTENZIONI STRAORDINARIE ANNO 2020 "/>
    <s v="44221220-3"/>
    <s v="PORTE TAGLIAFUOCO"/>
    <x v="0"/>
    <n v="32000"/>
    <s v="No"/>
    <n v="32000"/>
    <s v="Affidamento diretto"/>
    <s v="Affidamento a contraente generale"/>
    <s v="SERVIZI"/>
    <s v="N"/>
    <s v="NULL"/>
    <s v="FB"/>
    <s v="FORNITURA DI BENI"/>
    <s v="NULL"/>
    <s v="NULL"/>
    <s v="PERFEZIONATA/O"/>
    <s v="2020-03-23"/>
  </r>
  <r>
    <x v="27"/>
    <x v="27"/>
    <s v="001"/>
    <x v="4"/>
    <s v="2020"/>
    <s v="2020-03-11"/>
    <x v="107"/>
    <s v="824424348B"/>
    <s v="CIG"/>
    <s v="A.O.U. MAGGIORE DELLA CARITA' - FORNITURA DI N^ 30 POMPE VOLUMETRICHE"/>
    <s v="33172000-6"/>
    <s v="APPARECCHI PER ANESTESIA E RIANIMAZIONE"/>
    <x v="0"/>
    <n v="25500"/>
    <s v="No"/>
    <n v="25500"/>
    <s v="Affidamento diretto"/>
    <s v="Contratto d'appalto"/>
    <s v="FORNITURE"/>
    <s v="N"/>
    <s v="NULL"/>
    <s v="FB"/>
    <s v="FORNITURA DI BENI"/>
    <s v="NULL"/>
    <s v="NULL"/>
    <s v="PERFEZIONATA/O"/>
    <s v="2020-03-11"/>
  </r>
  <r>
    <x v="27"/>
    <x v="27"/>
    <s v="001"/>
    <x v="4"/>
    <s v="2020"/>
    <s v="2020-03-12"/>
    <x v="108"/>
    <s v="8245120843"/>
    <s v="CIG"/>
    <s v="MATERIALE DI CONSUMO PER  GARBIN EVO PER URGENZA CORONAVIRUS"/>
    <s v="33172200-8"/>
    <s v="APPARECCHI PER RIANIMAZIONE"/>
    <x v="0"/>
    <n v="60000"/>
    <s v="No"/>
    <n v="60000"/>
    <s v="Procedura negoziata senza previa pubblicazione"/>
    <s v="Contratto d'appalto"/>
    <s v="FORNITURE"/>
    <s v="N"/>
    <s v="NULL"/>
    <s v="FB"/>
    <s v="FORNITURA DI BENI"/>
    <s v="NULL"/>
    <s v="NULL"/>
    <s v="PERFEZIONATA/O"/>
    <s v="2020-03-12"/>
  </r>
  <r>
    <x v="27"/>
    <x v="27"/>
    <s v="001"/>
    <x v="4"/>
    <s v="2020"/>
    <s v="2020-03-12"/>
    <x v="109"/>
    <s v="8248088988"/>
    <s v="CIG"/>
    <s v="FORNITURA DI INNESTO OCCORRENTE ALL' A.O.U. MAGGIORE DELLA CARITA' DI NOVARA"/>
    <s v="33141620-2"/>
    <s v="KIT SANITARI"/>
    <x v="0"/>
    <n v="532"/>
    <s v="No"/>
    <n v="532"/>
    <s v="Affidamento diretto"/>
    <s v="Affidamento a contraente generale"/>
    <s v="FORNITURE"/>
    <s v="N"/>
    <s v="NULL"/>
    <s v="FB"/>
    <s v="FORNITURA DI BENI"/>
    <s v="NULL"/>
    <s v="NULL"/>
    <s v="PERFEZIONATA/O"/>
    <s v="2020-03-16"/>
  </r>
  <r>
    <x v="27"/>
    <x v="27"/>
    <s v="001"/>
    <x v="4"/>
    <s v="2020"/>
    <s v="2020-03-13"/>
    <x v="110"/>
    <s v="8245696399"/>
    <s v="CIG"/>
    <s v="fornitura di n. 1000 per glidescope per emergenza coronavirus"/>
    <s v="33171000-9"/>
    <s v="STRUMENTI PER ANESTESIA E RIANIMAZIONE"/>
    <x v="0"/>
    <n v="36000"/>
    <s v="No"/>
    <n v="36000"/>
    <s v="Procedura negoziata senza previa pubblicazione"/>
    <s v="Contratto d'appalto"/>
    <s v="FORNITURE"/>
    <s v="N"/>
    <s v="NULL"/>
    <s v="FB"/>
    <s v="FORNITURA DI BENI"/>
    <s v="NULL"/>
    <s v="NULL"/>
    <s v="PERFEZIONATA/O"/>
    <s v="2020-03-13"/>
  </r>
  <r>
    <x v="27"/>
    <x v="27"/>
    <s v="001"/>
    <x v="4"/>
    <s v="2020"/>
    <s v="2020-03-13"/>
    <x v="111"/>
    <s v="824666968A"/>
    <s v="CIG"/>
    <s v="PROCEDURA NEGOZIATA SENZA PREVIA PUBBLICAZIONE DEL BANDO DI GARA PER L'AFFIDAMENTO DEL SERVIZIO DI SOMMINISTRAZIONE DI LAVORO A TEMPO DETERMINATO PER UN PERIODO DI MESI 6"/>
    <s v="79624000-4"/>
    <s v="SERVIZI DI FORNITURA DI PERSONALE INFERMIERISTICO"/>
    <x v="0"/>
    <n v="1817845.28"/>
    <s v="Si"/>
    <n v="1095591.74"/>
    <s v="Procedura negoziata senza previa pubblicazione"/>
    <s v="Accordo quadro"/>
    <s v="FORNITURE"/>
    <s v="N"/>
    <s v="NULL"/>
    <s v="FS"/>
    <s v="FORNITURA DI SERVIZI"/>
    <s v="NULL"/>
    <s v="NULL"/>
    <s v="PERFEZIONATA/O"/>
    <s v="2020-03-13"/>
  </r>
  <r>
    <x v="27"/>
    <x v="27"/>
    <s v="001"/>
    <x v="4"/>
    <s v="2020"/>
    <s v="2020-03-13"/>
    <x v="111"/>
    <s v="8246678DF5"/>
    <s v="CIG"/>
    <s v="PROCEDURA NEGOZIATA SENZA PREVIA PUBBLICAZIONE DEL BANDO DI GARA PER L'AFFIDAMENTO DEL SERVIZIO DI SOMMINISTRAZIONE DI LAVORO A TEMPO DETERMINATO PER UN PERIODO DI MESI 6"/>
    <s v="79624000-4"/>
    <s v="SERVIZI DI FORNITURA DI PERSONALE INFERMIERISTICO"/>
    <x v="0"/>
    <n v="1817845.28"/>
    <s v="Si"/>
    <n v="722253.54"/>
    <s v="Procedura negoziata senza previa pubblicazione"/>
    <s v="Accordo quadro"/>
    <s v="FORNITURE"/>
    <s v="N"/>
    <s v="NULL"/>
    <s v="FS"/>
    <s v="FORNITURA DI SERVIZI"/>
    <s v="NULL"/>
    <s v="NULL"/>
    <s v="PERFEZIONATA/O"/>
    <s v="2020-03-13"/>
  </r>
  <r>
    <x v="27"/>
    <x v="27"/>
    <s v="001"/>
    <x v="4"/>
    <s v="2020"/>
    <s v="2020-03-13"/>
    <x v="112"/>
    <s v="8249284482"/>
    <s v="CIG"/>
    <s v="FORNITURA DI FLUSSOMETRO  OCCORRENTE ALL' A.O.U. MAGGIORE DELLA CARITA' DI NOVARA"/>
    <s v="38427000-4"/>
    <s v="FLUSSIMETRI"/>
    <x v="0"/>
    <n v="4019"/>
    <s v="No"/>
    <n v="4019"/>
    <s v="Affidamento diretto"/>
    <s v="Affidamento a contraente generale"/>
    <s v="FORNITURE"/>
    <s v="N"/>
    <s v="NULL"/>
    <s v="FB"/>
    <s v="FORNITURA DI BENI"/>
    <s v="NULL"/>
    <s v="NULL"/>
    <s v="PERFEZIONATA/O"/>
    <s v="2020-03-17"/>
  </r>
  <r>
    <x v="27"/>
    <x v="27"/>
    <s v="001"/>
    <x v="4"/>
    <s v="2020"/>
    <s v="2020-03-16"/>
    <x v="113"/>
    <s v="8247516183"/>
    <s v="CIG"/>
    <s v="PROCEDURA NEGOZIATA SENZA PREVIA PUBBLICAZIONE DEL BANDO DI GARA PER L'AFFIDAMENTO DEL SERVIZIO DI SOMMINISTRAZIONE DI LAVORO A TEMPO DETERMINATO PER UN PERIODO DI MESI 6"/>
    <s v="79624000-4"/>
    <s v="SERVIZI DI FORNITURA DI PERSONALE INFERMIERISTICO"/>
    <x v="0"/>
    <n v="1817845.28"/>
    <s v="Si"/>
    <n v="1095591.74"/>
    <s v="Procedura negoziata senza previa pubblicazione"/>
    <s v="Accordo quadro"/>
    <s v="FORNITURE"/>
    <s v="N"/>
    <s v="NULL"/>
    <s v="FS"/>
    <s v="FORNITURA DI SERVIZI"/>
    <s v="NULL"/>
    <s v="NULL"/>
    <s v="PERFEZIONATA/O"/>
    <s v="2020-03-16"/>
  </r>
  <r>
    <x v="27"/>
    <x v="27"/>
    <s v="001"/>
    <x v="4"/>
    <s v="2020"/>
    <s v="2020-03-16"/>
    <x v="113"/>
    <s v="824752481B"/>
    <s v="CIG"/>
    <s v="PROCEDURA NEGOZIATA SENZA PREVIA PUBBLICAZIONE DEL BANDO DI GARA PER L'AFFIDAMENTO DEL SERVIZIO DI SOMMINISTRAZIONE DI LAVORO A TEMPO DETERMINATO PER UN PERIODO DI MESI 6"/>
    <s v="79624000-4"/>
    <s v="SERVIZI DI FORNITURA DI PERSONALE INFERMIERISTICO"/>
    <x v="0"/>
    <n v="1817845.28"/>
    <s v="Si"/>
    <n v="722253.54"/>
    <s v="Procedura negoziata senza previa pubblicazione"/>
    <s v="Accordo quadro"/>
    <s v="FORNITURE"/>
    <s v="N"/>
    <s v="NULL"/>
    <s v="FS"/>
    <s v="FORNITURA DI SERVIZI"/>
    <s v="NULL"/>
    <s v="NULL"/>
    <s v="PERFEZIONATA/O"/>
    <s v="2020-03-16"/>
  </r>
  <r>
    <x v="27"/>
    <x v="27"/>
    <s v="001"/>
    <x v="4"/>
    <s v="2020"/>
    <s v="2020-03-19"/>
    <x v="114"/>
    <s v="8255268EA6"/>
    <s v="CIG"/>
    <s v="FORNITURA DI FLUSSOMETRO  OCCORRENTE ALL' A.O.U. MAGGIORE DELLA CARITA' DI NOVARA"/>
    <s v="38427000-4"/>
    <s v="FLUSSIMETRI"/>
    <x v="0"/>
    <n v="781"/>
    <s v="No"/>
    <n v="781"/>
    <s v="Affidamento diretto"/>
    <s v="Affidamento a contraente generale"/>
    <s v="FORNITURE"/>
    <s v="N"/>
    <s v="NULL"/>
    <s v="FB"/>
    <s v="FORNITURA DI BENI"/>
    <s v="NULL"/>
    <s v="NULL"/>
    <s v="PERFEZIONATA/O"/>
    <s v="2020-03-24"/>
  </r>
  <r>
    <x v="27"/>
    <x v="27"/>
    <s v="001"/>
    <x v="4"/>
    <s v="2020"/>
    <s v="2020-03-23"/>
    <x v="115"/>
    <s v="8257354814"/>
    <s v="CIG"/>
    <s v="FORNITURA DI FLUSSOMETRO  OCCORRENTE ALL' A.O.U. MAGGIORE DELLA CARITA' DI NOVARA"/>
    <s v="38427000-4"/>
    <s v="FLUSSIMETRI"/>
    <x v="0"/>
    <n v="3792.8"/>
    <s v="No"/>
    <n v="3792.8"/>
    <s v="Affidamento diretto"/>
    <s v="Affidamento a contraente generale"/>
    <s v="FORNITURE"/>
    <s v="N"/>
    <s v="NULL"/>
    <s v="FB"/>
    <s v="FORNITURA DI BENI"/>
    <s v="NULL"/>
    <s v="NULL"/>
    <s v="PERFEZIONATA/O"/>
    <s v="2020-03-25"/>
  </r>
  <r>
    <x v="27"/>
    <x v="27"/>
    <s v="001"/>
    <x v="4"/>
    <s v="2020"/>
    <s v="2020-03-31"/>
    <x v="116"/>
    <s v="8267555A35"/>
    <s v="CIG"/>
    <s v="SERVIZIO DI RACCOLTA RIFIUTI C/O A.O.U. MAGGIORE DELLA CARITA' DI NOVARA"/>
    <s v="90524100-7"/>
    <s v="SERVIZI DI RACCOLTA DI RIFIUTI OSPEDALIERI"/>
    <x v="0"/>
    <n v="841.2"/>
    <s v="No"/>
    <n v="841.2"/>
    <s v="Affidamento diretto"/>
    <s v="Affidamento a contraente generale"/>
    <s v="SERVIZI"/>
    <s v="N"/>
    <s v="NULL"/>
    <s v="FS"/>
    <s v="FORNITURA DI SERVIZI"/>
    <s v="NULL"/>
    <s v="NULL"/>
    <s v="PERFEZIONATA/O"/>
    <s v="2020-04-06"/>
  </r>
  <r>
    <x v="27"/>
    <x v="27"/>
    <s v="001"/>
    <x v="4"/>
    <s v="2020"/>
    <s v="2020-04-02"/>
    <x v="117"/>
    <s v="82657676B5"/>
    <s v="CIG"/>
    <s v="FORNITURA DI MATERIALE DI CONSUMO PER VENTILATORI HAMILTON CONSEGNATI DA PROTEZIONE CIVILE"/>
    <s v="33171200-1"/>
    <s v="STRUMENTI PER RIANIMAZIONE"/>
    <x v="0"/>
    <n v="50000"/>
    <s v="No"/>
    <n v="50000"/>
    <s v="Procedura negoziata senza previa pubblicazione"/>
    <s v="Contratto d'appalto"/>
    <s v="FORNITURE"/>
    <s v="N"/>
    <s v="NULL"/>
    <s v="FB"/>
    <s v="FORNITURA DI BENI"/>
    <s v="NULL"/>
    <s v="NULL"/>
    <s v="PERFEZIONATA/O"/>
    <s v="2020-04-02"/>
  </r>
  <r>
    <x v="27"/>
    <x v="27"/>
    <s v="001"/>
    <x v="4"/>
    <s v="2020"/>
    <s v="2020-04-02"/>
    <x v="118"/>
    <s v="8266864FF8"/>
    <s v="CIG"/>
    <s v="FORNITURA DI FLUSSOMETRO  OCCORRENTE ALL' A.O.U. MAGGIORE DELLA CARITA' DI NOVARA"/>
    <s v="38427000-4"/>
    <s v="FLUSSIMETRI"/>
    <x v="0"/>
    <n v="2714"/>
    <s v="No"/>
    <n v="2714"/>
    <s v="Affidamento diretto"/>
    <s v="Affidamento a contraente generale"/>
    <s v="FORNITURE"/>
    <s v="N"/>
    <s v="NULL"/>
    <s v="FB"/>
    <s v="FORNITURA DI BENI"/>
    <s v="NULL"/>
    <s v="NULL"/>
    <s v="PERFEZIONATA/O"/>
    <s v="2020-04-03"/>
  </r>
  <r>
    <x v="27"/>
    <x v="27"/>
    <s v="001"/>
    <x v="4"/>
    <s v="2020"/>
    <s v="2020-04-03"/>
    <x v="119"/>
    <s v="82663117A1"/>
    <s v="CIG"/>
    <s v="FORNITURA DI MATERIALE DI CONSUMO PER TEG"/>
    <s v="33171200-1"/>
    <s v="STRUMENTI PER RIANIMAZIONE"/>
    <x v="0"/>
    <n v="25000"/>
    <s v="No"/>
    <n v="25000"/>
    <s v="Procedura negoziata senza previa pubblicazione"/>
    <s v="Contratto d'appalto"/>
    <s v="FORNITURE"/>
    <s v="N"/>
    <s v="NULL"/>
    <s v="FB"/>
    <s v="FORNITURA DI BENI"/>
    <s v="NULL"/>
    <s v="NULL"/>
    <s v="PERFEZIONATA/O"/>
    <s v="2020-04-03"/>
  </r>
  <r>
    <x v="27"/>
    <x v="27"/>
    <s v="001"/>
    <x v="4"/>
    <s v="2020"/>
    <s v="2020-04-07"/>
    <x v="120"/>
    <s v="826915743A"/>
    <s v="CIG"/>
    <s v="A.O.U. MAGGIORE DELLA CARITA' - FORNITURA DI MATERIALE DI CONSUMO PER UMIDIFICATORI"/>
    <s v="33170000-2"/>
    <s v="ANESTESIA E RIANIMAZIONE"/>
    <x v="0"/>
    <n v="44423"/>
    <s v="No"/>
    <n v="44423"/>
    <s v="Procedura negoziata per affidamenti sotto soglia"/>
    <s v="Contratto d'appalto"/>
    <s v="FORNITURE"/>
    <s v="N"/>
    <s v="NULL"/>
    <s v="FB"/>
    <s v="FORNITURA DI BENI"/>
    <s v="NULL"/>
    <s v="NULL"/>
    <s v="PERFEZIONATA/O"/>
    <s v="2020-04-07"/>
  </r>
  <r>
    <x v="28"/>
    <x v="28"/>
    <s v="001"/>
    <x v="4"/>
    <s v="2020"/>
    <s v="2020-04-03"/>
    <x v="121"/>
    <s v="82651032C3"/>
    <s v="CIG"/>
    <s v="fornitura di un servizio di somministrazione lavoro di personale sanitario a tempo determinato per emergenza Covid-19"/>
    <s v="79620000-6"/>
    <s v="SERVIZI DI FORNITURA DI PERSONALE, COMPRESO PERSONALE TEMPORANEO"/>
    <x v="0"/>
    <n v="1783891.68"/>
    <s v="Si"/>
    <n v="1215907.68"/>
    <s v="Procedura negoziata senza previa pubblicazione"/>
    <s v="Accordo quadro"/>
    <s v="SERVIZI"/>
    <s v="N"/>
    <s v="NULL"/>
    <s v="FS"/>
    <s v="FORNITURA DI SERVIZI"/>
    <s v="NULL"/>
    <s v="NULL"/>
    <s v="PERFEZIONATA/O"/>
    <s v="2020-04-03"/>
  </r>
  <r>
    <x v="28"/>
    <x v="28"/>
    <s v="001"/>
    <x v="4"/>
    <s v="2020"/>
    <s v="2020-04-03"/>
    <x v="121"/>
    <s v="82651097B5"/>
    <s v="CIG"/>
    <s v="fornitura di un servizio di somministrazione lavoro di personale sanitario a tempo determinato per emergenza Covid-19"/>
    <s v="79620000-6"/>
    <s v="SERVIZI DI FORNITURA DI PERSONALE, COMPRESO PERSONALE TEMPORANEO"/>
    <x v="0"/>
    <n v="1783891.68"/>
    <s v="Si"/>
    <n v="567984"/>
    <s v="Procedura negoziata senza previa pubblicazione"/>
    <s v="Accordo quadro"/>
    <s v="SERVIZI"/>
    <s v="N"/>
    <s v="NULL"/>
    <s v="FS"/>
    <s v="FORNITURA DI SERVIZI"/>
    <s v="NULL"/>
    <s v="NULL"/>
    <s v="PERFEZIONATA/O"/>
    <s v="2020-04-03"/>
  </r>
  <r>
    <x v="29"/>
    <x v="29"/>
    <s v="014"/>
    <x v="16"/>
    <s v="2020"/>
    <s v="2020-03-09"/>
    <x v="122"/>
    <s v="8243341C2E"/>
    <s v="CIG"/>
    <s v="Acquisto materiale monitoraggio multiparametrico per Rianimazione del P.O. di Campobasso"/>
    <s v="33170000-2"/>
    <s v="ANESTESIA E RIANIMAZIONE"/>
    <x v="0"/>
    <n v="68200"/>
    <s v="No"/>
    <n v="68200"/>
    <s v="Affidamento diretto"/>
    <s v="Contratto d'appalto"/>
    <s v="FORNITURE"/>
    <s v="N"/>
    <s v="NULL"/>
    <s v="FB"/>
    <s v="FORNITURA DI BENI"/>
    <s v="NULL"/>
    <s v="NULL"/>
    <s v="PERFEZIONATA/O"/>
    <s v="2020-03-11"/>
  </r>
  <r>
    <x v="29"/>
    <x v="29"/>
    <s v="014"/>
    <x v="16"/>
    <s v="2020"/>
    <s v="2020-03-26"/>
    <x v="123"/>
    <s v="82590385C3"/>
    <s v="CIG"/>
    <s v="Monitor paziente per la Rianimazione del P.O. di Campobasso - Emergenza Covid19"/>
    <s v="33170000-2"/>
    <s v="ANESTESIA E RIANIMAZIONE"/>
    <x v="0"/>
    <n v="140000"/>
    <s v="No"/>
    <n v="140000"/>
    <s v="Procedura aperta"/>
    <s v="Contratto d'appalto"/>
    <s v="FORNITURE"/>
    <s v="N"/>
    <s v="NULL"/>
    <s v="FB"/>
    <s v="FORNITURA DI BENI"/>
    <s v="NULL"/>
    <s v="NULL"/>
    <s v="PERFEZIONATA/O"/>
    <s v="2020-03-26"/>
  </r>
  <r>
    <x v="29"/>
    <x v="29"/>
    <s v="014"/>
    <x v="16"/>
    <s v="2020"/>
    <s v="2020-03-27"/>
    <x v="124"/>
    <s v="8259487849"/>
    <s v="CIG"/>
    <s v="Gara per la fornitura di n. 3 portatili radiologici digitale. Emergenza Covid19"/>
    <s v="33111600-7"/>
    <s v="APPARECCHI PER RADIOGRAFIE"/>
    <x v="0"/>
    <n v="165000"/>
    <s v="No"/>
    <n v="165000"/>
    <s v="Procedura aperta"/>
    <s v="Contratto d'appalto"/>
    <s v="FORNITURE"/>
    <s v="N"/>
    <s v="NULL"/>
    <s v="FB"/>
    <s v="FORNITURA DI BENI"/>
    <s v="NULL"/>
    <s v="NULL"/>
    <s v="PERFEZIONATA/O"/>
    <s v="2020-03-27"/>
  </r>
  <r>
    <x v="29"/>
    <x v="29"/>
    <s v="014"/>
    <x v="16"/>
    <s v="2020"/>
    <s v="2020-03-27"/>
    <x v="125"/>
    <s v="82596731C9"/>
    <s v="CIG"/>
    <s v="Gara per la fornitura di n. 12 stazioni infusionali"/>
    <s v="33171000-9"/>
    <s v="STRUMENTI PER ANESTESIA E RIANIMAZIONE"/>
    <x v="0"/>
    <n v="70000"/>
    <s v="No"/>
    <n v="70000"/>
    <s v="Procedura aperta"/>
    <s v="Contratto d'appalto"/>
    <s v="FORNITURE"/>
    <s v="N"/>
    <s v="NULL"/>
    <s v="FB"/>
    <s v="FORNITURA DI BENI"/>
    <s v="NULL"/>
    <s v="NULL"/>
    <s v="PERFEZIONATA/O"/>
    <s v="2020-03-27"/>
  </r>
  <r>
    <x v="30"/>
    <x v="30"/>
    <s v="099"/>
    <x v="6"/>
    <s v="2020"/>
    <s v="2020-03-09"/>
    <x v="126"/>
    <s v="8240452C1A"/>
    <s v="CIG"/>
    <s v="SERVIZIO DI PULIZIE PALAZZINA 15 DEL CENTRO OSPEDALIERO DI MILANO PER ESIGENZA EMERGENZA CORONA VIRUS"/>
    <s v="90910000-9"/>
    <s v="SERVIZI DI PULIZIA"/>
    <x v="0"/>
    <n v="70496.009999999995"/>
    <s v="No"/>
    <n v="70496.009999999995"/>
    <s v="Procedura negoziata senza previa pubblicazione"/>
    <s v="Contratto d'appalto"/>
    <s v="SERVIZI"/>
    <s v="N"/>
    <s v="NULL"/>
    <s v="FS"/>
    <s v="FORNITURA DI SERVIZI"/>
    <s v="NULL"/>
    <s v="NULL"/>
    <s v="PERFEZIONATA/O"/>
    <s v="2020-03-09"/>
  </r>
  <r>
    <x v="31"/>
    <x v="31"/>
    <s v="008"/>
    <x v="9"/>
    <s v="2020"/>
    <s v="2020-03-03"/>
    <x v="127"/>
    <s v="82338568EA"/>
    <s v="CIG"/>
    <s v="Inserimenti residenziali Adulti paziente B. S."/>
    <s v="85140000-2"/>
    <s v="VARI SERVIZI SANITARI"/>
    <x v="0"/>
    <n v="68991"/>
    <s v="No"/>
    <n v="68991"/>
    <s v="Affidamento diretto"/>
    <s v="Affidamento a contraente generale"/>
    <s v="SERVIZI"/>
    <s v="N"/>
    <s v="NULL"/>
    <s v="FS"/>
    <s v="FORNITURA DI SERVIZI"/>
    <s v="NULL"/>
    <s v="NULL"/>
    <s v="PERFEZIONATA/O"/>
    <s v="2020-03-03"/>
  </r>
  <r>
    <x v="31"/>
    <x v="31"/>
    <s v="008"/>
    <x v="9"/>
    <s v="2020"/>
    <s v="2020-03-09"/>
    <x v="128"/>
    <s v="8240630EFD"/>
    <s v="CIG"/>
    <s v="INSERIMENTO RESIDENZIALE ADULTO PAZIENTE B.C. ANNO 2020"/>
    <s v="85140000-2"/>
    <s v="VARI SERVIZI SANITARI"/>
    <x v="0"/>
    <n v="49267.26"/>
    <s v="No"/>
    <n v="49267.26"/>
    <s v="Affidamento diretto"/>
    <s v="Affidamento a contraente generale"/>
    <s v="SERVIZI"/>
    <s v="N"/>
    <s v="NULL"/>
    <s v="FS"/>
    <s v="FORNITURA DI SERVIZI"/>
    <s v="NULL"/>
    <s v="NULL"/>
    <s v="PERFEZIONATA/O"/>
    <s v="2020-03-09"/>
  </r>
  <r>
    <x v="31"/>
    <x v="31"/>
    <s v="008"/>
    <x v="9"/>
    <s v="2020"/>
    <s v="2020-03-11"/>
    <x v="129"/>
    <s v="8243343DD4"/>
    <s v="CIG"/>
    <s v="Inserimento res.C.T.'Primo Vanni' utente adulto M.L. Anno 2020"/>
    <s v="85140000-2"/>
    <s v="VARI SERVIZI SANITARI"/>
    <x v="0"/>
    <n v="51089.94"/>
    <s v="No"/>
    <n v="51089.94"/>
    <s v="Affidamento diretto"/>
    <s v="Affidamento a contraente generale"/>
    <s v="SERVIZI"/>
    <s v="N"/>
    <s v="NULL"/>
    <s v="FS"/>
    <s v="FORNITURA DI SERVIZI"/>
    <s v="NULL"/>
    <s v="NULL"/>
    <s v="PERFEZIONATA/O"/>
    <s v="2020-03-11"/>
  </r>
  <r>
    <x v="31"/>
    <x v="31"/>
    <s v="008"/>
    <x v="9"/>
    <s v="2020"/>
    <s v="2020-03-17"/>
    <x v="130"/>
    <s v="82490145B2"/>
    <s v="CIG"/>
    <s v="Inserimento RES utente adulto A.L.P. dal 01/01/2020 al 31/12/2020. località Via Viazza di Sotto,42 - Villanova di Ravenna (RA) . "/>
    <s v="85140000-2"/>
    <s v="VARI SERVIZI SANITARI"/>
    <x v="0"/>
    <n v="47580"/>
    <s v="No"/>
    <n v="47580"/>
    <s v="Affidamento diretto"/>
    <s v="Affidamento a contraente generale"/>
    <s v="SERVIZI"/>
    <s v="N"/>
    <s v="NULL"/>
    <s v="FS"/>
    <s v="FORNITURA DI SERVIZI"/>
    <s v="NULL"/>
    <s v="NULL"/>
    <s v="PERFEZIONATA/O"/>
    <s v="2020-03-17"/>
  </r>
  <r>
    <x v="31"/>
    <x v="31"/>
    <s v="008"/>
    <x v="9"/>
    <s v="2020"/>
    <s v="2020-03-23"/>
    <x v="131"/>
    <s v="8253752B9C"/>
    <s v="CIG"/>
    <s v="FORNITURA DI UN PORTATILE PER GRAFIA A SEGUITO DI EMERGENZA COVID 19. POS. 5/126-2020 ANA"/>
    <s v="33111000-1"/>
    <s v="APPARECCHI RADIOLOGICI"/>
    <x v="0"/>
    <n v="69500"/>
    <s v="No"/>
    <n v="69500"/>
    <s v="Procedura negoziata senza previa pubblicazione"/>
    <s v="Contratto d'appalto"/>
    <s v="FORNITURE"/>
    <s v="N"/>
    <s v="NULL"/>
    <s v="FB"/>
    <s v="FORNITURA DI BENI"/>
    <s v="NULL"/>
    <s v="NULL"/>
    <s v="PERFEZIONATA/O"/>
    <s v="2020-03-23"/>
  </r>
  <r>
    <x v="31"/>
    <x v="31"/>
    <s v="008"/>
    <x v="9"/>
    <s v="2020"/>
    <s v="2020-03-31"/>
    <x v="132"/>
    <s v="8261964460"/>
    <s v="CIG"/>
    <s v="Inserimento res. Adulti R.M. c/o Villa del Principe anno 2020"/>
    <s v="85140000-2"/>
    <s v="VARI SERVIZI SANITARI"/>
    <x v="0"/>
    <n v="40418"/>
    <s v="No"/>
    <n v="40418"/>
    <s v="Affidamento diretto"/>
    <s v="Affidamento a contraente generale"/>
    <s v="SERVIZI"/>
    <s v="N"/>
    <s v="NULL"/>
    <s v="FS"/>
    <s v="FORNITURA DI SERVIZI"/>
    <s v="NULL"/>
    <s v="NULL"/>
    <s v="PERFEZIONATA/O"/>
    <s v="2020-03-31"/>
  </r>
  <r>
    <x v="31"/>
    <x v="31"/>
    <s v="008"/>
    <x v="9"/>
    <s v="2020"/>
    <s v="2020-03-31"/>
    <x v="133"/>
    <s v="8262094FA4"/>
    <s v="CIG"/>
    <s v="inserimento utente di C. Monti presso Comunità Alloggio Carlo Livi gestita da L'Ovile"/>
    <s v="85140000-2"/>
    <s v="VARI SERVIZI SANITARI"/>
    <x v="0"/>
    <n v="60334"/>
    <s v="No"/>
    <n v="60334"/>
    <s v="Affidamento diretto"/>
    <s v="Affidamento a contraente generale"/>
    <s v="SERVIZI"/>
    <s v="N"/>
    <s v="NULL"/>
    <s v="FS"/>
    <s v="FORNITURA DI SERVIZI"/>
    <s v="NULL"/>
    <s v="NULL"/>
    <s v="PERFEZIONATA/O"/>
    <s v="2020-03-31"/>
  </r>
  <r>
    <x v="32"/>
    <x v="32"/>
    <s v="003"/>
    <x v="2"/>
    <s v="2020"/>
    <s v="2020-03-25"/>
    <x v="134"/>
    <s v="8257477D93"/>
    <s v="CIG"/>
    <s v="Adesione a Convenzione ARCA_2018_076 Aghi e Siringhe"/>
    <s v="33141310-6"/>
    <s v="SIRINGHE"/>
    <x v="0"/>
    <n v="59619.54"/>
    <s v="No"/>
    <n v="59619.54"/>
    <s v="Affidamento diretto in adesione ad accordo quadro/convenzione"/>
    <s v="Contratto d'appalto discendente da Accordo quadro/Convenzione senza successivo confronto competitivo"/>
    <s v="FORNITURE"/>
    <s v="N"/>
    <s v="NULL"/>
    <s v="FB"/>
    <s v="FORNITURA DI BENI"/>
    <s v="2020-03-25"/>
    <n v="59619.54"/>
    <s v="AGGIUDICATA/O"/>
    <s v="2020-04-01"/>
  </r>
  <r>
    <x v="32"/>
    <x v="32"/>
    <s v="003"/>
    <x v="2"/>
    <s v="2020"/>
    <s v="2020-03-25"/>
    <x v="135"/>
    <s v="825748977C"/>
    <s v="CIG"/>
    <s v=" Adesione a Convenzione ARCA_2018_076 Aghi e Siringhe 3 "/>
    <s v="33141310-6"/>
    <s v="SIRINGHE"/>
    <x v="0"/>
    <n v="24021.19"/>
    <s v="No"/>
    <n v="24021.19"/>
    <s v="Affidamento diretto in adesione ad accordo quadro/convenzione"/>
    <s v="Contratto d'appalto discendente da Accordo quadro/Convenzione senza successivo confronto competitivo"/>
    <s v="FORNITURE"/>
    <s v="N"/>
    <s v="NULL"/>
    <s v="FB"/>
    <s v="FORNITURA DI BENI"/>
    <s v="NULL"/>
    <n v="24021.19"/>
    <s v="PERFEZIONATA/O"/>
    <s v="2020-03-26"/>
  </r>
  <r>
    <x v="33"/>
    <x v="33"/>
    <s v="001"/>
    <x v="4"/>
    <s v="2020"/>
    <s v="2020-03-06"/>
    <x v="136"/>
    <s v="823858141D"/>
    <s v="CIG"/>
    <s v="NOLEGGIO DI APPARECCHIATURE AIRVO 2 PER L'EROGAZIONE DI O2 TERAPIA EROGATA TRAMITE NASO-CANNULA AD ALTI FLUSSI UMIDIFICATA E RISCALDATA E DEL RELATIVO MATERIALE DI CONSUMO, OCCORRENTI ALL'AZIENDA SANITARIA OSPEDALIERA DI ALESSANDRIA."/>
    <s v="33172200-8"/>
    <s v="APPARECCHI PER RIANIMAZIONE"/>
    <x v="0"/>
    <n v="55000"/>
    <s v="No"/>
    <n v="55000"/>
    <s v="Procedura negoziata senza previa pubblicazione"/>
    <s v="Contratto d'appalto"/>
    <s v="FORNITURE"/>
    <s v="N"/>
    <s v="NULL"/>
    <s v="FB"/>
    <s v="FORNITURA DI BENI"/>
    <s v="NULL"/>
    <s v="NULL"/>
    <s v="PERFEZIONATA/O"/>
    <s v="2020-03-06"/>
  </r>
  <r>
    <x v="33"/>
    <x v="33"/>
    <s v="001"/>
    <x v="4"/>
    <s v="2020"/>
    <s v="2020-03-09"/>
    <x v="137"/>
    <s v="8262794151"/>
    <s v="CIG"/>
    <s v="PROCEDURA NEGOZIATA PER LA FORNITURA DI VIDEOBRONCOSCOPI FLESSIBILI MONOUSO"/>
    <s v="33190000-8"/>
    <s v="DISPOSITIVI E PRODOTTI MEDICI VARI"/>
    <x v="0"/>
    <n v="187500"/>
    <s v="No"/>
    <n v="187500"/>
    <s v="Procedura negoziata per affidamenti sotto soglia"/>
    <s v="Contratto d'appalto"/>
    <s v="FORNITURE"/>
    <s v="N"/>
    <s v="NULL"/>
    <s v="FB"/>
    <s v="FORNITURA DI BENI"/>
    <s v="NULL"/>
    <s v="NULL"/>
    <s v="PERFEZIONATA/O"/>
    <s v="2020-03-31"/>
  </r>
  <r>
    <x v="33"/>
    <x v="33"/>
    <s v="001"/>
    <x v="4"/>
    <s v="2020"/>
    <s v="2020-03-30"/>
    <x v="138"/>
    <s v="8251849935"/>
    <s v="CIG"/>
    <s v="ACQ - RECEPIMENTO DEFIBRILLATORI LOTTO 1"/>
    <s v="33182100-0"/>
    <s v="DEFIBRILLATORE CARDIACO"/>
    <x v="0"/>
    <n v="47400"/>
    <s v="No"/>
    <n v="47400"/>
    <s v="Affidamento diretto in adesione ad accordo quadro/convenzione"/>
    <s v="Contratto d'appalto discendente da Accordo quadro/Convenzione senza successivo confronto competitivo"/>
    <s v="FORNITURE"/>
    <s v="N"/>
    <s v="NULL"/>
    <s v="FB"/>
    <s v="FORNITURA DI BENI"/>
    <s v="NULL"/>
    <n v="47400"/>
    <s v="PERFEZIONATA/O"/>
    <s v="2020-03-30"/>
  </r>
  <r>
    <x v="33"/>
    <x v="33"/>
    <s v="001"/>
    <x v="4"/>
    <s v="2020"/>
    <s v="2020-03-30"/>
    <x v="139"/>
    <s v="82518580A5"/>
    <s v="CIG"/>
    <s v="RECEPIMENTO DEFIBRILLATORI - LOTTO 3"/>
    <s v="33182100-0"/>
    <s v="DEFIBRILLATORE CARDIACO"/>
    <x v="0"/>
    <n v="112680"/>
    <s v="Si"/>
    <n v="58500"/>
    <s v="Affidamento diretto in adesione ad accordo quadro/convenzione"/>
    <s v="Contratto d'appalto discendente da Accordo quadro/Convenzione senza successivo confronto competitivo"/>
    <s v="FORNITURE"/>
    <s v="N"/>
    <s v="NULL"/>
    <s v="FB"/>
    <s v="FORNITURA DI BENI"/>
    <s v="NULL"/>
    <n v="58500"/>
    <s v="PERFEZIONATA/O"/>
    <s v="2020-03-30"/>
  </r>
  <r>
    <x v="33"/>
    <x v="33"/>
    <s v="001"/>
    <x v="4"/>
    <s v="2020"/>
    <s v="2020-03-30"/>
    <x v="139"/>
    <s v="8251864597"/>
    <s v="CIG"/>
    <s v="RECEPIMENTO DEFIBRILLATORI - LOTTO 3"/>
    <s v="33182100-0"/>
    <s v="DEFIBRILLATORE CARDIACO"/>
    <x v="0"/>
    <n v="112680"/>
    <s v="Si"/>
    <n v="54180"/>
    <s v="Affidamento diretto in adesione ad accordo quadro/convenzione"/>
    <s v="Contratto d'appalto discendente da Accordo quadro/Convenzione senza successivo confronto competitivo"/>
    <s v="FORNITURE"/>
    <s v="N"/>
    <s v="NULL"/>
    <s v="FB"/>
    <s v="FORNITURA DI BENI"/>
    <s v="NULL"/>
    <n v="54180"/>
    <s v="PERFEZIONATA/O"/>
    <s v="2020-03-30"/>
  </r>
  <r>
    <x v="33"/>
    <x v="33"/>
    <s v="001"/>
    <x v="4"/>
    <s v="2020"/>
    <s v="2020-03-31"/>
    <x v="140"/>
    <s v="8257534C9D"/>
    <s v="CIG"/>
    <s v="Servizio di guardia medica attiva ostetrico ginecologica notturna presso l'ASO AL per la durata di mesi tre"/>
    <s v="79625000-1"/>
    <s v="SERVIZI DI FORNITURA DI PERSONALE MEDICO"/>
    <x v="0"/>
    <n v="90000"/>
    <s v="No"/>
    <n v="90000"/>
    <s v="Procedura negoziata per affidamenti sotto soglia"/>
    <s v="Contratto d'appalto"/>
    <s v="SERVIZI"/>
    <s v="N"/>
    <s v="NULL"/>
    <s v="FS"/>
    <s v="FORNITURA DI SERVIZI"/>
    <s v="NULL"/>
    <s v="NULL"/>
    <s v="PERFEZIONATA/O"/>
    <s v="2020-04-07"/>
  </r>
  <r>
    <x v="33"/>
    <x v="33"/>
    <s v="001"/>
    <x v="4"/>
    <s v="2020"/>
    <s v="2020-04-02"/>
    <x v="141"/>
    <s v="8264254624"/>
    <s v="CIG"/>
    <s v="ACQUISTO SISTEMA RADIOLOGICO DIGITALE DIRETTO PER EMERGENZA COVID"/>
    <s v="33124200-7"/>
    <s v="APPARECCHI PER RADIODIAGNOSTICA"/>
    <x v="0"/>
    <n v="225000"/>
    <s v="No"/>
    <n v="225000"/>
    <s v="Procedura negoziata senza previa pubblicazione"/>
    <s v="Contratto d'appalto"/>
    <s v="FORNITURE"/>
    <s v="N"/>
    <s v="NULL"/>
    <s v="FB"/>
    <s v="FORNITURA DI BENI"/>
    <s v="NULL"/>
    <s v="NULL"/>
    <s v="PERFEZIONATA/O"/>
    <s v="2020-04-02"/>
  </r>
  <r>
    <x v="34"/>
    <x v="34"/>
    <s v="016"/>
    <x v="17"/>
    <s v="2020"/>
    <s v="2020-03-16"/>
    <x v="142"/>
    <s v="8248054D78"/>
    <s v="CIG"/>
    <s v="PROCEDURA NEGOZIATA, URGENTISSIMA AI SENSI DELL"/>
    <s v="33735000-1"/>
    <s v="OCCHIALI A MASCHERA"/>
    <x v="0"/>
    <n v="220000"/>
    <s v="No"/>
    <n v="220000"/>
    <s v="Procedura negoziata per affidamenti sotto soglia"/>
    <s v="Contratto d'appalto"/>
    <s v="FORNITURE"/>
    <s v="N"/>
    <s v="NULL"/>
    <s v="FB"/>
    <s v="FORNITURA DI BENI"/>
    <s v="NULL"/>
    <s v="NULL"/>
    <s v="PERFEZIONATA/O"/>
    <s v="2020-03-16"/>
  </r>
  <r>
    <x v="35"/>
    <x v="35"/>
    <s v="019"/>
    <x v="18"/>
    <s v="2020"/>
    <s v="2020-03-11"/>
    <x v="143"/>
    <s v="8246430151"/>
    <s v="CIG"/>
    <s v="ACQUISTO LETTI TERAPIA INTENSIVA"/>
    <s v="33192130-2"/>
    <s v="LETTI MOTORIZZATI"/>
    <x v="0"/>
    <n v="49990"/>
    <s v="No"/>
    <n v="49990"/>
    <s v="Affidamento diretto"/>
    <s v="Contratto d'appalto"/>
    <s v="FORNITURE"/>
    <s v="N"/>
    <s v="NULL"/>
    <s v="FB"/>
    <s v="FORNITURA DI BENI"/>
    <s v="NULL"/>
    <s v="NULL"/>
    <s v="PERFEZIONATA/O"/>
    <s v="2020-03-16"/>
  </r>
  <r>
    <x v="35"/>
    <x v="35"/>
    <s v="019"/>
    <x v="18"/>
    <s v="2020"/>
    <s v="2020-03-13"/>
    <x v="144"/>
    <s v="8246029665"/>
    <s v="CIG"/>
    <s v="ACQUISTO MONITOR MODULI DA TRASPORTO E CENTRALE DI MONITORAGGIO- PROGETTO COVID-19"/>
    <s v="33195110-7"/>
    <s v="MONITOR RESPIRATORI"/>
    <x v="0"/>
    <n v="95000"/>
    <s v="No"/>
    <n v="95000"/>
    <s v="Procedura negoziata senza previa pubblicazione"/>
    <s v="Contratto d'appalto"/>
    <s v="FORNITURE"/>
    <s v="N"/>
    <s v="NULL"/>
    <s v="FB"/>
    <s v="FORNITURA DI BENI"/>
    <s v="NULL"/>
    <s v="NULL"/>
    <s v="PERFEZIONATA/O"/>
    <s v="2020-03-13"/>
  </r>
  <r>
    <x v="35"/>
    <x v="35"/>
    <s v="019"/>
    <x v="18"/>
    <s v="2020"/>
    <s v="2020-03-13"/>
    <x v="145"/>
    <s v="824649354D"/>
    <s v="CIG"/>
    <s v="ACQUISTO LETTI TERAPIA INTENSIVA"/>
    <s v="33192130-2"/>
    <s v="LETTI MOTORIZZATI"/>
    <x v="0"/>
    <n v="50000"/>
    <s v="No"/>
    <n v="50000"/>
    <s v="Procedura negoziata senza previa pubblicazione"/>
    <s v="Contratto d'appalto"/>
    <s v="FORNITURE"/>
    <s v="N"/>
    <s v="NULL"/>
    <s v="FB"/>
    <s v="FORNITURA DI BENI"/>
    <s v="NULL"/>
    <s v="NULL"/>
    <s v="PERFEZIONATA/O"/>
    <s v="2020-03-13"/>
  </r>
  <r>
    <x v="35"/>
    <x v="35"/>
    <s v="019"/>
    <x v="18"/>
    <s v="2020"/>
    <s v="2020-03-16"/>
    <x v="146"/>
    <s v="82477778E3"/>
    <s v="CIG"/>
    <s v="FORNITURA ATTIVITA' MEDICO SPECIALISTICA IN ANESTESIA E RIANIMAZIONE"/>
    <s v="85121200-5"/>
    <s v="SERVIZI MEDICI SPECIALISTICI"/>
    <x v="0"/>
    <n v="210000"/>
    <s v="No"/>
    <n v="210000"/>
    <s v="Procedura negoziata senza previa pubblicazione"/>
    <s v="Contratto d'appalto"/>
    <s v="SERVIZI"/>
    <s v="N"/>
    <s v="NULL"/>
    <s v="FS"/>
    <s v="FORNITURA DI SERVIZI"/>
    <s v="NULL"/>
    <s v="NULL"/>
    <s v="PERFEZIONATA/O"/>
    <s v="2020-03-16"/>
  </r>
  <r>
    <x v="35"/>
    <x v="35"/>
    <s v="019"/>
    <x v="18"/>
    <s v="2020"/>
    <s v="2020-03-18"/>
    <x v="147"/>
    <s v="82493570C1"/>
    <s v="CIG"/>
    <s v="FORNITURA POMPE VOLUMETRICHE E POMPE A SIRINGA"/>
    <s v="33194110-0"/>
    <s v="POMPE PER INFUSIONE"/>
    <x v="0"/>
    <n v="134500"/>
    <s v="Si"/>
    <n v="89667"/>
    <s v="Procedura negoziata senza previa pubblicazione"/>
    <s v="Contratto d'appalto"/>
    <s v="FORNITURE"/>
    <s v="N"/>
    <s v="NULL"/>
    <s v="AA"/>
    <s v="ALTRO (Stazioni appaltanti con sistema di qualificazione proprio)"/>
    <s v="NULL"/>
    <s v="NULL"/>
    <s v="PERFEZIONATA/O"/>
    <s v="2020-03-18"/>
  </r>
  <r>
    <x v="35"/>
    <x v="35"/>
    <s v="019"/>
    <x v="18"/>
    <s v="2020"/>
    <s v="2020-03-18"/>
    <x v="147"/>
    <s v="82493635B3"/>
    <s v="CIG"/>
    <s v="FORNITURA POMPE VOLUMETRICHE E POMPE A SIRINGA"/>
    <s v="33194110-0"/>
    <s v="POMPE PER INFUSIONE"/>
    <x v="0"/>
    <n v="134500"/>
    <s v="Si"/>
    <n v="44833"/>
    <s v="Procedura negoziata senza previa pubblicazione"/>
    <s v="Contratto d'appalto"/>
    <s v="FORNITURE"/>
    <s v="N"/>
    <s v="NULL"/>
    <s v="AA"/>
    <s v="ALTRO (Stazioni appaltanti con sistema di qualificazione proprio)"/>
    <s v="NULL"/>
    <s v="NULL"/>
    <s v="PERFEZIONATA/O"/>
    <s v="2020-03-18"/>
  </r>
  <r>
    <x v="35"/>
    <x v="35"/>
    <s v="019"/>
    <x v="18"/>
    <s v="2020"/>
    <s v="2020-03-18"/>
    <x v="148"/>
    <s v="825028810A"/>
    <s v="CIG"/>
    <s v="ACQUISTO PORTATILI PER RADIOGRAFIA NON MOTORIZZATI"/>
    <s v="33111600-7"/>
    <s v="APPARECCHI PER RADIOGRAFIE"/>
    <x v="0"/>
    <n v="180000"/>
    <s v="No"/>
    <n v="180000"/>
    <s v="Procedura negoziata senza previa pubblicazione"/>
    <s v="Contratto d'appalto"/>
    <s v="FORNITURE"/>
    <s v="N"/>
    <s v="NULL"/>
    <s v="FB"/>
    <s v="FORNITURA DI BENI"/>
    <s v="NULL"/>
    <s v="NULL"/>
    <s v="PERFEZIONATA/O"/>
    <s v="2020-03-18"/>
  </r>
  <r>
    <x v="36"/>
    <x v="36"/>
    <s v="099"/>
    <x v="6"/>
    <s v="2020"/>
    <s v="2020-03-20"/>
    <x v="149"/>
    <s v="8245434B61"/>
    <s v="CIG"/>
    <s v="Adesione convenzione Arca 2018_055 Pompe e set di deflussori Lotto 3 "/>
    <s v="33194120-3"/>
    <s v="FORNITURE PER INFUSIONE"/>
    <x v="0"/>
    <n v="213394.2"/>
    <s v="No"/>
    <n v="213394.2"/>
    <s v="Affidamento diretto in adesione ad accordo quadro/convenzione"/>
    <s v="Convenzione"/>
    <s v="FORNITURE"/>
    <s v="N"/>
    <s v="NULL"/>
    <s v="FB"/>
    <s v="FORNITURA DI BENI"/>
    <s v="2020-03-20"/>
    <n v="213241.4"/>
    <s v="AGGIUDICATA/O"/>
    <s v="2020-03-26"/>
  </r>
  <r>
    <x v="36"/>
    <x v="36"/>
    <s v="099"/>
    <x v="6"/>
    <s v="2020"/>
    <s v="2020-03-25"/>
    <x v="150"/>
    <s v="8250496CAC"/>
    <s v="CIG"/>
    <s v="Aggiudicazione ex art. 63 comma 2 lettera c) della fornitura di n 16 monitor multiparametrici e 1 stazione di monitoraggio"/>
    <s v="33172000-6"/>
    <s v="APPARECCHI PER ANESTESIA E RIANIMAZIONE"/>
    <x v="0"/>
    <n v="119736"/>
    <s v="No"/>
    <n v="119736"/>
    <s v="Procedura negoziata senza previa pubblicazione"/>
    <s v="Contratto d'appalto"/>
    <s v="FORNITURE"/>
    <s v="N"/>
    <s v="NULL"/>
    <s v="FB"/>
    <s v="FORNITURA DI BENI"/>
    <s v="2020-03-25"/>
    <n v="119736"/>
    <s v="AGGIUDICATA/O"/>
    <s v="2020-03-27"/>
  </r>
  <r>
    <x v="37"/>
    <x v="37"/>
    <s v="012"/>
    <x v="13"/>
    <s v="2020"/>
    <s v="2020-03-18"/>
    <x v="151"/>
    <s v="8251112904"/>
    <s v="CIG"/>
    <s v="noleggio ALTHEA"/>
    <s v="33172200-8"/>
    <s v="APPARECCHI PER RIANIMAZIONE"/>
    <x v="0"/>
    <n v="86400"/>
    <s v="No"/>
    <n v="86400"/>
    <s v="Procedura negoziata senza previa pubblicazione"/>
    <s v="Contratto d'appalto"/>
    <s v="FORNITURE"/>
    <s v="N"/>
    <s v="NULL"/>
    <s v="FB"/>
    <s v="FORNITURA DI BENI"/>
    <s v="NULL"/>
    <s v="NULL"/>
    <s v="PERFEZIONATA/O"/>
    <s v="2020-03-26"/>
  </r>
  <r>
    <x v="37"/>
    <x v="37"/>
    <s v="012"/>
    <x v="13"/>
    <s v="2020"/>
    <s v="2020-03-26"/>
    <x v="152"/>
    <s v="82622700E6"/>
    <s v="CIG"/>
    <s v="ACQUISTO PORTATILI PER GRAFIA - TRAFITA SRL  -  COVID 19"/>
    <s v="33111000-1"/>
    <s v="APPARECCHI RADIOLOGICI"/>
    <x v="0"/>
    <n v="114000"/>
    <s v="No"/>
    <n v="114000"/>
    <s v="Procedura negoziata per affidamenti sotto soglia"/>
    <s v="Contratto d'appalto"/>
    <s v="FORNITURE"/>
    <s v="N"/>
    <s v="NULL"/>
    <s v="FB"/>
    <s v="FORNITURA DI BENI"/>
    <s v="NULL"/>
    <s v="NULL"/>
    <s v="PERFEZIONATA/O"/>
    <s v="2020-03-31"/>
  </r>
  <r>
    <x v="37"/>
    <x v="37"/>
    <s v="012"/>
    <x v="13"/>
    <s v="2020"/>
    <s v="2020-04-01"/>
    <x v="153"/>
    <s v="8269466339"/>
    <s v="CIG"/>
    <s v="IMPLEMENTAZIONE CENTRALINA DI MONITORAGGIO - UTIC "/>
    <s v="33123000-8"/>
    <s v="APPARECCHI CARDIOVASCOLARI"/>
    <x v="0"/>
    <n v="50000"/>
    <s v="No"/>
    <n v="50000"/>
    <s v="Procedura negoziata senza previa pubblicazione"/>
    <s v="Contratto d'appalto"/>
    <s v="FORNITURE"/>
    <s v="N"/>
    <s v="NULL"/>
    <s v="FB"/>
    <s v="FORNITURA DI BENI"/>
    <s v="NULL"/>
    <s v="NULL"/>
    <s v="AGGIUDICATA/O"/>
    <s v="2020-04-07"/>
  </r>
  <r>
    <x v="38"/>
    <x v="38"/>
    <s v="006"/>
    <x v="19"/>
    <s v="2020"/>
    <s v="2020-03-05"/>
    <x v="154"/>
    <s v="8237551222"/>
    <s v="CIG"/>
    <s v="FORNITURA DI REAGENTI PER L'ANALISI MOLECOLARE RAPIDA DI SEPSI CON APPARECCHIATURA IN COMODATO per un periodo di 6 mesi"/>
    <s v="33124000-5"/>
    <s v="APPARECCHI E PRESIDI PER DIAGNOSTICA E RADIODIAGNOSTICA"/>
    <x v="0"/>
    <n v="39999.99"/>
    <s v="No"/>
    <n v="39999.99"/>
    <s v="Procedura negoziata senza previa pubblicazione"/>
    <s v="Contratto d'appalto"/>
    <s v="FORNITURE"/>
    <s v="N"/>
    <s v="NULL"/>
    <s v="FB"/>
    <s v="FORNITURA DI BENI"/>
    <s v="NULL"/>
    <s v="NULL"/>
    <s v="PERFEZIONATA/O"/>
    <s v="2020-03-05"/>
  </r>
  <r>
    <x v="38"/>
    <x v="38"/>
    <s v="006"/>
    <x v="19"/>
    <s v="2020"/>
    <s v="2020-03-09"/>
    <x v="155"/>
    <s v="8241170C9D"/>
    <s v="CIG"/>
    <s v="N. 30 POMPE SIRINGA  CON N. 5 ALLOGIAMENTI"/>
    <s v="33171200-1"/>
    <s v="STRUMENTI PER RIANIMAZIONE"/>
    <x v="0"/>
    <n v="46000"/>
    <s v="No"/>
    <n v="46000"/>
    <s v="Affidamento diretto"/>
    <s v="Contratto d'appalto"/>
    <s v="FORNITURE"/>
    <s v="N"/>
    <s v="NULL"/>
    <s v="FB"/>
    <s v="FORNITURA DI BENI"/>
    <s v="NULL"/>
    <s v="NULL"/>
    <s v="PERFEZIONATA/O"/>
    <s v="2020-03-09"/>
  </r>
  <r>
    <x v="38"/>
    <x v="38"/>
    <s v="006"/>
    <x v="19"/>
    <s v="2020"/>
    <s v="2020-03-16"/>
    <x v="156"/>
    <s v="8247619681"/>
    <s v="CIG"/>
    <s v="AMBULANZE"/>
    <s v="34114121-3"/>
    <s v="AMBULANZE"/>
    <x v="0"/>
    <n v="145358.98000000001"/>
    <s v="No"/>
    <n v="145358.98000000001"/>
    <s v="Affidamento diretto in adesione ad accordo quadro/convenzione"/>
    <s v="Contratto d'appalto discendente da Accordo quadro/Convenzione senza successivo confronto competitivo"/>
    <s v="FORNITURE"/>
    <s v="N"/>
    <s v="NULL"/>
    <s v="FB"/>
    <s v="FORNITURA DI BENI"/>
    <s v="NULL"/>
    <n v="145358.98000000001"/>
    <s v="PERFEZIONATA/O"/>
    <s v="2020-03-16"/>
  </r>
  <r>
    <x v="38"/>
    <x v="38"/>
    <s v="006"/>
    <x v="19"/>
    <s v="2020"/>
    <s v="2020-03-18"/>
    <x v="157"/>
    <s v="8251724210"/>
    <s v="CIG"/>
    <s v="MONITOR PER RISONANZA MAGNETICA"/>
    <s v="33195110-7"/>
    <s v="MONITOR RESPIRATORI"/>
    <x v="0"/>
    <n v="48960"/>
    <s v="No"/>
    <n v="48960"/>
    <s v="Affidamento diretto"/>
    <s v="Contratto d'appalto"/>
    <s v="FORNITURE"/>
    <s v="N"/>
    <s v="NULL"/>
    <s v="FB"/>
    <s v="FORNITURA DI BENI"/>
    <s v="NULL"/>
    <s v="NULL"/>
    <s v="AGGIUDICATA/O"/>
    <s v="2020-03-23"/>
  </r>
  <r>
    <x v="39"/>
    <x v="39"/>
    <s v="013"/>
    <x v="0"/>
    <s v="2020"/>
    <s v="2020-03-03"/>
    <x v="158"/>
    <s v="8234226A3F"/>
    <s v="CIG"/>
    <s v="Acquisto di n.3 Barelle di Biocontenimento da destinare ai PP.OO. di L'Aquila, di Avezzano e di Sulmona"/>
    <s v="33192160-1"/>
    <s v="BARELLE"/>
    <x v="0"/>
    <n v="66700"/>
    <s v="No"/>
    <n v="66700"/>
    <s v="Procedura negoziata per affidamenti sotto soglia"/>
    <s v="Contratto d'appalto"/>
    <s v="FORNITURE"/>
    <s v="N"/>
    <s v="NULL"/>
    <s v="FB"/>
    <s v="FORNITURA DI BENI"/>
    <s v="NULL"/>
    <s v="NULL"/>
    <s v="PERFEZIONATA/O"/>
    <s v="2020-03-03"/>
  </r>
  <r>
    <x v="39"/>
    <x v="39"/>
    <s v="013"/>
    <x v="0"/>
    <s v="2020"/>
    <s v="2020-03-06"/>
    <x v="159"/>
    <s v="82378508DE"/>
    <s v="CIG"/>
    <s v="Acquisto urgente di n.1 Apparecchiatura ECMO (Extra Corporeal Membrane Oxygenation) per circolazione extracorporea necessaria  per l'U.O.C. di Anestesia e Rianimazione ubicata nel P.O. di L'Aquila "/>
    <s v="33172000-6"/>
    <s v="APPARECCHI PER ANESTESIA E RIANIMAZIONE"/>
    <x v="0"/>
    <n v="90000"/>
    <s v="No"/>
    <n v="90000"/>
    <s v="Procedura negoziata per affidamenti sotto soglia"/>
    <s v="Contratto d'appalto"/>
    <s v="FORNITURE"/>
    <s v="N"/>
    <s v="NULL"/>
    <s v="FB"/>
    <s v="FORNITURA DI BENI"/>
    <s v="NULL"/>
    <s v="NULL"/>
    <s v="PERFEZIONATA/O"/>
    <s v="2020-03-09"/>
  </r>
  <r>
    <x v="39"/>
    <x v="39"/>
    <s v="013"/>
    <x v="0"/>
    <s v="2020"/>
    <s v="2020-03-17"/>
    <x v="160"/>
    <s v="8249521815"/>
    <s v="CIG"/>
    <s v="Acquisto urgente, in relazione all"/>
    <s v="33195000-3"/>
    <s v="SISTEMA DI CONTROLLO DEI PAZIENTI A DISTANZA"/>
    <x v="0"/>
    <n v="125685"/>
    <s v="No"/>
    <n v="125685"/>
    <s v="Procedura negoziata per affidamenti sotto soglia"/>
    <s v="Contratto d'appalto"/>
    <s v="FORNITURE"/>
    <s v="N"/>
    <s v="NULL"/>
    <s v="FB"/>
    <s v="FORNITURA DI BENI"/>
    <s v="NULL"/>
    <s v="NULL"/>
    <s v="PERFEZIONATA/O"/>
    <s v="2020-03-17"/>
  </r>
  <r>
    <x v="39"/>
    <x v="39"/>
    <s v="013"/>
    <x v="0"/>
    <s v="2020"/>
    <s v="2020-03-26"/>
    <x v="161"/>
    <s v="82585399F8"/>
    <s v="CIG"/>
    <s v="Acquisto  N.1 Centrale di Monitoraggio paziente e n.10 monitor multiparametrici con modulo CO2 - U.O.C. Pneumologia P.O. di L'Aquila"/>
    <s v="33195000-3"/>
    <s v="SISTEMA DI CONTROLLO DEI PAZIENTI A DISTANZA"/>
    <x v="0"/>
    <n v="50125"/>
    <s v="No"/>
    <n v="50125"/>
    <s v="Affidamento diretto"/>
    <s v="Contratto d'appalto"/>
    <s v="FORNITURE"/>
    <s v="N"/>
    <s v="NULL"/>
    <s v="FB"/>
    <s v="FORNITURA DI BENI"/>
    <s v="NULL"/>
    <s v="NULL"/>
    <s v="PERFEZIONATA/O"/>
    <s v="2020-03-26"/>
  </r>
  <r>
    <x v="39"/>
    <x v="39"/>
    <s v="013"/>
    <x v="0"/>
    <s v="2020"/>
    <s v="2020-05-01"/>
    <x v="162"/>
    <s v="824219065A"/>
    <s v="CIG"/>
    <s v="ORDINATIVO DI FORNITURA N.2/2020 - PERSONALE SANITARIO IN REGIME DI SOMMINISTRAZIONE LAVORO - PERIODO 01/05/2020-30/06/2020 - DITTA ORIENTA SPA"/>
    <s v="79624000-4"/>
    <s v="SERVIZI DI FORNITURA DI PERSONALE INFERMIERISTICO"/>
    <x v="0"/>
    <n v="1600000"/>
    <s v="No"/>
    <n v="1600000"/>
    <s v="Affidamento diretto in adesione ad accordo quadro/convenzione"/>
    <s v="Contratto d'appalto discendente da Accordo quadro/Convenzione senza successivo confronto competitivo"/>
    <s v="SERVIZI"/>
    <s v="N"/>
    <s v="NULL"/>
    <s v="FS"/>
    <s v="FORNITURA DI SERVIZI"/>
    <s v="NULL"/>
    <n v="1600000"/>
    <s v="PERFEZIONATA/O"/>
    <s v="2020-03-10"/>
  </r>
  <r>
    <x v="40"/>
    <x v="40"/>
    <s v="001"/>
    <x v="4"/>
    <s v="2020"/>
    <s v="2020-03-12"/>
    <x v="163"/>
    <s v="82453527B7"/>
    <s v="CIG"/>
    <s v="ACQUISIZIONE URGENTE DEL 'SERVIZIO DI SOMMINISTRAZIONE LAVORO PER 6 INFERMIERI E 6 OPERATORI SOCIOSANITARI PER UN PERIODO MASSIMO DI MESI 6 "/>
    <s v="79624000-4"/>
    <s v="SERVIZI DI FORNITURA DI PERSONALE INFERMIERISTICO"/>
    <x v="0"/>
    <n v="245000"/>
    <s v="No"/>
    <n v="245000"/>
    <s v="Procedura negoziata per affidamenti sotto soglia"/>
    <s v="Contratto d'appalto"/>
    <s v="SERVIZI"/>
    <s v="N"/>
    <s v="NULL"/>
    <s v="FS"/>
    <s v="FORNITURA DI SERVIZI"/>
    <s v="NULL"/>
    <s v="NULL"/>
    <s v="PERFEZIONATA/O"/>
    <s v="2020-03-13"/>
  </r>
  <r>
    <x v="40"/>
    <x v="40"/>
    <s v="001"/>
    <x v="4"/>
    <s v="2020"/>
    <s v="2020-03-13"/>
    <x v="164"/>
    <s v="824641983B"/>
    <s v="CIG"/>
    <s v="FORNITURA MONITOR PER RIANIMAZIONE E CENTRALE PRESSO IL P.O. S.ANDREA DI VERCELLI"/>
    <s v="33172200-8"/>
    <s v="APPARECCHI PER RIANIMAZIONE"/>
    <x v="0"/>
    <n v="67700"/>
    <s v="No"/>
    <n v="67700"/>
    <s v="Affidamento diretto"/>
    <s v="Contratto d'appalto"/>
    <s v="FORNITURE"/>
    <s v="N"/>
    <s v="NULL"/>
    <s v="FB"/>
    <s v="FORNITURA DI BENI"/>
    <s v="NULL"/>
    <s v="NULL"/>
    <s v="PERFEZIONATA/O"/>
    <s v="2020-03-13"/>
  </r>
  <r>
    <x v="40"/>
    <x v="40"/>
    <s v="001"/>
    <x v="4"/>
    <s v="2020"/>
    <s v="2020-03-16"/>
    <x v="165"/>
    <s v="8244869921"/>
    <s v="CIG"/>
    <s v="adesione a lotto 1 provette sottovuoto per raccolta ematica e dispositivi per l'accesso venoso dotati di dispositivi di sicurezza - gara AIC 3  per la fornitura prelievi sottovuoto e sistemi di microprelievo pediatrico dei campioni biologici "/>
    <s v="33192500-7"/>
    <s v="PROVETTE PER TEST"/>
    <x v="0"/>
    <n v="633570"/>
    <s v="No"/>
    <n v="633570"/>
    <s v="Affidamento diretto in adesione ad accordo quadro/convenzione"/>
    <s v="Contratto d'appalto discendente da Accordo quadro/Convenzione senza successivo confronto competitivo"/>
    <s v="FORNITURE"/>
    <s v="N"/>
    <s v="NULL"/>
    <s v="FB"/>
    <s v="FORNITURA DI BENI"/>
    <s v="NULL"/>
    <n v="633570"/>
    <s v="PERFEZIONATA/O"/>
    <s v="2020-03-19"/>
  </r>
  <r>
    <x v="40"/>
    <x v="40"/>
    <s v="001"/>
    <x v="4"/>
    <s v="2020"/>
    <s v="2020-03-16"/>
    <x v="166"/>
    <s v="8244903531"/>
    <s v="CIG"/>
    <s v="adesione a lotto 2 - presidi sottovuoto per la raccolta delle urine - gara AIC 3 per la fornitura prelievi sottovuoto e sistemi di microprelievo pediatrico dei campioni biologici "/>
    <s v="33192500-7"/>
    <s v="PROVETTE PER TEST"/>
    <x v="0"/>
    <n v="43621"/>
    <s v="No"/>
    <n v="43621"/>
    <s v="Affidamento diretto in adesione ad accordo quadro/convenzione"/>
    <s v="Contratto d'appalto discendente da Accordo quadro/Convenzione senza successivo confronto competitivo"/>
    <s v="FORNITURE"/>
    <s v="N"/>
    <s v="NULL"/>
    <s v="FB"/>
    <s v="FORNITURA DI BENI"/>
    <s v="NULL"/>
    <n v="43621"/>
    <s v="PERFEZIONATA/O"/>
    <s v="2020-03-19"/>
  </r>
  <r>
    <x v="40"/>
    <x v="40"/>
    <s v="001"/>
    <x v="4"/>
    <s v="2020"/>
    <s v="2020-03-23"/>
    <x v="167"/>
    <s v="8252670EB6"/>
    <s v="CIG"/>
    <s v="FORNITURA DI MATERIALE PER LA RACCOLTA URINE OCCORRENTI ALLA ASL VC "/>
    <s v="33141615-4"/>
    <s v="SACCHETTI PER L'URINA"/>
    <x v="0"/>
    <n v="59575"/>
    <s v="Si"/>
    <n v="51550"/>
    <s v="Procedura negoziata per affidamenti sotto soglia"/>
    <s v="Contratto d'appalto"/>
    <s v="FORNITURE"/>
    <s v="N"/>
    <s v="NULL"/>
    <s v="FB"/>
    <s v="FORNITURA DI BENI"/>
    <s v="NULL"/>
    <s v="NULL"/>
    <s v="PERFEZIONATA/O"/>
    <s v="2020-04-02"/>
  </r>
  <r>
    <x v="40"/>
    <x v="40"/>
    <s v="001"/>
    <x v="4"/>
    <s v="2020"/>
    <s v="2020-03-23"/>
    <x v="167"/>
    <s v="8252709EE5"/>
    <s v="CIG"/>
    <s v="FORNITURA DI MATERIALE PER LA RACCOLTA URINE OCCORRENTI ALLA ASL VC "/>
    <s v="33141615-4"/>
    <s v="SACCHETTI PER L'URINA"/>
    <x v="0"/>
    <n v="59575"/>
    <s v="Si"/>
    <n v="2615"/>
    <s v="Procedura negoziata per affidamenti sotto soglia"/>
    <s v="Contratto d'appalto"/>
    <s v="FORNITURE"/>
    <s v="N"/>
    <s v="NULL"/>
    <s v="FB"/>
    <s v="FORNITURA DI BENI"/>
    <s v="NULL"/>
    <s v="NULL"/>
    <s v="PERFEZIONATA/O"/>
    <s v="2020-04-02"/>
  </r>
  <r>
    <x v="40"/>
    <x v="40"/>
    <s v="001"/>
    <x v="4"/>
    <s v="2020"/>
    <s v="2020-03-23"/>
    <x v="167"/>
    <s v="825275440B"/>
    <s v="CIG"/>
    <s v="FORNITURA DI MATERIALE PER LA RACCOLTA URINE OCCORRENTI ALLA ASL VC "/>
    <s v="33141615-4"/>
    <s v="SACCHETTI PER L'URINA"/>
    <x v="0"/>
    <n v="59575"/>
    <s v="Si"/>
    <n v="5410"/>
    <s v="Procedura negoziata per affidamenti sotto soglia"/>
    <s v="Contratto d'appalto"/>
    <s v="FORNITURE"/>
    <s v="N"/>
    <s v="NULL"/>
    <s v="FB"/>
    <s v="FORNITURA DI BENI"/>
    <s v="NULL"/>
    <s v="NULL"/>
    <s v="PERFEZIONATA/O"/>
    <s v="2020-04-02"/>
  </r>
  <r>
    <x v="41"/>
    <x v="41"/>
    <s v="019"/>
    <x v="18"/>
    <s v="2020"/>
    <s v="2020-03-09"/>
    <x v="168"/>
    <s v="8244057B0B"/>
    <s v="CIG"/>
    <s v="Fornitura in somma urgenza n. 5 letti per terapia intensiva in noleggio, durata contrattuale n. 6 mesi, per UO Anestesia&amp;Rianimazione PO Gela - Progetto emergenza COVID-19"/>
    <s v="33192100-3"/>
    <s v="LETTI MEDICI"/>
    <x v="0"/>
    <n v="84000"/>
    <s v="No"/>
    <n v="84000"/>
    <s v="Affidamento diretto"/>
    <s v="Contratto d'appalto"/>
    <s v="SERVIZI"/>
    <s v="N"/>
    <s v="NULL"/>
    <s v="FB"/>
    <s v="FORNITURA DI BENI"/>
    <s v="NULL"/>
    <s v="NULL"/>
    <s v="PERFEZIONATA/O"/>
    <s v="2020-03-11"/>
  </r>
  <r>
    <x v="41"/>
    <x v="41"/>
    <s v="019"/>
    <x v="18"/>
    <s v="2020"/>
    <s v="2020-03-10"/>
    <x v="169"/>
    <s v="824218630E"/>
    <s v="CIG"/>
    <s v="Reperimento di personale medico per terapia intensiva"/>
    <s v="79620000-6"/>
    <s v="SERVIZI DI FORNITURA DI PERSONALE, COMPRESO PERSONALE TEMPORANEO"/>
    <x v="0"/>
    <n v="210000"/>
    <s v="No"/>
    <n v="210000"/>
    <s v="Procedura negoziata per affidamenti sotto soglia"/>
    <s v="Contratto d'appalto"/>
    <s v="SERVIZI"/>
    <s v="N"/>
    <s v="NULL"/>
    <s v="FS"/>
    <s v="FORNITURA DI SERVIZI"/>
    <s v="NULL"/>
    <s v="NULL"/>
    <s v="PERFEZIONATA/O"/>
    <s v="2020-03-10"/>
  </r>
  <r>
    <x v="41"/>
    <x v="41"/>
    <s v="019"/>
    <x v="18"/>
    <s v="2020"/>
    <s v="2020-03-12"/>
    <x v="170"/>
    <s v="8244797DB5"/>
    <s v="CIG"/>
    <s v="FORNITURA DI UN SISTEMA DI MONITORAGGIO MULTIPARAMETRICO PER L'U.O.C. DI ANESTESIA E RIANIMAZIONE TERAPIA INTENSIVA DEL PO DI GELA CON LA FORMULA DEL LEASING TRIENNALE FULL RISK "/>
    <s v="33170000-2"/>
    <s v="ANESTESIA E RIANIMAZIONE"/>
    <x v="0"/>
    <n v="214000"/>
    <s v="No"/>
    <n v="214000"/>
    <s v="Procedura negoziata per affidamenti sotto soglia"/>
    <s v="Contratto d'appalto"/>
    <s v="SERVIZI"/>
    <s v="N"/>
    <s v="NULL"/>
    <s v="FB"/>
    <s v="FORNITURA DI BENI"/>
    <s v="NULL"/>
    <s v="NULL"/>
    <s v="PERFEZIONATA/O"/>
    <s v="2020-03-12"/>
  </r>
  <r>
    <x v="41"/>
    <x v="41"/>
    <s v="019"/>
    <x v="18"/>
    <s v="2020"/>
    <s v="2020-03-12"/>
    <x v="171"/>
    <s v="82489175A6"/>
    <s v="CIG"/>
    <s v="Fornitura in somma urgenza n. 20 letti elettrici da degenza in acquisto GIVAS - Progetto emergenza "/>
    <s v="33192100-3"/>
    <s v="LETTI MEDICI"/>
    <x v="0"/>
    <n v="46458"/>
    <s v="No"/>
    <n v="46458"/>
    <s v="Affidamento diretto"/>
    <s v="Contratto d'appalto"/>
    <s v="FORNITURE"/>
    <s v="N"/>
    <s v="NULL"/>
    <s v="FB"/>
    <s v="FORNITURA DI BENI"/>
    <s v="NULL"/>
    <s v="NULL"/>
    <s v="PERFEZIONATA/O"/>
    <s v="2020-03-17"/>
  </r>
  <r>
    <x v="41"/>
    <x v="41"/>
    <s v="019"/>
    <x v="18"/>
    <s v="2020"/>
    <s v="2020-03-12"/>
    <x v="172"/>
    <s v="824908611E"/>
    <s v="CIG"/>
    <s v="Fornitura in somma urgenza n. 36 letti elettrici da degenza in acquisto HILL-ROM - Progetto emergenza COVID-19"/>
    <s v="33192100-3"/>
    <s v="LETTI MEDICI"/>
    <x v="0"/>
    <n v="89776.8"/>
    <s v="No"/>
    <n v="89776.8"/>
    <s v="Affidamento diretto"/>
    <s v="Contratto d'appalto"/>
    <s v="FORNITURE"/>
    <s v="N"/>
    <s v="NULL"/>
    <s v="FB"/>
    <s v="FORNITURA DI BENI"/>
    <s v="NULL"/>
    <s v="NULL"/>
    <s v="PERFEZIONATA/O"/>
    <s v="2020-03-17"/>
  </r>
  <r>
    <x v="41"/>
    <x v="41"/>
    <s v="019"/>
    <x v="18"/>
    <s v="2020"/>
    <s v="2020-03-16"/>
    <x v="173"/>
    <s v="82477946EB"/>
    <s v="CIG"/>
    <s v="FORNITURA DI UMIDIFICATORI ATTIVI A CONTROLLO AUTOMATICO PER TERAPIA INTENSIVA - Progetto emergenza COVID-19"/>
    <s v="33170000-2"/>
    <s v="ANESTESIA E RIANIMAZIONE"/>
    <x v="0"/>
    <n v="158000"/>
    <s v="No"/>
    <n v="158000"/>
    <s v="Procedura negoziata per affidamenti sotto soglia"/>
    <s v="Contratto d'appalto"/>
    <s v="FORNITURE"/>
    <s v="N"/>
    <s v="NULL"/>
    <s v="FB"/>
    <s v="FORNITURA DI BENI"/>
    <s v="NULL"/>
    <s v="NULL"/>
    <s v="PERFEZIONATA/O"/>
    <s v="2020-03-16"/>
  </r>
  <r>
    <x v="41"/>
    <x v="41"/>
    <s v="019"/>
    <x v="18"/>
    <s v="2020"/>
    <s v="2020-03-16"/>
    <x v="174"/>
    <s v="8247824FAA"/>
    <s v="CIG"/>
    <s v="FORNITURA DI UMIDIFICATORI ATTIVI CON GENERATORI DI FLUSSO INTEGRATO PER TERAPIA INTENSIVA "/>
    <s v="33170000-2"/>
    <s v="ANESTESIA E RIANIMAZIONE"/>
    <x v="0"/>
    <n v="178000"/>
    <s v="No"/>
    <n v="178000"/>
    <s v="Procedura negoziata per affidamenti sotto soglia"/>
    <s v="Contratto d'appalto"/>
    <s v="FORNITURE"/>
    <s v="N"/>
    <s v="NULL"/>
    <s v="FB"/>
    <s v="FORNITURA DI BENI"/>
    <s v="NULL"/>
    <s v="NULL"/>
    <s v="PERFEZIONATA/O"/>
    <s v="2020-03-16"/>
  </r>
  <r>
    <x v="41"/>
    <x v="41"/>
    <s v="019"/>
    <x v="18"/>
    <s v="2020"/>
    <s v="2020-03-16"/>
    <x v="175"/>
    <s v="824794103C"/>
    <s v="CIG"/>
    <s v="FORNITURA DI MONITOR MULTIPARAMETRICI PER TERAPIA INTENSIVA - Progetto emergenza "/>
    <s v="33170000-2"/>
    <s v="ANESTESIA E RIANIMAZIONE"/>
    <x v="0"/>
    <n v="90000"/>
    <s v="No"/>
    <n v="90000"/>
    <s v="Procedura negoziata per affidamenti sotto soglia"/>
    <s v="Contratto d'appalto"/>
    <s v="FORNITURE"/>
    <s v="N"/>
    <s v="NULL"/>
    <s v="FB"/>
    <s v="FORNITURA DI BENI"/>
    <s v="NULL"/>
    <s v="NULL"/>
    <s v="PERFEZIONATA/O"/>
    <s v="2020-03-16"/>
  </r>
  <r>
    <x v="41"/>
    <x v="41"/>
    <s v="019"/>
    <x v="18"/>
    <s v="2020"/>
    <s v="2020-03-23"/>
    <x v="176"/>
    <s v="82534946B5"/>
    <s v="CIG"/>
    <s v="Ordinativo diretto di acquisto cartucce reagenti QIAstat-Dx Respiratory 2019-nCoV Panel cod. 691212 - Progetto emergenza "/>
    <s v="33140000-3"/>
    <s v="MATERIALI MEDICI"/>
    <x v="0"/>
    <n v="43800"/>
    <s v="No"/>
    <n v="43800"/>
    <s v="Procedura negoziata senza previa pubblicazione"/>
    <s v="Contratto d'appalto"/>
    <s v="FORNITURE"/>
    <s v="N"/>
    <s v="NULL"/>
    <s v="FB"/>
    <s v="FORNITURA DI BENI"/>
    <s v="NULL"/>
    <s v="NULL"/>
    <s v="PERFEZIONATA/O"/>
    <s v="2020-03-23"/>
  </r>
  <r>
    <x v="42"/>
    <x v="42"/>
    <s v="015"/>
    <x v="20"/>
    <s v="2020"/>
    <s v="2020-03-03"/>
    <x v="177"/>
    <s v="8234467123"/>
    <s v="CIG"/>
    <s v="n. 2 ambulanze di tipo "/>
    <s v="85143000-3"/>
    <s v="SERVIZI DI AMBULANZA"/>
    <x v="0"/>
    <n v="150000"/>
    <s v="No"/>
    <n v="150000"/>
    <s v="Procedura aperta"/>
    <s v="Contratto d'appalto"/>
    <s v="FORNITURE"/>
    <s v="N"/>
    <s v="NULL"/>
    <s v="FB"/>
    <s v="FORNITURA DI BENI"/>
    <s v="NULL"/>
    <s v="NULL"/>
    <s v="PERFEZIONATA/O"/>
    <s v="2020-03-03"/>
  </r>
  <r>
    <x v="42"/>
    <x v="42"/>
    <s v="015"/>
    <x v="20"/>
    <s v="2020"/>
    <s v="2020-03-17"/>
    <x v="178"/>
    <s v="82491462A1"/>
    <s v="CIG"/>
    <s v="letti a bilancia per dialisi"/>
    <s v="33192120-9"/>
    <s v="LETTI D'OSPEDALE"/>
    <x v="0"/>
    <n v="100000"/>
    <s v="No"/>
    <n v="100000"/>
    <s v="Procedura aperta"/>
    <s v="Contratto d'appalto"/>
    <s v="FORNITURE"/>
    <s v="N"/>
    <s v="NULL"/>
    <s v="FB"/>
    <s v="FORNITURA DI BENI"/>
    <s v="NULL"/>
    <s v="NULL"/>
    <s v="PERFEZIONATA/O"/>
    <s v="2020-03-17"/>
  </r>
  <r>
    <x v="42"/>
    <x v="42"/>
    <s v="015"/>
    <x v="20"/>
    <s v="2020"/>
    <s v="2020-03-25"/>
    <x v="179"/>
    <s v="8257363F7F"/>
    <s v="CIG"/>
    <s v="FORNITURA DI SISTEMA TAC COMPRENSIVO DI PACCHETTO INTELLIGENZA ARTIFICIALE DESTINATO ALL'EMERGENZA SANITARIA COVID -19"/>
    <s v="33115000-9"/>
    <s v="APPARECCHI PER TOMOGRAFIA"/>
    <x v="0"/>
    <n v="315001"/>
    <s v="No"/>
    <n v="315001"/>
    <s v="Procedura negoziata senza previa pubblicazione"/>
    <s v="Contratto d'appalto"/>
    <s v="FORNITURE"/>
    <s v="N"/>
    <s v="NULL"/>
    <s v="FB"/>
    <s v="FORNITURA DI BENI"/>
    <s v="NULL"/>
    <s v="NULL"/>
    <s v="PERFEZIONATA/O"/>
    <s v="2020-03-25"/>
  </r>
  <r>
    <x v="43"/>
    <x v="43"/>
    <s v="018"/>
    <x v="11"/>
    <s v="2020"/>
    <s v="2020-03-09"/>
    <x v="180"/>
    <s v="8240669F2C"/>
    <s v="CIG"/>
    <s v="Procedura negoziata urgente per la fornitura di n. 40 Letti degenza completi di materasso."/>
    <s v="33192120-9"/>
    <s v="LETTI D'OSPEDALE"/>
    <x v="0"/>
    <n v="60000"/>
    <s v="No"/>
    <n v="60000"/>
    <s v="Procedura negoziata senza previa pubblicazione"/>
    <s v="Contratto di concessione di servizi e/o forniture"/>
    <s v="FORNITURE"/>
    <s v="N"/>
    <s v="NULL"/>
    <s v="FB"/>
    <s v="FORNITURA DI BENI"/>
    <s v="NULL"/>
    <s v="NULL"/>
    <s v="PERFEZIONATA/O"/>
    <s v="2020-03-09"/>
  </r>
  <r>
    <x v="44"/>
    <x v="44"/>
    <s v="018"/>
    <x v="11"/>
    <s v="2020"/>
    <s v="2020-03-03"/>
    <x v="181"/>
    <s v="8233567A6C"/>
    <s v="CIG"/>
    <s v="DISPOSITIVI PER SOMMINISTRAZIONE PRELIEVO E RACCOLTA GARA SUA1"/>
    <s v="85111200-2"/>
    <s v="SERVIZI MEDICI OSPEDALIERI"/>
    <x v="0"/>
    <n v="1600000"/>
    <s v="No"/>
    <n v="1600000"/>
    <s v="Procedura aperta"/>
    <s v="Convenzione"/>
    <s v="FORNITURE"/>
    <s v="N"/>
    <s v="NULL"/>
    <s v="FB"/>
    <s v="FORNITURA DI BENI"/>
    <s v="NULL"/>
    <s v="NULL"/>
    <s v="PERFEZIONATA/O"/>
    <s v="2020-03-03"/>
  </r>
  <r>
    <x v="44"/>
    <x v="44"/>
    <s v="018"/>
    <x v="11"/>
    <s v="2020"/>
    <s v="2020-03-14"/>
    <x v="182"/>
    <s v="82467823CB"/>
    <s v="CIG"/>
    <s v="FORNITURA URGENTE DISPOSITIVI MEDICI SPECIALISTICI PER L"/>
    <s v="33172200-8"/>
    <s v="APPARECCHI PER RIANIMAZIONE"/>
    <x v="0"/>
    <n v="94000"/>
    <s v="Si"/>
    <n v="42000"/>
    <s v="Procedura negoziata per affidamenti sotto soglia"/>
    <s v="Contratto d'appalto"/>
    <s v="FORNITURE"/>
    <s v="N"/>
    <s v="NULL"/>
    <s v="FB"/>
    <s v="FORNITURA DI BENI"/>
    <s v="NULL"/>
    <s v="NULL"/>
    <s v="PERFEZIONATA/O"/>
    <s v="2020-03-17"/>
  </r>
  <r>
    <x v="44"/>
    <x v="44"/>
    <s v="018"/>
    <x v="11"/>
    <s v="2020"/>
    <s v="2020-04-07"/>
    <x v="183"/>
    <s v="8269179661"/>
    <s v="CIG"/>
    <s v="contratto ponte per fornitura ossigeno liquido e gas medicinali e tecnici"/>
    <s v="24111900-4"/>
    <s v="OSSIGENO"/>
    <x v="0"/>
    <n v="272156.09000000003"/>
    <s v="Si"/>
    <n v="230000"/>
    <s v="Affidamento diretto"/>
    <s v="Contratto d'appalto"/>
    <s v="FORNITURE"/>
    <s v="N"/>
    <s v="NULL"/>
    <s v="FB"/>
    <s v="FORNITURA DI BENI"/>
    <s v="NULL"/>
    <s v="NULL"/>
    <s v="PERFEZIONATA/O"/>
    <s v="2020-04-07"/>
  </r>
  <r>
    <x v="44"/>
    <x v="44"/>
    <s v="018"/>
    <x v="11"/>
    <s v="2020"/>
    <s v="2020-04-07"/>
    <x v="183"/>
    <s v="8269186C26"/>
    <s v="CIG"/>
    <s v="contratto ponte per fornitura ossigeno liquido e gas medicinali e tecnici"/>
    <s v="24111500-0"/>
    <s v="GAS MEDICI"/>
    <x v="0"/>
    <n v="272156.09000000003"/>
    <s v="Si"/>
    <n v="42156.09"/>
    <s v="Affidamento diretto"/>
    <s v="Contratto d'appalto"/>
    <s v="FORNITURE"/>
    <s v="N"/>
    <s v="NULL"/>
    <s v="FB"/>
    <s v="FORNITURA DI BENI"/>
    <s v="NULL"/>
    <s v="NULL"/>
    <s v="PERFEZIONATA/O"/>
    <s v="2020-04-07"/>
  </r>
  <r>
    <x v="44"/>
    <x v="44"/>
    <s v="018"/>
    <x v="11"/>
    <s v="2020"/>
    <s v="2020-04-08"/>
    <x v="184"/>
    <s v="8269110D6E"/>
    <s v="CIG"/>
    <s v="CONTRATTO PONTE PER SERVICE E MATERIALE DI CONSUMO OCCORRENTI ALLA SOC MEDICINA TRASFUSIONALE DELL"/>
    <s v="85111810-1"/>
    <s v="SERVIZI DI ANALISI DEL SANGUE"/>
    <x v="0"/>
    <n v="3340000"/>
    <s v="No"/>
    <n v="3340000"/>
    <s v="Affidamento diretto"/>
    <s v="Contratto d'appalto"/>
    <s v="FORNITURE"/>
    <s v="N"/>
    <s v="NULL"/>
    <s v="FB"/>
    <s v="FORNITURA DI BENI"/>
    <s v="NULL"/>
    <s v="NULL"/>
    <s v="PERFEZIONATA/O"/>
    <s v="2020-04-07"/>
  </r>
  <r>
    <x v="44"/>
    <x v="44"/>
    <s v="018"/>
    <x v="11"/>
    <s v="2020"/>
    <s v="2020-04-09"/>
    <x v="185"/>
    <s v="8270674817"/>
    <s v="CIG"/>
    <s v="DISPOSITIVI MEDICI  PER ELETTROFISIOLOGIA"/>
    <s v="85111200-2"/>
    <s v="SERVIZI MEDICI OSPEDALIERI"/>
    <x v="0"/>
    <n v="850340"/>
    <s v="No"/>
    <n v="850340"/>
    <s v="Affidamento diretto"/>
    <s v="Affidamento a contraente generale"/>
    <s v="FORNITURE"/>
    <s v="N"/>
    <s v="NULL"/>
    <s v="FB"/>
    <s v="FORNITURA DI BENI"/>
    <s v="NULL"/>
    <s v="NULL"/>
    <s v="PERFEZIONATA/O"/>
    <s v="2020-04-08"/>
  </r>
  <r>
    <x v="44"/>
    <x v="44"/>
    <s v="018"/>
    <x v="11"/>
    <s v="2020"/>
    <s v="2020-04-09"/>
    <x v="186"/>
    <s v="82711619F9"/>
    <s v="CIG"/>
    <s v="DISPOSITIVI MEDICI  PER ANESTESIA E RIANIMAZIONE"/>
    <s v="85111200-2"/>
    <s v="SERVIZI MEDICI OSPEDALIERI"/>
    <x v="0"/>
    <n v="400000"/>
    <s v="No"/>
    <n v="400000"/>
    <s v="Affidamento diretto"/>
    <s v="Affidamento a contraente generale"/>
    <s v="FORNITURE"/>
    <s v="N"/>
    <s v="NULL"/>
    <s v="FB"/>
    <s v="FORNITURA DI BENI"/>
    <s v="NULL"/>
    <s v="NULL"/>
    <s v="PERFEZIONATA/O"/>
    <s v="2020-04-08"/>
  </r>
  <r>
    <x v="45"/>
    <x v="45"/>
    <s v="016"/>
    <x v="17"/>
    <s v="2020"/>
    <s v="2020-03-06"/>
    <x v="187"/>
    <s v="8239122290"/>
    <s v="CIG"/>
    <s v="Procedura negoziata telematica per laffidamento in urgenza della fornitura, posa in opera e installazione di arredi presso l'HOSPICE di Mottola"/>
    <s v="39150000-8"/>
    <s v="ARREDI ED ATTREZZATURE VARIE"/>
    <x v="0"/>
    <n v="110000"/>
    <s v="Si"/>
    <n v="60000"/>
    <s v="Procedura negoziata per affidamenti sotto soglia"/>
    <s v="Contratto d'appalto"/>
    <s v="FORNITURE"/>
    <s v="N"/>
    <s v="NULL"/>
    <s v="FB"/>
    <s v="FORNITURA DI BENI"/>
    <s v="NULL"/>
    <s v="NULL"/>
    <s v="PERFEZIONATA/O"/>
    <s v="2020-03-11"/>
  </r>
  <r>
    <x v="46"/>
    <x v="46"/>
    <s v="007"/>
    <x v="7"/>
    <s v="2020"/>
    <s v="2020-03-09"/>
    <x v="188"/>
    <s v="8248028805"/>
    <s v="CIG"/>
    <s v="FORNITURA DI PERSONALE IN SOMMINISTRAZIONE DEL 467/2020 - 2 TEC LAB"/>
    <s v="79620000-6"/>
    <s v="SERVIZI DI FORNITURA DI PERSONALE, COMPRESO PERSONALE TEMPORANEO"/>
    <x v="0"/>
    <n v="54000"/>
    <s v="No"/>
    <n v="54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
    <s v="PERFEZIONATA/O"/>
    <s v="2020-03-16"/>
  </r>
  <r>
    <x v="46"/>
    <x v="46"/>
    <s v="007"/>
    <x v="7"/>
    <s v="2020"/>
    <s v="2020-03-09"/>
    <x v="189"/>
    <s v="8250939A40"/>
    <s v="CIG"/>
    <s v="FORNITURA DI PESONOALE IN SOMMINISTRAZIONE DEL. 462/2020 - 30 INF"/>
    <s v="79624000-4"/>
    <s v="SERVIZI DI FORNITURA DI PERSONALE INFERMIERISTICO"/>
    <x v="0"/>
    <n v="540000"/>
    <s v="No"/>
    <n v="540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0"/>
    <s v="PERFEZIONATA/O"/>
    <s v="2020-03-19"/>
  </r>
  <r>
    <x v="46"/>
    <x v="46"/>
    <s v="007"/>
    <x v="7"/>
    <s v="2020"/>
    <s v="2020-03-10"/>
    <x v="190"/>
    <s v="8250981CE8"/>
    <s v="CIG"/>
    <s v="FORNITURA DI PERSONALE IN SOMMINISTRAZIONE DEL. 469/2020 - 2 TEC LAB"/>
    <s v="79620000-6"/>
    <s v="SERVIZI DI FORNITURA DI PERSONALE, COMPRESO PERSONALE TEMPORANEO"/>
    <x v="0"/>
    <n v="54000"/>
    <s v="No"/>
    <n v="54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
    <s v="PERFEZIONATA/O"/>
    <s v="2020-03-19"/>
  </r>
  <r>
    <x v="46"/>
    <x v="46"/>
    <s v="007"/>
    <x v="7"/>
    <s v="2020"/>
    <s v="2020-03-13"/>
    <x v="191"/>
    <s v="8251036A4C"/>
    <s v="CIG"/>
    <s v="FORNITURA PERSONALE IN SOMMINISTRAZIONE DEL 484/2020 - 3 OP TEC"/>
    <s v="79620000-6"/>
    <s v="SERVIZI DI FORNITURA DI PERSONALE, COMPRESO PERSONALE TEMPORANEO"/>
    <x v="0"/>
    <n v="15000"/>
    <s v="No"/>
    <n v="15000"/>
    <s v="Affidamento diretto in adesione ad accordo quadro/convenzione"/>
    <s v="Contratto d'appalto discendente da Accordo quadro/Convenzione senza successivo confronto competitivo"/>
    <s v="SERVIZI"/>
    <s v="N"/>
    <s v="NULL"/>
    <s v="AA"/>
    <s v="ALTRO (Stazioni appaltanti con sistema di qualificazione proprio)"/>
    <s v="NULL"/>
    <n v="15000"/>
    <s v="PERFEZIONATA/O"/>
    <s v="2020-03-19"/>
  </r>
  <r>
    <x v="46"/>
    <x v="46"/>
    <s v="007"/>
    <x v="7"/>
    <s v="2020"/>
    <s v="2020-03-26"/>
    <x v="192"/>
    <s v="8259606A7C"/>
    <s v="CIG"/>
    <s v="acquisto in urgenza per la gestione emergenza Covid-19 di 2 apparecchiature DR portatili per RX a letto"/>
    <s v="33111000-1"/>
    <s v="APPARECCHI RADIOLOGICI"/>
    <x v="0"/>
    <n v="55000"/>
    <s v="No"/>
    <n v="55000"/>
    <s v="Procedura negoziata senza previa pubblicazione"/>
    <s v="Contratto d'appalto"/>
    <s v="FORNITURE"/>
    <s v="N"/>
    <s v="NULL"/>
    <s v="FB"/>
    <s v="FORNITURA DI BENI"/>
    <s v="NULL"/>
    <s v="NULL"/>
    <s v="PERFEZIONATA/O"/>
    <s v="2020-03-27"/>
  </r>
  <r>
    <x v="47"/>
    <x v="47"/>
    <s v="010"/>
    <x v="15"/>
    <s v="2020"/>
    <s v="2020-03-27"/>
    <x v="193"/>
    <s v="8258072897"/>
    <s v="CIG"/>
    <s v="FORNITURA DI 8 LETTI ELETTRICI "/>
    <s v="33192130-2"/>
    <s v="LETTI MOTORIZZATI"/>
    <x v="0"/>
    <n v="79474.559999999998"/>
    <s v="No"/>
    <n v="79474.559999999998"/>
    <s v="Procedura negoziata senza previa pubblicazione"/>
    <s v="Contratto d'appalto"/>
    <s v="FORNITURE"/>
    <s v="N"/>
    <s v="NULL"/>
    <s v="FB"/>
    <s v="FORNITURA DI BENI"/>
    <s v="2020-03-27"/>
    <n v="79474.559999999998"/>
    <s v="AGGIUDICATA/O"/>
    <s v="2020-04-09"/>
  </r>
  <r>
    <x v="48"/>
    <x v="48"/>
    <s v="009"/>
    <x v="3"/>
    <s v="2020"/>
    <s v="2020-03-10"/>
    <x v="194"/>
    <s v="824275154E"/>
    <s v="CIG"/>
    <s v="Fornitura sistema radiologico portatile soc. Fujifilm Italia spa"/>
    <s v="33111000-1"/>
    <s v="APPARECCHI RADIOLOGICI"/>
    <x v="0"/>
    <n v="63000"/>
    <s v="No"/>
    <n v="63000"/>
    <s v="Affidamento diretto in adesione ad accordo quadro/convenzione"/>
    <s v="Contratto d'appalto discendente da Accordo quadro/Convenzione senza successivo confronto competitivo"/>
    <s v="FORNITURE"/>
    <s v="N"/>
    <s v="NULL"/>
    <s v="FB"/>
    <s v="FORNITURA DI BENI"/>
    <s v="NULL"/>
    <n v="63000"/>
    <s v="PERFEZIONATA/O"/>
    <s v="2020-03-10"/>
  </r>
  <r>
    <x v="48"/>
    <x v="48"/>
    <s v="009"/>
    <x v="3"/>
    <s v="2020"/>
    <s v="2020-03-24"/>
    <x v="195"/>
    <s v="8256391D61"/>
    <s v="CIG"/>
    <s v="Adesione a convenzione per fornitura sistemi monitoraggio parametri vitali soc. Draeger "/>
    <s v="33171000-9"/>
    <s v="STRUMENTI PER ANESTESIA E RIANIMAZIONE"/>
    <x v="0"/>
    <n v="131057.18"/>
    <s v="No"/>
    <n v="131057.18"/>
    <s v="Affidamento diretto in adesione ad accordo quadro/convenzione"/>
    <s v="Contratto d'appalto discendente da Accordo quadro/Convenzione senza successivo confronto competitivo"/>
    <s v="FORNITURE"/>
    <s v="N"/>
    <s v="NULL"/>
    <s v="FB"/>
    <s v="FORNITURA DI BENI"/>
    <s v="NULL"/>
    <n v="131057.18"/>
    <s v="PERFEZIONATA/O"/>
    <s v="2020-03-24"/>
  </r>
  <r>
    <x v="49"/>
    <x v="49"/>
    <s v="011"/>
    <x v="14"/>
    <s v="2020"/>
    <s v="2020-03-04"/>
    <x v="196"/>
    <s v="8235701B74"/>
    <s v="CIG"/>
    <s v="Procedura negoziata mediante RDO su MePA per l'affidamento della fornitura in locazione 'full service' di processatori, suddivisa in 2 lotti, per le esigenze dell'AREA VASTA 5 - ASUR MARCHE"/>
    <s v="33124100-6"/>
    <s v="APPARECCHI DIAGNOSTICI"/>
    <x v="0"/>
    <n v="205000"/>
    <s v="Si"/>
    <n v="60000"/>
    <s v="Procedura negoziata per affidamenti sotto soglia"/>
    <s v="Contratto d'appalto"/>
    <s v="FORNITURE"/>
    <s v="N"/>
    <s v="NULL"/>
    <s v="FB"/>
    <s v="FORNITURA DI BENI"/>
    <s v="NULL"/>
    <s v="NULL"/>
    <s v="PERFEZIONATA/O"/>
    <s v="2020-03-04"/>
  </r>
  <r>
    <x v="49"/>
    <x v="49"/>
    <s v="011"/>
    <x v="14"/>
    <s v="2020"/>
    <s v="2020-03-04"/>
    <x v="196"/>
    <s v="8235715703"/>
    <s v="CIG"/>
    <s v="Procedura negoziata mediante RDO su MePA per l'affidamento della fornitura in locazione 'full service' di processatori, suddivisa in 2 lotti, per le esigenze dell'AREA VASTA 5 - ASUR MARCHE"/>
    <s v="33124100-6"/>
    <s v="APPARECCHI DIAGNOSTICI"/>
    <x v="0"/>
    <n v="205000"/>
    <s v="Si"/>
    <n v="145000"/>
    <s v="Procedura negoziata per affidamenti sotto soglia"/>
    <s v="Contratto d'appalto"/>
    <s v="FORNITURE"/>
    <s v="N"/>
    <s v="NULL"/>
    <s v="FB"/>
    <s v="FORNITURA DI BENI"/>
    <s v="NULL"/>
    <s v="NULL"/>
    <s v="PERFEZIONATA/O"/>
    <s v="2020-03-04"/>
  </r>
  <r>
    <x v="50"/>
    <x v="50"/>
    <s v="001"/>
    <x v="4"/>
    <s v="2020"/>
    <s v="2020-03-11"/>
    <x v="197"/>
    <s v="82424859CA"/>
    <s v="CIG"/>
    <s v="CONFERIMENTO DI UN SERVIZIO DI ASSISTENZA MEDICO ORTOPEDICA PRESSO P.O. DI CASALE M.TO"/>
    <s v="79625000-1"/>
    <s v="SERVIZI DI FORNITURA DI PERSONALE MEDICO"/>
    <x v="0"/>
    <n v="276500"/>
    <s v="No"/>
    <n v="276500"/>
    <s v="Procedura negoziata per affidamenti sotto soglia"/>
    <s v="Contratto d'appalto"/>
    <s v="SERVIZI"/>
    <s v="N"/>
    <s v="NULL"/>
    <s v="FS"/>
    <s v="FORNITURA DI SERVIZI"/>
    <s v="NULL"/>
    <s v="NULL"/>
    <s v="PERFEZIONATA/O"/>
    <s v="2020-03-27"/>
  </r>
  <r>
    <x v="50"/>
    <x v="50"/>
    <s v="001"/>
    <x v="4"/>
    <s v="2020"/>
    <s v="2020-03-12"/>
    <x v="198"/>
    <s v="8243710CB0"/>
    <s v="CIG"/>
    <s v="Somministrazione di lavoro temporaneo n. 2 cuochi e n. 5 magazzinieri (Ripubblicazione)"/>
    <s v="79620000-6"/>
    <s v="SERVIZI DI FORNITURA DI PERSONALE, COMPRESO PERSONALE TEMPORANEO"/>
    <x v="0"/>
    <n v="147000"/>
    <s v="No"/>
    <n v="147000"/>
    <s v="Procedura aperta"/>
    <s v="Contratto d'appalto"/>
    <s v="SERVIZI"/>
    <s v="N"/>
    <s v="NULL"/>
    <s v="FS"/>
    <s v="FORNITURA DI SERVIZI"/>
    <s v="NULL"/>
    <s v="NULL"/>
    <s v="PERFEZIONATA/O"/>
    <s v="2020-03-12"/>
  </r>
  <r>
    <x v="51"/>
    <x v="51"/>
    <s v="009"/>
    <x v="3"/>
    <s v="2020"/>
    <s v="2020-03-01"/>
    <x v="199"/>
    <s v="8233706D20"/>
    <s v="CIG"/>
    <s v="DIPFARM-PROROGA PER ATNO PER LA FORNITURA DI GAS MEDICNALI E TECNICI E SERVIZIO MANUTENZIONE IMPIANTI DET. ESTAR 296/2020- DITTA AIR LIQUIDE SANITA' SERVICE"/>
    <s v="24111000-5"/>
    <s v="IDROGENO, ARGO, GAS RARI, AZOTO E OSSIGENO"/>
    <x v="0"/>
    <n v="463204.55"/>
    <s v="No"/>
    <n v="463204.55"/>
    <s v="Affidamento diretto in adesione ad accordo quadro/convenzione"/>
    <s v="Contratto d'appalto discendente da Accordo quadro/Convenzione senza successivo confronto competitivo"/>
    <s v="SERVIZI"/>
    <s v="N"/>
    <s v="NULL"/>
    <s v="FS"/>
    <s v="FORNITURA DI SERVIZI"/>
    <s v="NULL"/>
    <n v="463204.55"/>
    <s v="PERFEZIONATA/O"/>
    <s v="2020-03-11"/>
  </r>
  <r>
    <x v="51"/>
    <x v="51"/>
    <s v="009"/>
    <x v="3"/>
    <s v="2020"/>
    <s v="2020-03-18"/>
    <x v="200"/>
    <s v="8249763FC7"/>
    <s v="CIG"/>
    <s v="[DTDTS] letti medici per terapia intensiva"/>
    <s v="33192100-3"/>
    <s v="LETTI MEDICI"/>
    <x v="0"/>
    <n v="149856"/>
    <s v="No"/>
    <n v="149856"/>
    <s v="Affidamento diretto in adesione ad accordo quadro/convenzione"/>
    <s v="Contratto d'appalto discendente da Accordo quadro/Convenzione senza successivo confronto competitivo"/>
    <s v="FORNITURE"/>
    <s v="N"/>
    <s v="NULL"/>
    <s v="FB"/>
    <s v="FORNITURA DI BENI"/>
    <s v="NULL"/>
    <n v="149856"/>
    <s v="PERFEZIONATA/O"/>
    <s v="2020-03-18"/>
  </r>
  <r>
    <x v="51"/>
    <x v="51"/>
    <s v="009"/>
    <x v="3"/>
    <s v="2020"/>
    <s v="2020-03-19"/>
    <x v="201"/>
    <s v="8251362753"/>
    <s v="CIG"/>
    <s v="[DTDTS] letti medici per terapia intensiva"/>
    <s v="33192100-3"/>
    <s v="LETTI MEDICI"/>
    <x v="0"/>
    <n v="46628"/>
    <s v="No"/>
    <n v="46628"/>
    <s v="Affidamento diretto in adesione ad accordo quadro/convenzione"/>
    <s v="Contratto d'appalto discendente da Accordo quadro/Convenzione senza successivo confronto competitivo"/>
    <s v="FORNITURE"/>
    <s v="N"/>
    <s v="NULL"/>
    <s v="FB"/>
    <s v="FORNITURA DI BENI"/>
    <s v="NULL"/>
    <n v="46628"/>
    <s v="PERFEZIONATA/O"/>
    <s v="2020-03-19"/>
  </r>
  <r>
    <x v="51"/>
    <x v="51"/>
    <s v="009"/>
    <x v="3"/>
    <s v="2020"/>
    <s v="2020-03-20"/>
    <x v="202"/>
    <s v="8255665646"/>
    <s v="CIG"/>
    <s v="NUOVO IMPIANTO GAS MEDICALI PAD 5  PO DI LIVORNO - URGENZA PANDEMIA COVID 19"/>
    <s v="33157800-3"/>
    <s v="IMPIANTO PER LA SOMMINISTRAZIONE DI OSSIGENO"/>
    <x v="0"/>
    <n v="53570"/>
    <s v="No"/>
    <n v="53570"/>
    <s v="Affidamento diretto"/>
    <s v="Contratto d'appalto"/>
    <s v="FORNITURE"/>
    <s v="N"/>
    <s v="NULL"/>
    <s v="FB"/>
    <s v="FORNITURA DI BENI"/>
    <s v="NULL"/>
    <s v="NULL"/>
    <s v="PERFEZIONATA/O"/>
    <s v="2020-03-24"/>
  </r>
  <r>
    <x v="51"/>
    <x v="51"/>
    <s v="009"/>
    <x v="3"/>
    <s v="2020"/>
    <s v="2020-05-01"/>
    <x v="203"/>
    <s v="8270950BD9"/>
    <s v="CIG"/>
    <s v="PROROGA TERAPIA A PRESSIONE NEGATICA LOTTO 1 DET. ESTAR 375/2020 DITTA WALDNER"/>
    <s v="85140000-2"/>
    <s v="VARI SERVIZI SANITARI"/>
    <x v="0"/>
    <n v="192622.95"/>
    <s v="No"/>
    <n v="192622.95"/>
    <s v="Affidamento diretto in adesione ad accordo quadro/convenzione"/>
    <s v="Contratto d'appalto discendente da Accordo quadro/Convenzione senza successivo confronto competitivo"/>
    <s v="SERVIZI"/>
    <s v="N"/>
    <s v="NULL"/>
    <s v="FS"/>
    <s v="FORNITURA DI SERVIZI"/>
    <s v="NULL"/>
    <n v="192622.95"/>
    <s v="PERFEZIONATA/O"/>
    <s v="2020-04-08"/>
  </r>
  <r>
    <x v="51"/>
    <x v="51"/>
    <s v="009"/>
    <x v="3"/>
    <s v="2020"/>
    <s v="2020-05-01"/>
    <x v="204"/>
    <s v="827096583B"/>
    <s v="CIG"/>
    <s v="PROROGA TERAPIA A PRESSIONE NEGATIVA LOTTO 2 DET ESTAR 375/2020 DITTA SMITH &amp; NEPHEW"/>
    <s v="85140000-2"/>
    <s v="VARI SERVIZI SANITARI"/>
    <x v="0"/>
    <n v="51639.34"/>
    <s v="No"/>
    <n v="51639.34"/>
    <s v="Affidamento diretto in adesione ad accordo quadro/convenzione"/>
    <s v="Contratto d'appalto discendente da Accordo quadro/Convenzione senza successivo confronto competitivo"/>
    <s v="SERVIZI"/>
    <s v="N"/>
    <s v="NULL"/>
    <s v="FS"/>
    <s v="FORNITURA DI SERVIZI"/>
    <s v="NULL"/>
    <n v="51639.34"/>
    <s v="PERFEZIONATA/O"/>
    <s v="2020-04-08"/>
  </r>
  <r>
    <x v="51"/>
    <x v="51"/>
    <s v="009"/>
    <x v="3"/>
    <s v="2020"/>
    <s v="2020-05-01"/>
    <x v="205"/>
    <s v="8271640543"/>
    <s v="CIG"/>
    <s v="proroga -adesione a det. estav centro 825/2015 per terapia a pressione negativa lotto 3- det estar 475/2020 ditta waldner"/>
    <s v="85140000-2"/>
    <s v="VARI SERVIZI SANITARI"/>
    <x v="0"/>
    <n v="51885.25"/>
    <s v="No"/>
    <n v="51885.25"/>
    <s v="Affidamento diretto in adesione ad accordo quadro/convenzione"/>
    <s v="Contratto d'appalto discendente da Accordo quadro/Convenzione senza successivo confronto competitivo"/>
    <s v="SERVIZI"/>
    <s v="N"/>
    <s v="NULL"/>
    <s v="FS"/>
    <s v="FORNITURA DI SERVIZI"/>
    <s v="NULL"/>
    <n v="51885.25"/>
    <s v="PERFEZIONATA/O"/>
    <s v="2020-04-09"/>
  </r>
  <r>
    <x v="52"/>
    <x v="52"/>
    <s v="016"/>
    <x v="17"/>
    <s v="2020"/>
    <s v="2020-03-05"/>
    <x v="206"/>
    <s v="823627337E"/>
    <s v="CIG"/>
    <s v="ACQUISIZIONE PERSONALE OSS"/>
    <s v="79620000-6"/>
    <s v="SERVIZI DI FORNITURA DI PERSONALE, COMPRESO PERSONALE TEMPORANEO"/>
    <x v="0"/>
    <n v="153544.26999999999"/>
    <s v="No"/>
    <n v="153544.26999999999"/>
    <s v="Procedura negoziata senza previa pubblicazione"/>
    <s v="Contratto d'appalto"/>
    <s v="SERVIZI"/>
    <s v="N"/>
    <s v="NULL"/>
    <s v="FS"/>
    <s v="FORNITURA DI SERVIZI"/>
    <s v="NULL"/>
    <s v="NULL"/>
    <s v="PERFEZIONATA/O"/>
    <s v="2020-03-10"/>
  </r>
  <r>
    <x v="52"/>
    <x v="52"/>
    <s v="016"/>
    <x v="17"/>
    <s v="2020"/>
    <s v="2020-03-09"/>
    <x v="207"/>
    <s v="824053509C"/>
    <s v="CIG"/>
    <s v="Fornitura urgente di n. 20 monitor con due centrali di monitoraggio per le Strutture di Malattie Infettive e Malattie Apparato Respiratorio Universitaria "/>
    <s v="33195110-7"/>
    <s v="MONITOR RESPIRATORI"/>
    <x v="0"/>
    <n v="120000"/>
    <s v="No"/>
    <n v="120000"/>
    <s v="Procedura negoziata per affidamenti sotto soglia"/>
    <s v="Contratto d'appalto"/>
    <s v="FORNITURE"/>
    <s v="N"/>
    <s v="NULL"/>
    <s v="FB"/>
    <s v="FORNITURA DI BENI"/>
    <s v="NULL"/>
    <s v="NULL"/>
    <s v="PERFEZIONATA/O"/>
    <s v="2020-03-09"/>
  </r>
  <r>
    <x v="52"/>
    <x v="52"/>
    <s v="016"/>
    <x v="17"/>
    <s v="2020"/>
    <s v="2020-03-09"/>
    <x v="208"/>
    <s v="82409853F5"/>
    <s v="CIG"/>
    <s v="Procedura negoziata telematica per l'affidamento di contratti sottosoglia ai sensi dell'art. 36 co. 2 lett. b) del D. Lgs. 50/2016 per la fornitura di n. 30 monitor multiparametrici con tre centrali di monitoraggio per le Strutture di Malattie Infettive, Medicina Interna Universitaria (Epatologia) e Malattie Apparato Respiratorio Universitaria "/>
    <s v="33195110-7"/>
    <s v="MONITOR RESPIRATORI"/>
    <x v="0"/>
    <n v="180000"/>
    <s v="No"/>
    <n v="180000"/>
    <s v="Procedura negoziata per affidamenti sotto soglia"/>
    <s v="Contratto d'appalto"/>
    <s v="FORNITURE"/>
    <s v="N"/>
    <s v="NULL"/>
    <s v="FB"/>
    <s v="FORNITURA DI BENI"/>
    <s v="NULL"/>
    <s v="NULL"/>
    <s v="PERFEZIONATA/O"/>
    <s v="2020-03-09"/>
  </r>
  <r>
    <x v="52"/>
    <x v="52"/>
    <s v="016"/>
    <x v="17"/>
    <s v="2020"/>
    <s v="2020-03-10"/>
    <x v="209"/>
    <s v="82424962E0"/>
    <s v="CIG"/>
    <s v="FORNITURA URGENTE N. 5 RADIOLOGICI DIGITALI PORTATILI EMERGENZA CORONAVIRUS"/>
    <s v="33111000-1"/>
    <s v="APPARECCHI RADIOLOGICI"/>
    <x v="0"/>
    <n v="220002.3"/>
    <s v="No"/>
    <n v="220002.3"/>
    <s v="Procedura negoziata senza previa pubblicazione"/>
    <s v="Contratto d'appalto"/>
    <s v="FORNITURE"/>
    <s v="N"/>
    <s v="NULL"/>
    <s v="FB"/>
    <s v="FORNITURA DI BENI"/>
    <s v="NULL"/>
    <s v="NULL"/>
    <s v="PERFEZIONATA/O"/>
    <s v="2020-03-13"/>
  </r>
  <r>
    <x v="52"/>
    <x v="52"/>
    <s v="016"/>
    <x v="17"/>
    <s v="2020"/>
    <s v="2020-03-16"/>
    <x v="210"/>
    <s v="8248132DD6"/>
    <s v="CIG"/>
    <s v="fornitura in estrema urgenza di n. 1 sistema diagnostico per Covid-19 e kit diagnostici"/>
    <s v="38430000-8"/>
    <s v="APPARECCHI PER ANALISI E RIVELAZIONE"/>
    <x v="0"/>
    <n v="76464.02"/>
    <s v="No"/>
    <n v="76464.02"/>
    <s v="Procedura negoziata per affidamenti sotto soglia"/>
    <s v="Contratto d'appalto"/>
    <s v="FORNITURE"/>
    <s v="N"/>
    <s v="NULL"/>
    <s v="FB"/>
    <s v="FORNITURA DI BENI"/>
    <s v="NULL"/>
    <s v="NULL"/>
    <s v="PERFEZIONATA/O"/>
    <s v="2020-03-16"/>
  </r>
  <r>
    <x v="52"/>
    <x v="52"/>
    <s v="016"/>
    <x v="17"/>
    <s v="2020"/>
    <s v="2020-03-17"/>
    <x v="211"/>
    <s v="82492031AB"/>
    <s v="CIG"/>
    <s v="ACQUISIZIONE PERSONALE OSS - SECONDA GARA - COVID 19"/>
    <s v="79620000-6"/>
    <s v="SERVIZI DI FORNITURA DI PERSONALE, COMPRESO PERSONALE TEMPORANEO"/>
    <x v="0"/>
    <n v="166484.67000000001"/>
    <s v="No"/>
    <n v="166484.67000000001"/>
    <s v="Procedura negoziata senza previa pubblicazione"/>
    <s v="Contratto d'appalto"/>
    <s v="SERVIZI"/>
    <s v="N"/>
    <s v="NULL"/>
    <s v="FS"/>
    <s v="FORNITURA DI SERVIZI"/>
    <s v="NULL"/>
    <s v="NULL"/>
    <s v="PERFEZIONATA/O"/>
    <s v="2020-03-18"/>
  </r>
  <r>
    <x v="52"/>
    <x v="52"/>
    <s v="016"/>
    <x v="17"/>
    <s v="2020"/>
    <s v="2020-03-30"/>
    <x v="212"/>
    <s v="8263878FD8"/>
    <s v="CIG"/>
    <s v="fornitura quinquennale dispositivi monouso a completamento sistemi per ossigenoterapia ad alti flussi"/>
    <s v="33190000-8"/>
    <s v="DISPOSITIVI E PRODOTTI MEDICI VARI"/>
    <x v="0"/>
    <n v="916200"/>
    <s v="No"/>
    <n v="916200"/>
    <s v="Procedura negoziata senza previa pubblicazione"/>
    <s v="Contratto d'appalto"/>
    <s v="FORNITURE"/>
    <s v="N"/>
    <s v="NULL"/>
    <s v="FB"/>
    <s v="FORNITURA DI BENI"/>
    <s v="NULL"/>
    <s v="NULL"/>
    <s v="PERFEZIONATA/O"/>
    <s v="2020-04-08"/>
  </r>
  <r>
    <x v="52"/>
    <x v="52"/>
    <s v="016"/>
    <x v="17"/>
    <s v="2020"/>
    <s v="2020-04-01"/>
    <x v="213"/>
    <s v="8263449DD3"/>
    <s v="CIG"/>
    <s v="fornitura urgente di n. 2 ambulanze di tipo b emergenza covid 19"/>
    <s v="34114121-3"/>
    <s v="AMBULANZE"/>
    <x v="0"/>
    <n v="140000"/>
    <s v="No"/>
    <n v="140000"/>
    <s v="Procedura negoziata per affidamenti sotto soglia"/>
    <s v="Contratto d'appalto"/>
    <s v="FORNITURE"/>
    <s v="N"/>
    <s v="NULL"/>
    <s v="FB"/>
    <s v="FORNITURA DI BENI"/>
    <s v="NULL"/>
    <s v="NULL"/>
    <s v="PERFEZIONATA/O"/>
    <s v="2020-04-01"/>
  </r>
  <r>
    <x v="52"/>
    <x v="52"/>
    <s v="016"/>
    <x v="17"/>
    <s v="2020"/>
    <s v="2020-04-02"/>
    <x v="214"/>
    <s v="82655904A5"/>
    <s v="CIG"/>
    <s v="fornitura urgente n. 4 letti area critica emergenza covid 19"/>
    <s v="33192150-8"/>
    <s v="LETTI TERAPEUTICI"/>
    <x v="0"/>
    <n v="120000"/>
    <s v="No"/>
    <n v="120000"/>
    <s v="Procedura negoziata senza previa pubblicazione"/>
    <s v="Contratto d'appalto"/>
    <s v="FORNITURE"/>
    <s v="N"/>
    <s v="NULL"/>
    <s v="FB"/>
    <s v="FORNITURA DI BENI"/>
    <s v="NULL"/>
    <s v="NULL"/>
    <s v="PERFEZIONATA/O"/>
    <s v="2020-04-03"/>
  </r>
  <r>
    <x v="52"/>
    <x v="52"/>
    <s v="016"/>
    <x v="17"/>
    <s v="2020"/>
    <s v="2020-04-06"/>
    <x v="215"/>
    <s v="826723849E"/>
    <s v="CIG"/>
    <s v="Acquisizione personale OSS (operatore socio-sanitario) tramite agenzia di somministrazione mediante procedura negoziata ex art. 63, comma 2, lett. c) e art. 58 del D.lgs. 50/2016. Emergenza Covid -19  "/>
    <s v="79620000-6"/>
    <s v="SERVIZI DI FORNITURA DI PERSONALE, COMPRESO PERSONALE TEMPORANEO"/>
    <x v="0"/>
    <n v="360716.79"/>
    <s v="No"/>
    <n v="360716.79"/>
    <s v="Procedura negoziata senza previa pubblicazione"/>
    <s v="Contratto d'appalto"/>
    <s v="SERVIZI"/>
    <s v="N"/>
    <s v="NULL"/>
    <s v="FS"/>
    <s v="FORNITURA DI SERVIZI"/>
    <s v="NULL"/>
    <s v="NULL"/>
    <s v="PERFEZIONATA/O"/>
    <s v="2020-04-06"/>
  </r>
  <r>
    <x v="53"/>
    <x v="53"/>
    <s v="009"/>
    <x v="3"/>
    <s v="2020"/>
    <s v="2020-03-18"/>
    <x v="216"/>
    <s v="8263060CD0"/>
    <s v="CIG"/>
    <s v="SERVIZIO DI OSSIGENOTERAPIA DOMICILIARE PER LE NECESSITA"/>
    <s v="85111700-7"/>
    <s v="SERVIZI DI OSSIGENOTERAPIA"/>
    <x v="0"/>
    <n v="1240427.92"/>
    <s v="No"/>
    <n v="1240427.92"/>
    <s v="Affidamento diretto in adesione ad accordo quadro/convenzione"/>
    <s v="Contratto d'appalto discendente da Accordo quadro/Convenzione senza successivo confronto competitivo"/>
    <s v="SERVIZI"/>
    <s v="N"/>
    <s v="NULL"/>
    <s v="FS"/>
    <s v="FORNITURA DI SERVIZI"/>
    <s v="2020-03-18"/>
    <n v="1240427.92"/>
    <s v="AGGIUDICATA/O"/>
    <s v="2020-04-01"/>
  </r>
  <r>
    <x v="54"/>
    <x v="54"/>
    <s v="008"/>
    <x v="9"/>
    <s v="2020"/>
    <s v="2020-03-02"/>
    <x v="217"/>
    <s v="823233843A"/>
    <s v="CIG"/>
    <s v="forniutra dm vari (urgenza coronavirus) - MARCROPHARM"/>
    <s v="33141000-0"/>
    <s v="MATERIALI MEDICI NON CHIMICI DI CONSUMO MONOUSO E MATERIALE DI CONSUMO EMATOLOGICO"/>
    <x v="0"/>
    <n v="50000"/>
    <s v="No"/>
    <n v="50000"/>
    <s v="Procedura negoziata senza previa pubblicazione"/>
    <s v="Contratto d'appalto"/>
    <s v="FORNITURE"/>
    <s v="N"/>
    <s v="NULL"/>
    <s v="FB"/>
    <s v="FORNITURA DI BENI"/>
    <s v="2020-03-02"/>
    <n v="50000"/>
    <s v="AGGIUDICATA/O"/>
    <s v="2020-03-03"/>
  </r>
  <r>
    <x v="54"/>
    <x v="54"/>
    <s v="008"/>
    <x v="9"/>
    <s v="2020"/>
    <s v="2020-03-11"/>
    <x v="218"/>
    <s v="8233898B92"/>
    <s v="CIG"/>
    <s v="RDO SATER  Fornitura Materiale di consumo dedicato per CARTO 3 per mappaggio cardiaco, di proprietà"/>
    <s v="33123000-8"/>
    <s v="APPARECCHI CARDIOVASCOLARI"/>
    <x v="0"/>
    <n v="660000"/>
    <s v="No"/>
    <n v="660000"/>
    <s v="Procedura negoziata senza previa pubblicazione"/>
    <s v="Contratto d'appalto"/>
    <s v="FORNITURE"/>
    <s v="N"/>
    <s v="NULL"/>
    <s v="FB"/>
    <s v="FORNITURA DI BENI"/>
    <s v="NULL"/>
    <s v="NULL"/>
    <s v="PERFEZIONATA/O"/>
    <s v="2020-03-18"/>
  </r>
  <r>
    <x v="54"/>
    <x v="54"/>
    <s v="008"/>
    <x v="9"/>
    <s v="2020"/>
    <s v="2020-03-16"/>
    <x v="219"/>
    <s v="82471313CC"/>
    <s v="CIG"/>
    <s v="acquisto urgente (emergenza coronavirus)  sistemi infusionali "/>
    <s v="33194100-7"/>
    <s v="APPARECCHI E STRUMENTI PER INFUSIONE"/>
    <x v="0"/>
    <n v="52400"/>
    <s v="No"/>
    <n v="52400"/>
    <s v="Procedura negoziata senza previa pubblicazione"/>
    <s v="Contratto d'appalto"/>
    <s v="FORNITURE"/>
    <s v="N"/>
    <s v="NULL"/>
    <s v="FB"/>
    <s v="FORNITURA DI BENI"/>
    <s v="2020-03-16"/>
    <n v="52400"/>
    <s v="AGGIUDICATA/O"/>
    <s v="2020-03-16"/>
  </r>
  <r>
    <x v="54"/>
    <x v="54"/>
    <s v="008"/>
    <x v="9"/>
    <s v="2020"/>
    <s v="2020-03-17"/>
    <x v="220"/>
    <s v="8248638F66"/>
    <s v="CIG"/>
    <s v="(emergenza coronavirus) acquisto di letti per terapie intensive "/>
    <s v="33192120-9"/>
    <s v="LETTI D'OSPEDALE"/>
    <x v="0"/>
    <n v="100800"/>
    <s v="No"/>
    <n v="100800"/>
    <s v="Procedura negoziata senza previa pubblicazione"/>
    <s v="Contratto d'appalto"/>
    <s v="FORNITURE"/>
    <s v="N"/>
    <s v="NULL"/>
    <s v="FB"/>
    <s v="FORNITURA DI BENI"/>
    <s v="2020-03-17"/>
    <n v="100800"/>
    <s v="AGGIUDICATA/O"/>
    <s v="2020-03-17"/>
  </r>
  <r>
    <x v="54"/>
    <x v="54"/>
    <s v="008"/>
    <x v="9"/>
    <s v="2020"/>
    <s v="2020-03-31"/>
    <x v="221"/>
    <s v="8262438B86"/>
    <s v="CIG"/>
    <s v="Somministrazione di lavoro temporaneo per le esigenze delle Aziende sanitarie aderenti all'unione d'acquisto dell'Area Vasta Emilia Nord. Ampliamento ai sensi dell'art. 106 comma 1 lett. b) e c) e comma 7 del dlgs n.50/2016,"/>
    <s v="79620000-6"/>
    <s v="SERVIZI DI FORNITURA DI PERSONALE, COMPRESO PERSONALE TEMPORANEO"/>
    <x v="0"/>
    <n v="545150"/>
    <s v="No"/>
    <n v="545150"/>
    <s v="Affidamento diretto in adesione ad accordo quadro/convenzione"/>
    <s v="Contratto d'appalto discendente da Accordo quadro/Convenzione senza successivo confronto competitivo"/>
    <s v="SERVIZI"/>
    <s v="N"/>
    <s v="NULL"/>
    <s v="FS"/>
    <s v="FORNITURA DI SERVIZI"/>
    <s v="NULL"/>
    <n v="545150"/>
    <s v="PERFEZIONATA/O"/>
    <s v="2020-03-31"/>
  </r>
  <r>
    <x v="54"/>
    <x v="54"/>
    <s v="008"/>
    <x v="9"/>
    <s v="2020"/>
    <s v="2020-04-06"/>
    <x v="222"/>
    <s v="8268003BE8"/>
    <s v="CIG"/>
    <s v="emergenza coronavirus - acquisto urgente ecotomografo"/>
    <s v="33115000-9"/>
    <s v="APPARECCHI PER TOMOGRAFIA"/>
    <x v="0"/>
    <n v="81967"/>
    <s v="No"/>
    <n v="81967"/>
    <s v="Procedura negoziata senza previa pubblicazione"/>
    <s v="Contratto d'appalto"/>
    <s v="FORNITURE"/>
    <s v="N"/>
    <s v="NULL"/>
    <s v="FB"/>
    <s v="FORNITURA DI BENI"/>
    <s v="2020-04-06"/>
    <n v="81967"/>
    <s v="AGGIUDICATA/O"/>
    <s v="2020-04-07"/>
  </r>
  <r>
    <x v="55"/>
    <x v="55"/>
    <s v="020"/>
    <x v="21"/>
    <s v="2020"/>
    <s v="2020-03-17"/>
    <x v="223"/>
    <s v="8249331B49"/>
    <s v="CIG"/>
    <s v="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
    <s v="33190000-8"/>
    <s v="DISPOSITIVI E PRODOTTI MEDICI VARI"/>
    <x v="0"/>
    <n v="137506.6"/>
    <s v="No"/>
    <n v="137506.6"/>
    <s v="Procedura negoziata senza previa pubblicazione"/>
    <s v="Contratto d'appalto"/>
    <s v="FORNITURE"/>
    <s v="N"/>
    <s v="NULL"/>
    <s v="FB"/>
    <s v="FORNITURA DI BENI"/>
    <s v="NULL"/>
    <s v="NULL"/>
    <s v="PERFEZIONATA/O"/>
    <s v="2020-03-23"/>
  </r>
  <r>
    <x v="55"/>
    <x v="55"/>
    <s v="020"/>
    <x v="21"/>
    <s v="2020"/>
    <s v="2020-03-20"/>
    <x v="224"/>
    <s v="82512456C6"/>
    <s v="CIG"/>
    <s v="Fornnitura test polmonite affidamento ex art. 36 co.2 lett. a) D.Lgs. 50/2016"/>
    <s v="33190000-8"/>
    <s v="DISPOSITIVI E PRODOTTI MEDICI VARI"/>
    <x v="0"/>
    <n v="47272"/>
    <s v="No"/>
    <n v="47272"/>
    <s v="Procedura negoziata senza previa pubblicazione"/>
    <s v="Contratto d'appalto"/>
    <s v="FORNITURE"/>
    <s v="N"/>
    <s v="NULL"/>
    <s v="FB"/>
    <s v="FORNITURA DI BENI"/>
    <s v="NULL"/>
    <s v="NULL"/>
    <s v="PERFEZIONATA/O"/>
    <s v="2020-03-27"/>
  </r>
  <r>
    <x v="55"/>
    <x v="55"/>
    <s v="020"/>
    <x v="21"/>
    <s v="2020"/>
    <s v="2020-03-31"/>
    <x v="225"/>
    <s v="826289115D"/>
    <s v="CIG"/>
    <s v="FORNITURA DI N^ 17 MONITOR MULTI PARAMETRICI DI FASCIA ALTA DA DESTINARE A VARIE UU.OO. DELL'AZIENDA E DELL'OSPEDALIERO UNIVERSITARIA DI SASSARI "/>
    <s v="33124100-6"/>
    <s v="APPARECCHI DIAGNOSTICI"/>
    <x v="0"/>
    <n v="183600"/>
    <s v="No"/>
    <n v="183600"/>
    <s v="Affidamento diretto"/>
    <s v="Contratto d'appalto"/>
    <s v="FORNITURE"/>
    <s v="N"/>
    <s v="NULL"/>
    <s v="FB"/>
    <s v="FORNITURA DI BENI"/>
    <s v="NULL"/>
    <s v="NULL"/>
    <s v="PERFEZIONATA/O"/>
    <s v="2020-03-31"/>
  </r>
  <r>
    <x v="55"/>
    <x v="55"/>
    <s v="020"/>
    <x v="21"/>
    <s v="2020"/>
    <s v="2020-04-07"/>
    <x v="226"/>
    <s v="8267519C7F"/>
    <s v="CIG"/>
    <s v="ACQUISTO ESTREMA URGENZA DI MATERIALE DIAGNOSTICO PER TEST POLMONITE DA NUOVO CORONA VIRUS(2019n-COV) PER LE ESIGENZE DELLA S.C. DI MICROBIOLOGIA E VIROLOGIA.NOTA S.C. FARMACIA PG 2020/1964 DEL 03/04/2020,TRATTATIVA DIRETTA CON DBA"/>
    <s v="33190000-8"/>
    <s v="DISPOSITIVI E PRODOTTI MEDICI VARI"/>
    <x v="0"/>
    <n v="136750"/>
    <s v="No"/>
    <n v="136750"/>
    <s v="Procedura negoziata senza previa pubblicazione"/>
    <s v="Contratto d'appalto"/>
    <s v="FORNITURE"/>
    <s v="N"/>
    <s v="NULL"/>
    <s v="FB"/>
    <s v="FORNITURA DI BENI"/>
    <s v="NULL"/>
    <s v="NULL"/>
    <s v="PERFEZIONATA/O"/>
    <s v="2020-04-07"/>
  </r>
  <r>
    <x v="56"/>
    <x v="56"/>
    <s v="013"/>
    <x v="0"/>
    <s v="2020"/>
    <s v="2020-03-10"/>
    <x v="227"/>
    <s v="82420914A8"/>
    <s v="CIG"/>
    <s v="Acquisto di prodotti vari urgenti per gestione pazienti affetti da coronavirus Covid-19"/>
    <s v="33192120-9"/>
    <s v="LETTI D'OSPEDALE"/>
    <x v="0"/>
    <n v="389026.33"/>
    <s v="Si"/>
    <n v="130500"/>
    <s v="Affidamento diretto"/>
    <s v="Contratto d'appalto"/>
    <s v="FORNITURE"/>
    <s v="N"/>
    <s v="NULL"/>
    <s v="FB"/>
    <s v="FORNITURA DI BENI"/>
    <s v="NULL"/>
    <s v="NULL"/>
    <s v="PERFEZIONATA/O"/>
    <s v="2020-03-12"/>
  </r>
  <r>
    <x v="56"/>
    <x v="56"/>
    <s v="013"/>
    <x v="0"/>
    <s v="2020"/>
    <s v="2020-03-10"/>
    <x v="227"/>
    <s v="8242353CDB"/>
    <s v="CIG"/>
    <s v="Acquisto di prodotti vari urgenti per gestione pazienti affetti da coronavirus Covid-19"/>
    <s v="33192130-2"/>
    <s v="LETTI MOTORIZZATI"/>
    <x v="0"/>
    <n v="389026.33"/>
    <s v="Si"/>
    <n v="59163.23"/>
    <s v="Affidamento diretto"/>
    <s v="Contratto d'appalto"/>
    <s v="FORNITURE"/>
    <s v="N"/>
    <s v="NULL"/>
    <s v="FB"/>
    <s v="FORNITURA DI BENI"/>
    <s v="NULL"/>
    <s v="NULL"/>
    <s v="PERFEZIONATA/O"/>
    <s v="2020-03-12"/>
  </r>
  <r>
    <x v="56"/>
    <x v="56"/>
    <s v="013"/>
    <x v="0"/>
    <s v="2020"/>
    <s v="2020-03-10"/>
    <x v="227"/>
    <s v="82424003A7"/>
    <s v="CIG"/>
    <s v="Acquisto di prodotti vari urgenti per gestione pazienti affetti da coronavirus Covid-19"/>
    <s v="33192120-9"/>
    <s v="LETTI D'OSPEDALE"/>
    <x v="0"/>
    <n v="389026.33"/>
    <s v="Si"/>
    <n v="199363.1"/>
    <s v="Affidamento diretto"/>
    <s v="Contratto d'appalto"/>
    <s v="FORNITURE"/>
    <s v="N"/>
    <s v="NULL"/>
    <s v="FB"/>
    <s v="FORNITURA DI BENI"/>
    <s v="NULL"/>
    <s v="NULL"/>
    <s v="PERFEZIONATA/O"/>
    <s v="2020-03-12"/>
  </r>
  <r>
    <x v="57"/>
    <x v="57"/>
    <s v="020"/>
    <x v="21"/>
    <s v="2020"/>
    <s v="2020-03-13"/>
    <x v="228"/>
    <s v="82448254D3"/>
    <s v="CIG"/>
    <s v="dispositivi per pompe volumetriche mesi sei"/>
    <s v="33190000-8"/>
    <s v="DISPOSITIVI E PRODOTTI MEDICI VARI"/>
    <x v="0"/>
    <n v="217719.8"/>
    <s v="Si"/>
    <n v="60124.9"/>
    <s v="Affidamento diretto"/>
    <s v="Contratto d'appalto"/>
    <s v="FORNITURE"/>
    <s v="N"/>
    <s v="NULL"/>
    <s v="FB"/>
    <s v="FORNITURA DI BENI"/>
    <s v="2020-03-17"/>
    <n v="60124.9"/>
    <s v="AGGIUDICATA/O"/>
    <s v="2020-04-03"/>
  </r>
  <r>
    <x v="57"/>
    <x v="57"/>
    <s v="020"/>
    <x v="21"/>
    <s v="2020"/>
    <s v="2020-03-13"/>
    <x v="228"/>
    <s v="824482874C"/>
    <s v="CIG"/>
    <s v="dispositivi per pompe volumetriche mesi sei"/>
    <s v="33190000-8"/>
    <s v="DISPOSITIVI E PRODOTTI MEDICI VARI"/>
    <x v="0"/>
    <n v="217719.8"/>
    <s v="Si"/>
    <n v="153994.9"/>
    <s v="Affidamento diretto"/>
    <s v="Contratto d'appalto"/>
    <s v="FORNITURE"/>
    <s v="N"/>
    <s v="NULL"/>
    <s v="FB"/>
    <s v="FORNITURA DI BENI"/>
    <s v="2020-03-17"/>
    <n v="155320"/>
    <s v="AGGIUDICATA/O"/>
    <s v="2020-04-03"/>
  </r>
  <r>
    <x v="57"/>
    <x v="57"/>
    <s v="020"/>
    <x v="21"/>
    <s v="2020"/>
    <s v="2020-03-13"/>
    <x v="228"/>
    <s v="8244844481"/>
    <s v="CIG"/>
    <s v="dispositivi per pompe volumetriche mesi sei"/>
    <s v="33190000-8"/>
    <s v="DISPOSITIVI E PRODOTTI MEDICI VARI"/>
    <x v="0"/>
    <n v="217719.8"/>
    <s v="Si"/>
    <n v="3600"/>
    <s v="Affidamento diretto"/>
    <s v="Contratto d'appalto"/>
    <s v="FORNITURE"/>
    <s v="N"/>
    <s v="NULL"/>
    <s v="FB"/>
    <s v="FORNITURA DI BENI"/>
    <s v="NULL"/>
    <s v="NULL"/>
    <s v="PERFEZIONATA/O"/>
    <s v="2020-03-12"/>
  </r>
  <r>
    <x v="57"/>
    <x v="57"/>
    <s v="020"/>
    <x v="21"/>
    <s v="2020"/>
    <s v="2020-03-17"/>
    <x v="229"/>
    <s v="8249132712"/>
    <s v="CIG"/>
    <s v="Procedura Negoziata, ex art. 63, comma 2, lett. c) del D. Lgs. 50/16, per l'affidamento del servizio di decontaminazione e disinfezione di ambienti lavorativi dell'AOB per virus COVID19."/>
    <s v="90921000-9"/>
    <s v="SERVIZI DI DISINFEZIONE E DISINFESTAZIONE"/>
    <x v="0"/>
    <n v="59850"/>
    <s v="No"/>
    <n v="59850"/>
    <s v="Affidamento diretto"/>
    <s v="Contratto d'appalto"/>
    <s v="SERVIZI"/>
    <s v="N"/>
    <s v="NULL"/>
    <s v="FS"/>
    <s v="FORNITURA DI SERVIZI"/>
    <s v="2020-03-18"/>
    <n v="59900"/>
    <s v="AGGIUDICATA/O"/>
    <s v="2020-04-06"/>
  </r>
  <r>
    <x v="58"/>
    <x v="58"/>
    <s v="019"/>
    <x v="18"/>
    <s v="2020"/>
    <s v="2020-03-02"/>
    <x v="230"/>
    <s v="8242977FCB"/>
    <s v="CIG"/>
    <s v="Recepimento gara telematica regionale espletata dalla C.U.C. per la fornitura di Dispositivi Medici impiantabili attivi per elettrostimolazione cardiaca  - lotto n.2"/>
    <s v="33182000-9"/>
    <s v="APPARECCHI PER IL SOSTEGNO DELLE FUNZIONI CARDIACHE"/>
    <x v="0"/>
    <n v="142985"/>
    <s v="No"/>
    <n v="142985"/>
    <s v="Affidamento diretto in adesione ad accordo quadro/convenzione"/>
    <s v="Contratto d'appalto discendente da Accordo quadro/Convenzione senza successivo confronto competitivo"/>
    <s v="FORNITURE"/>
    <s v="N"/>
    <s v="NULL"/>
    <s v="FB"/>
    <s v="FORNITURA DI BENI"/>
    <s v="2020-03-02"/>
    <n v="142985"/>
    <s v="AGGIUDICATA/O"/>
    <s v="2020-03-31"/>
  </r>
  <r>
    <x v="58"/>
    <x v="58"/>
    <s v="019"/>
    <x v="18"/>
    <s v="2020"/>
    <s v="2020-03-02"/>
    <x v="231"/>
    <s v="82433714F2"/>
    <s v="CIG"/>
    <s v="Recepimento gara telematica regionale espletata dalla C.U.C. per la fornitura di Dispositivi Medici impiantabili attivi per elettrostimolazione cardiaca  - lotto n.3"/>
    <s v="33182000-9"/>
    <s v="APPARECCHI PER IL SOSTEGNO DELLE FUNZIONI CARDIACHE"/>
    <x v="0"/>
    <n v="148000"/>
    <s v="No"/>
    <n v="148000"/>
    <s v="Affidamento diretto in adesione ad accordo quadro/convenzione"/>
    <s v="Contratto d'appalto discendente da Accordo quadro/Convenzione senza successivo confronto competitivo"/>
    <s v="FORNITURE"/>
    <s v="N"/>
    <s v="NULL"/>
    <s v="AA"/>
    <s v="ALTRO (Stazioni appaltanti con sistema di qualificazione proprio)"/>
    <s v="2020-03-02"/>
    <n v="148000"/>
    <s v="AGGIUDICATA/O"/>
    <s v="2020-03-31"/>
  </r>
  <r>
    <x v="58"/>
    <x v="58"/>
    <s v="019"/>
    <x v="18"/>
    <s v="2020"/>
    <s v="2020-03-02"/>
    <x v="232"/>
    <s v="82445788FD"/>
    <s v="CIG"/>
    <s v="Recepimento gara telematica regionale espletata dalla C.U.C. per la fornitura di Dispositivi Medici impiantabili attivi per elettrostimolazione cardiaca  - lotto n.4"/>
    <s v="33182000-9"/>
    <s v="APPARECCHI PER IL SOSTEGNO DELLE FUNZIONI CARDIACHE"/>
    <x v="0"/>
    <n v="47150"/>
    <s v="No"/>
    <n v="47150"/>
    <s v="Affidamento diretto in adesione ad accordo quadro/convenzione"/>
    <s v="Contratto d'appalto discendente da Accordo quadro/Convenzione senza successivo confronto competitivo"/>
    <s v="FORNITURE"/>
    <s v="N"/>
    <s v="NULL"/>
    <s v="FB"/>
    <s v="FORNITURA DI BENI"/>
    <s v="2020-03-02"/>
    <n v="47150"/>
    <s v="AGGIUDICATA/O"/>
    <s v="2020-03-31"/>
  </r>
  <r>
    <x v="58"/>
    <x v="58"/>
    <s v="019"/>
    <x v="18"/>
    <s v="2020"/>
    <s v="2020-03-02"/>
    <x v="233"/>
    <s v="8244717BB1"/>
    <s v="CIG"/>
    <s v="Recepimento gara telematica regionale espletata dalla C.U.C. per la fornitura di Dispositivi Medici impiantabili attivi per elettrostimolazione cardiaca  - lotto n.5"/>
    <s v="33182000-9"/>
    <s v="APPARECCHI PER IL SOSTEGNO DELLE FUNZIONI CARDIACHE"/>
    <x v="0"/>
    <n v="659220"/>
    <s v="No"/>
    <n v="659220"/>
    <s v="Affidamento diretto in adesione ad accordo quadro/convenzione"/>
    <s v="Contratto d'appalto discendente da Accordo quadro/Convenzione senza successivo confronto competitivo"/>
    <s v="FORNITURE"/>
    <s v="N"/>
    <s v="NULL"/>
    <s v="FB"/>
    <s v="FORNITURA DI BENI"/>
    <s v="2020-03-02"/>
    <n v="659220"/>
    <s v="AGGIUDICATA/O"/>
    <s v="2020-03-31"/>
  </r>
  <r>
    <x v="58"/>
    <x v="58"/>
    <s v="019"/>
    <x v="18"/>
    <s v="2020"/>
    <s v="2020-03-02"/>
    <x v="234"/>
    <s v="8244760F2C"/>
    <s v="CIG"/>
    <s v="Recepimento gara telematica regionale espletata dalla C.U.C. per la fornitura di Dispositivi Medici impiantabili attivi per elettrostimolazione cardiaca  - lotto n.6"/>
    <s v="33182000-9"/>
    <s v="APPARECCHI PER IL SOSTEGNO DELLE FUNZIONI CARDIACHE"/>
    <x v="0"/>
    <n v="4386680"/>
    <s v="No"/>
    <n v="4386680"/>
    <s v="Affidamento diretto in adesione ad accordo quadro/convenzione"/>
    <s v="Contratto d'appalto discendente da Accordo quadro/Convenzione senza successivo confronto competitivo"/>
    <s v="FORNITURE"/>
    <s v="N"/>
    <s v="NULL"/>
    <s v="FB"/>
    <s v="FORNITURA DI BENI"/>
    <s v="2020-03-02"/>
    <n v="4386680"/>
    <s v="AGGIUDICATA/O"/>
    <s v="2020-03-31"/>
  </r>
  <r>
    <x v="58"/>
    <x v="58"/>
    <s v="019"/>
    <x v="18"/>
    <s v="2020"/>
    <s v="2020-03-02"/>
    <x v="235"/>
    <s v="8244819FDC"/>
    <s v="CIG"/>
    <s v="Recepimento gara telematica regionale espletata dalla C.U.C. per la fornitura di Dispositivi Medici impiantabili attivi per elettrostimolazione cardiaca  - lotto n.7"/>
    <s v="33182000-9"/>
    <s v="APPARECCHI PER IL SOSTEGNO DELLE FUNZIONI CARDIACHE"/>
    <x v="0"/>
    <n v="70000"/>
    <s v="No"/>
    <n v="70000"/>
    <s v="Affidamento diretto in adesione ad accordo quadro/convenzione"/>
    <s v="Contratto d'appalto discendente da Accordo quadro/Convenzione senza successivo confronto competitivo"/>
    <s v="FORNITURE"/>
    <s v="N"/>
    <s v="NULL"/>
    <s v="FB"/>
    <s v="FORNITURA DI BENI"/>
    <s v="2020-03-02"/>
    <n v="70000"/>
    <s v="AGGIUDICATA/O"/>
    <s v="2020-03-31"/>
  </r>
  <r>
    <x v="58"/>
    <x v="58"/>
    <s v="019"/>
    <x v="18"/>
    <s v="2020"/>
    <s v="2020-03-02"/>
    <x v="236"/>
    <s v="8244827679"/>
    <s v="CIG"/>
    <s v="Recepimento gara telematica regionale espletata dalla C.U.C. per la fornitura di Dispositivi Medici impiantabili attivi per elettrostimolazione cardiaca  - lotto n.8"/>
    <s v="33182000-9"/>
    <s v="APPARECCHI PER IL SOSTEGNO DELLE FUNZIONI CARDIACHE"/>
    <x v="0"/>
    <n v="161000"/>
    <s v="No"/>
    <n v="161000"/>
    <s v="Affidamento diretto in adesione ad accordo quadro/convenzione"/>
    <s v="Contratto d'appalto discendente da Accordo quadro/Convenzione senza successivo confronto competitivo"/>
    <s v="FORNITURE"/>
    <s v="N"/>
    <s v="NULL"/>
    <s v="FB"/>
    <s v="FORNITURA DI BENI"/>
    <s v="2020-03-02"/>
    <n v="161000"/>
    <s v="AGGIUDICATA/O"/>
    <s v="2020-03-31"/>
  </r>
  <r>
    <x v="58"/>
    <x v="58"/>
    <s v="019"/>
    <x v="18"/>
    <s v="2020"/>
    <s v="2020-03-02"/>
    <x v="237"/>
    <s v="8269268FD0"/>
    <s v="CIG"/>
    <s v="Recepimento gara telematica regionale espletata dalla C.U.C. per la fornitura di Dispositivi Medici impiantabili attivi per elettrostimolazione cardiaca  - lotto n.1"/>
    <s v="33182000-9"/>
    <s v="APPARECCHI PER IL SOSTEGNO DELLE FUNZIONI CARDIACHE"/>
    <x v="0"/>
    <n v="531437"/>
    <s v="No"/>
    <n v="531437"/>
    <s v="Affidamento diretto in adesione ad accordo quadro/convenzione"/>
    <s v="Contratto d'appalto discendente da Accordo quadro/Convenzione senza successivo confronto competitivo"/>
    <s v="FORNITURE"/>
    <s v="N"/>
    <s v="NULL"/>
    <s v="FB"/>
    <s v="FORNITURA DI BENI"/>
    <s v="2020-03-02"/>
    <n v="531437"/>
    <s v="AGGIUDICATA/O"/>
    <s v="2020-04-07"/>
  </r>
  <r>
    <x v="58"/>
    <x v="58"/>
    <s v="019"/>
    <x v="18"/>
    <s v="2020"/>
    <s v="2020-03-05"/>
    <x v="238"/>
    <s v="8235722CC8"/>
    <s v="CIG"/>
    <s v="Acquisto n.5 massaggiatori cardiaci automatici"/>
    <s v="33172200-8"/>
    <s v="APPARECCHI PER RIANIMAZIONE"/>
    <x v="0"/>
    <n v="80000"/>
    <s v="No"/>
    <n v="80000"/>
    <s v="Procedura negoziata per affidamenti sotto soglia"/>
    <s v="Contratto d'appalto"/>
    <s v="FORNITURE"/>
    <s v="N"/>
    <s v="NULL"/>
    <s v="FB"/>
    <s v="FORNITURA DI BENI"/>
    <s v="NULL"/>
    <s v="NULL"/>
    <s v="PERFEZIONATA/O"/>
    <s v="2020-03-05"/>
  </r>
  <r>
    <x v="58"/>
    <x v="58"/>
    <s v="019"/>
    <x v="18"/>
    <s v="2020"/>
    <s v="2020-03-10"/>
    <x v="239"/>
    <s v="82424740B9"/>
    <s v="CIG"/>
    <s v="Fornitura e posa in opera di n. 2 camere di isolamento a pressione negativa per l'Ospedale di Trapani"/>
    <s v="33170000-2"/>
    <s v="ANESTESIA E RIANIMAZIONE"/>
    <x v="0"/>
    <n v="100000"/>
    <s v="No"/>
    <n v="100000"/>
    <s v="Procedura negoziata per affidamenti sotto soglia"/>
    <s v="Contratto d'appalto"/>
    <s v="FORNITURE"/>
    <s v="N"/>
    <s v="NULL"/>
    <s v="FB"/>
    <s v="FORNITURA DI BENI"/>
    <s v="NULL"/>
    <s v="NULL"/>
    <s v="PERFEZIONATA/O"/>
    <s v="2020-03-10"/>
  </r>
  <r>
    <x v="58"/>
    <x v="58"/>
    <s v="019"/>
    <x v="18"/>
    <s v="2020"/>
    <s v="2020-03-18"/>
    <x v="240"/>
    <s v="82499867D0"/>
    <s v="CIG"/>
    <s v="RDO PER LA FORNITURA DI ATTREZZATURE SANITARIE PER L'ASP DI TRAPANI NELL'AMBITO DELL'EMERGENZA COVID 19"/>
    <s v="33172000-6"/>
    <s v="APPARECCHI PER ANESTESIA E RIANIMAZIONE"/>
    <x v="0"/>
    <n v="214000"/>
    <s v="No"/>
    <n v="214000"/>
    <s v="Procedura negoziata per affidamenti sotto soglia"/>
    <s v="Contratto d'appalto"/>
    <s v="FORNITURE"/>
    <s v="N"/>
    <s v="NULL"/>
    <s v="FB"/>
    <s v="FORNITURA DI BENI"/>
    <s v="NULL"/>
    <s v="NULL"/>
    <s v="PERFEZIONATA/O"/>
    <s v="2020-03-20"/>
  </r>
  <r>
    <x v="58"/>
    <x v="58"/>
    <s v="019"/>
    <x v="18"/>
    <s v="2020"/>
    <s v="2020-03-19"/>
    <x v="241"/>
    <s v="8251157E25"/>
    <s v="CIG"/>
    <s v="Procedura negoziata ex art 36 comma 2 lett. b) D.Lgs.  50/2016 per la fornitura di n.7 videolaringoscopi portatili per intubazione difficile occorrenti ai PP.OO. Mazara del Vallo, Castelvetrano, Marsala "/>
    <s v="33190000-8"/>
    <s v="DISPOSITIVI E PRODOTTI MEDICI VARI"/>
    <x v="0"/>
    <n v="126000"/>
    <s v="No"/>
    <n v="126000"/>
    <s v="Procedura negoziata per affidamenti sotto soglia"/>
    <s v="Contratto d'appalto"/>
    <s v="FORNITURE"/>
    <s v="N"/>
    <s v="NULL"/>
    <s v="FB"/>
    <s v="FORNITURA DI BENI"/>
    <s v="NULL"/>
    <s v="NULL"/>
    <s v="PERFEZIONATA/O"/>
    <s v="2020-03-19"/>
  </r>
  <r>
    <x v="58"/>
    <x v="58"/>
    <s v="019"/>
    <x v="18"/>
    <s v="2020"/>
    <s v="2020-03-23"/>
    <x v="242"/>
    <s v="8254486954"/>
    <s v="CIG"/>
    <s v="PROCEDURA NEGOZIATA D'URGENZA EX ART. 63, COMMA 2, LETT. C) D.LGS. N.50/2016 PER LA FORNITURA URGENTE DI ATTREZZATURE DA DESTINARE ALLE TERAPIE INTENSIVE E SUB INTENSIVE DEI PRESIDI OSPEDALIERI DELL'ASP TRAPANI"/>
    <s v="33170000-2"/>
    <s v="ANESTESIA E RIANIMAZIONE"/>
    <x v="0"/>
    <n v="2080000"/>
    <s v="No"/>
    <n v="2080000"/>
    <s v="Procedura negoziata senza previa pubblicazione"/>
    <s v="Contratto d'appalto"/>
    <s v="FORNITURE"/>
    <s v="N"/>
    <s v="NULL"/>
    <s v="FB"/>
    <s v="FORNITURA DI BENI"/>
    <s v="NULL"/>
    <s v="NULL"/>
    <s v="PERFEZIONATA/O"/>
    <s v="2020-03-23"/>
  </r>
  <r>
    <x v="58"/>
    <x v="58"/>
    <s v="019"/>
    <x v="18"/>
    <s v="2020"/>
    <s v="2020-03-25"/>
    <x v="243"/>
    <s v="82573851AB"/>
    <s v="CIG"/>
    <s v="Fornitura di una unità radiografica mobile per l'Ospedale di Mazara del Vallo (TP)"/>
    <s v="33111600-7"/>
    <s v="APPARECCHI PER RADIOGRAFIE"/>
    <x v="0"/>
    <n v="60000"/>
    <s v="No"/>
    <n v="60000"/>
    <s v="Procedura negoziata per affidamenti sotto soglia"/>
    <s v="Contratto d'appalto"/>
    <s v="FORNITURE"/>
    <s v="N"/>
    <s v="NULL"/>
    <s v="FB"/>
    <s v="FORNITURA DI BENI"/>
    <s v="NULL"/>
    <s v="NULL"/>
    <s v="PERFEZIONATA/O"/>
    <s v="2020-03-25"/>
  </r>
  <r>
    <x v="59"/>
    <x v="59"/>
    <s v="008"/>
    <x v="9"/>
    <s v="2020"/>
    <s v="2020-03-06"/>
    <x v="244"/>
    <s v="82387618A6"/>
    <s v="CIG"/>
    <s v=" LOTTO 1 PROROGA FORNITURA SERVIXCE  DISPOSITIVI AD ULTRASUONI E A RADIOFREQUENZA PER COAGULAZIONE VASALE PER AZIENDE AVEC"/>
    <s v="33120000-7"/>
    <s v="SISTEMI DI REGISTRAZIONE E DISPOSITIVI DI ESPLORAZIONE"/>
    <x v="0"/>
    <n v="161615"/>
    <s v="No"/>
    <n v="161615"/>
    <s v="Procedura negoziata senza previa pubblicazione"/>
    <s v="Accordo quadro"/>
    <s v="FORNITURE"/>
    <s v="N"/>
    <s v="NULL"/>
    <s v="FB"/>
    <s v="FORNITURA DI BENI"/>
    <s v="NULL"/>
    <s v="NULL"/>
    <s v="PERFEZIONATA/O"/>
    <s v="2020-03-06"/>
  </r>
  <r>
    <x v="59"/>
    <x v="59"/>
    <s v="008"/>
    <x v="9"/>
    <s v="2020"/>
    <s v="2020-03-06"/>
    <x v="245"/>
    <s v="8238781927"/>
    <s v="CIG"/>
    <s v="LOTTO 2 PROROGA FORNITURA SERVICE  DISPOSITIVI AD ULTRASUONI E A RADIOFREQUENZA PER COAGULAZIONE VASALE PER AZIENDE AVEC"/>
    <s v="33120000-7"/>
    <s v="SISTEMI DI REGISTRAZIONE E DISPOSITIVI DI ESPLORAZIONE"/>
    <x v="0"/>
    <n v="241525.68"/>
    <s v="No"/>
    <n v="241525.68"/>
    <s v="Procedura negoziata senza previa pubblicazione"/>
    <s v="Accordo quadro"/>
    <s v="FORNITURE"/>
    <s v="N"/>
    <s v="NULL"/>
    <s v="FB"/>
    <s v="FORNITURA DI BENI"/>
    <s v="NULL"/>
    <s v="NULL"/>
    <s v="PERFEZIONATA/O"/>
    <s v="2020-03-06"/>
  </r>
  <r>
    <x v="59"/>
    <x v="59"/>
    <s v="008"/>
    <x v="9"/>
    <s v="2020"/>
    <s v="2020-03-06"/>
    <x v="246"/>
    <s v="8238810118"/>
    <s v="CIG"/>
    <s v="LOTTO 2  JOHNSON -PROROGA FORNITURA SERVICE  DISPOSITIVI AD ULTRASUONI E A RADIOFREQUENZA PER COAGULAZIONE VASALE PER AZIENDE AVEC"/>
    <s v="33120000-7"/>
    <s v="SISTEMI DI REGISTRAZIONE E DISPOSITIVI DI ESPLORAZIONE"/>
    <x v="0"/>
    <n v="1008103.4"/>
    <s v="No"/>
    <n v="1008103.4"/>
    <s v="Procedura negoziata senza previa pubblicazione"/>
    <s v="Accordo quadro"/>
    <s v="FORNITURE"/>
    <s v="N"/>
    <s v="NULL"/>
    <s v="FB"/>
    <s v="FORNITURA DI BENI"/>
    <s v="NULL"/>
    <s v="NULL"/>
    <s v="PERFEZIONATA/O"/>
    <s v="2020-03-06"/>
  </r>
  <r>
    <x v="59"/>
    <x v="59"/>
    <s v="008"/>
    <x v="9"/>
    <s v="2020"/>
    <s v="2020-03-06"/>
    <x v="247"/>
    <s v="8238839904"/>
    <s v="CIG"/>
    <s v="LOTTO 2  OLYMPUS -PROROGA FORNITURA SERVICE  DISPOSITIVI AD ULTRASUONI E A RADIOFREQUENZA PER COAGULAZIONE VASALE PER AZIENDE AVEC"/>
    <s v="33120000-7"/>
    <s v="SISTEMI DI REGISTRAZIONE E DISPOSITIVI DI ESPLORAZIONE"/>
    <x v="0"/>
    <n v="573462.66"/>
    <s v="No"/>
    <n v="573462.66"/>
    <s v="Procedura negoziata senza previa pubblicazione"/>
    <s v="Accordo quadro"/>
    <s v="FORNITURE"/>
    <s v="N"/>
    <s v="NULL"/>
    <s v="FB"/>
    <s v="FORNITURA DI BENI"/>
    <s v="NULL"/>
    <s v="NULL"/>
    <s v="PERFEZIONATA/O"/>
    <s v="2020-03-06"/>
  </r>
  <r>
    <x v="59"/>
    <x v="59"/>
    <s v="008"/>
    <x v="9"/>
    <s v="2020"/>
    <s v="2020-03-06"/>
    <x v="248"/>
    <s v="8238925FFA"/>
    <s v="CIG"/>
    <s v="LOTTO 1 JOHNSON  PROROGA FORNITURA SERVICE  DISPOSITIVI AD ULTRASUONI E A RADIOFREQUENZA PER COAGULAZIONE VASALE PER AZIENDE AUSLBO"/>
    <s v="33120000-7"/>
    <s v="SISTEMI DI REGISTRAZIONE E DISPOSITIVI DI ESPLORAZIONE"/>
    <x v="0"/>
    <n v="76440"/>
    <s v="No"/>
    <n v="76440"/>
    <s v="Affidamento diretto in adesione ad accordo quadro/convenzione"/>
    <s v="Contratto d'appalto discendente da Accordo quadro/Convenzione senza successivo confronto competitivo"/>
    <s v="FORNITURE"/>
    <s v="N"/>
    <s v="NULL"/>
    <s v="FB"/>
    <s v="FORNITURA DI BENI"/>
    <s v="NULL"/>
    <n v="76440"/>
    <s v="PERFEZIONATA/O"/>
    <s v="2020-03-06"/>
  </r>
  <r>
    <x v="59"/>
    <x v="59"/>
    <s v="008"/>
    <x v="9"/>
    <s v="2020"/>
    <s v="2020-03-06"/>
    <x v="249"/>
    <s v="8238943ED5"/>
    <s v="CIG"/>
    <s v="LOTTO 1 BRAUN  PROROGA FORNITURA SERVICE  DISPOSITIVI AD ULTRASUONI E A RADIOFREQUENZA PER COAGULAZIONE VASALE PER AZIENDE AUSLBO"/>
    <s v="33120000-7"/>
    <s v="SISTEMI DI REGISTRAZIONE E DISPOSITIVI DI ESPLORAZIONE"/>
    <x v="0"/>
    <n v="102458.68"/>
    <s v="No"/>
    <n v="102458.68"/>
    <s v="Affidamento diretto in adesione ad accordo quadro/convenzione"/>
    <s v="Contratto d'appalto discendente da Accordo quadro/Convenzione senza successivo confronto competitivo"/>
    <s v="FORNITURE"/>
    <s v="N"/>
    <s v="NULL"/>
    <s v="FB"/>
    <s v="FORNITURA DI BENI"/>
    <s v="NULL"/>
    <n v="102458.68"/>
    <s v="PERFEZIONATA/O"/>
    <s v="2020-03-06"/>
  </r>
  <r>
    <x v="59"/>
    <x v="59"/>
    <s v="008"/>
    <x v="9"/>
    <s v="2020"/>
    <s v="2020-03-06"/>
    <x v="250"/>
    <s v="8238959C0A"/>
    <s v="CIG"/>
    <s v="LOTTO 2  JOHNSON -PROROGA FORNITURA SERVICE  DISPOSITIVI AD ULTRASUONI E A RADIOFREQUENZA PER COAGULAZIONE VASALE PER AZIENDE AUSLBO"/>
    <s v="33120000-7"/>
    <s v="SISTEMI DI REGISTRAZIONE E DISPOSITIVI DI ESPLORAZIONE"/>
    <x v="0"/>
    <n v="314166.7"/>
    <s v="No"/>
    <n v="314166.7"/>
    <s v="Affidamento diretto in adesione ad accordo quadro/convenzione"/>
    <s v="Contratto d'appalto discendente da Accordo quadro/Convenzione senza successivo confronto competitivo"/>
    <s v="FORNITURE"/>
    <s v="N"/>
    <s v="NULL"/>
    <s v="FB"/>
    <s v="FORNITURA DI BENI"/>
    <s v="NULL"/>
    <n v="314166.7"/>
    <s v="PERFEZIONATA/O"/>
    <s v="2020-03-06"/>
  </r>
  <r>
    <x v="59"/>
    <x v="59"/>
    <s v="008"/>
    <x v="9"/>
    <s v="2020"/>
    <s v="2020-03-06"/>
    <x v="251"/>
    <s v="82389672A7"/>
    <s v="CIG"/>
    <s v="LOTTO 2  OLYMPUS -PROROGA FORNITURA SERVICE  DISPOSITIVI AD ULTRASUONI E A RADIOFREQUENZA PER COAGULAZIONE VASALE PER AZIENDE AUSLBO"/>
    <s v="33120000-7"/>
    <s v="SISTEMI DI REGISTRAZIONE E DISPOSITIVI DI ESPLORAZIONE"/>
    <x v="0"/>
    <n v="106255"/>
    <s v="No"/>
    <n v="106255"/>
    <s v="Affidamento diretto in adesione ad accordo quadro/convenzione"/>
    <s v="Contratto d'appalto discendente da Accordo quadro/Convenzione senza successivo confronto competitivo"/>
    <s v="FORNITURE"/>
    <s v="N"/>
    <s v="NULL"/>
    <s v="FB"/>
    <s v="FORNITURA DI BENI"/>
    <s v="NULL"/>
    <n v="106255"/>
    <s v="PERFEZIONATA/O"/>
    <s v="2020-03-06"/>
  </r>
  <r>
    <x v="59"/>
    <x v="59"/>
    <s v="008"/>
    <x v="9"/>
    <s v="2020"/>
    <s v="2020-03-09"/>
    <x v="252"/>
    <s v="8240372A16"/>
    <s v="CIG"/>
    <s v="Fornitura di n. 200 termometri ad infrarossi AOUBO CORONAVIRUS COVID 19"/>
    <s v="38412000-6"/>
    <s v="TERMOMETRI"/>
    <x v="0"/>
    <n v="54000"/>
    <s v="No"/>
    <n v="54000"/>
    <s v="Procedura negoziata senza previa pubblicazione"/>
    <s v="Accordo quadro"/>
    <s v="FORNITURE"/>
    <s v="N"/>
    <s v="NULL"/>
    <s v="FB"/>
    <s v="FORNITURA DI BENI"/>
    <s v="NULL"/>
    <s v="NULL"/>
    <s v="PERFEZIONATA/O"/>
    <s v="2020-03-10"/>
  </r>
  <r>
    <x v="59"/>
    <x v="59"/>
    <s v="008"/>
    <x v="9"/>
    <s v="2020"/>
    <s v="2020-03-09"/>
    <x v="253"/>
    <s v="8240833685"/>
    <s v="CIG"/>
    <s v="Fornitura di n. 1 stativo pensile completo di .12 prese elettriche e n. 6 prese elettriche da 12  occorrenti al Dipartimento Emergenza dell'Azienda Usl di Bologna e finalizzato alla gestione dell'emergenza del Nuovo Coronavirus Covid 19"/>
    <s v="33170000-2"/>
    <s v="ANESTESIA E RIANIMAZIONE"/>
    <x v="0"/>
    <n v="10440"/>
    <s v="No"/>
    <n v="10440"/>
    <s v="Procedura negoziata senza previa pubblicazione"/>
    <s v="Contratto d'appalto"/>
    <s v="FORNITURE"/>
    <s v="N"/>
    <s v="NULL"/>
    <s v="FB"/>
    <s v="FORNITURA DI BENI"/>
    <s v="NULL"/>
    <s v="NULL"/>
    <s v="PERFEZIONATA/O"/>
    <s v="2020-03-10"/>
  </r>
  <r>
    <x v="59"/>
    <x v="59"/>
    <s v="008"/>
    <x v="9"/>
    <s v="2020"/>
    <s v="2020-03-11"/>
    <x v="254"/>
    <s v="8243356890"/>
    <s v="CIG"/>
    <s v="ADESIONE CONVENZIONE INTERCENT-ECOTOMOGRAFI 2-LOTTO 5 PER AUSLBO"/>
    <s v="33120000-7"/>
    <s v="SISTEMI DI REGISTRAZIONE E DISPOSITIVI DI ESPLORAZIONE"/>
    <x v="0"/>
    <n v="110000"/>
    <s v="No"/>
    <n v="110000"/>
    <s v="Affidamento diretto in adesione ad accordo quadro/convenzione"/>
    <s v="Contratto d'appalto discendente da Accordo quadro/Convenzione senza successivo confronto competitivo"/>
    <s v="FORNITURE"/>
    <s v="N"/>
    <s v="NULL"/>
    <s v="FB"/>
    <s v="FORNITURA DI BENI"/>
    <s v="NULL"/>
    <n v="110000"/>
    <s v="PERFEZIONATA/O"/>
    <s v="2020-03-12"/>
  </r>
  <r>
    <x v="59"/>
    <x v="59"/>
    <s v="008"/>
    <x v="9"/>
    <s v="2020"/>
    <s v="2020-03-16"/>
    <x v="255"/>
    <s v="8246988DC7"/>
    <s v="CIG"/>
    <s v="Acquisizione di attrezzature sanitarie varie per la gestione emergenza COVID-19"/>
    <s v="33157000-5"/>
    <s v="APPARECCHI PER OSSIGENOTERAPIA E APPARECCHI RESPIRATORI"/>
    <x v="0"/>
    <n v="722819.8"/>
    <s v="Si"/>
    <n v="30000"/>
    <s v="Procedura negoziata senza previa pubblicazione"/>
    <s v="Accordo quadro"/>
    <s v="FORNITURE"/>
    <s v="N"/>
    <s v="NULL"/>
    <s v="FB"/>
    <s v="FORNITURA DI BENI"/>
    <s v="NULL"/>
    <s v="NULL"/>
    <s v="PERFEZIONATA/O"/>
    <s v="2020-03-30"/>
  </r>
  <r>
    <x v="59"/>
    <x v="59"/>
    <s v="008"/>
    <x v="9"/>
    <s v="2020"/>
    <s v="2020-03-16"/>
    <x v="255"/>
    <s v="8246990F6D"/>
    <s v="CIG"/>
    <s v="Acquisizione di attrezzature sanitarie varie per la gestione emergenza COVID-19"/>
    <s v="33172000-6"/>
    <s v="APPARECCHI PER ANESTESIA E RIANIMAZIONE"/>
    <x v="0"/>
    <n v="722819.8"/>
    <s v="Si"/>
    <n v="167119.79999999999"/>
    <s v="Procedura negoziata senza previa pubblicazione"/>
    <s v="Accordo quadro"/>
    <s v="FORNITURE"/>
    <s v="N"/>
    <s v="NULL"/>
    <s v="FB"/>
    <s v="FORNITURA DI BENI"/>
    <s v="NULL"/>
    <s v="NULL"/>
    <s v="PERFEZIONATA/O"/>
    <s v="2020-03-30"/>
  </r>
  <r>
    <x v="59"/>
    <x v="59"/>
    <s v="008"/>
    <x v="9"/>
    <s v="2020"/>
    <s v="2020-03-16"/>
    <x v="255"/>
    <s v="8246991045"/>
    <s v="CIG"/>
    <s v="Acquisizione di attrezzature sanitarie varie per la gestione emergenza COVID-19"/>
    <s v="33172000-6"/>
    <s v="APPARECCHI PER ANESTESIA E RIANIMAZIONE"/>
    <x v="0"/>
    <n v="722819.8"/>
    <s v="Si"/>
    <n v="140600"/>
    <s v="Procedura negoziata senza previa pubblicazione"/>
    <s v="Accordo quadro"/>
    <s v="FORNITURE"/>
    <s v="N"/>
    <s v="NULL"/>
    <s v="FB"/>
    <s v="FORNITURA DI BENI"/>
    <s v="NULL"/>
    <s v="NULL"/>
    <s v="PERFEZIONATA/O"/>
    <s v="2020-03-30"/>
  </r>
  <r>
    <x v="59"/>
    <x v="59"/>
    <s v="008"/>
    <x v="9"/>
    <s v="2020"/>
    <s v="2020-03-16"/>
    <x v="255"/>
    <s v="8246992118"/>
    <s v="CIG"/>
    <s v="Acquisizione di attrezzature sanitarie varie per la gestione emergenza COVID-19"/>
    <s v="33172000-6"/>
    <s v="APPARECCHI PER ANESTESIA E RIANIMAZIONE"/>
    <x v="0"/>
    <n v="722819.8"/>
    <s v="Si"/>
    <n v="45600"/>
    <s v="Procedura negoziata senza previa pubblicazione"/>
    <s v="Accordo quadro"/>
    <s v="FORNITURE"/>
    <s v="N"/>
    <s v="NULL"/>
    <s v="FB"/>
    <s v="FORNITURA DI BENI"/>
    <s v="NULL"/>
    <s v="NULL"/>
    <s v="PERFEZIONATA/O"/>
    <s v="2020-03-30"/>
  </r>
  <r>
    <x v="59"/>
    <x v="59"/>
    <s v="008"/>
    <x v="9"/>
    <s v="2020"/>
    <s v="2020-03-16"/>
    <x v="255"/>
    <s v="82469931EB"/>
    <s v="CIG"/>
    <s v="Acquisizione di attrezzature sanitarie varie per la gestione emergenza COVID-19"/>
    <s v="33111600-7"/>
    <s v="APPARECCHI PER RADIOGRAFIE"/>
    <x v="0"/>
    <n v="722819.8"/>
    <s v="Si"/>
    <n v="132000"/>
    <s v="Procedura negoziata senza previa pubblicazione"/>
    <s v="Accordo quadro"/>
    <s v="FORNITURE"/>
    <s v="N"/>
    <s v="NULL"/>
    <s v="FB"/>
    <s v="FORNITURA DI BENI"/>
    <s v="NULL"/>
    <s v="NULL"/>
    <s v="PERFEZIONATA/O"/>
    <s v="2020-03-30"/>
  </r>
  <r>
    <x v="59"/>
    <x v="59"/>
    <s v="008"/>
    <x v="9"/>
    <s v="2020"/>
    <s v="2020-03-16"/>
    <x v="255"/>
    <s v="82469942BE"/>
    <s v="CIG"/>
    <s v="Acquisizione di attrezzature sanitarie varie per la gestione emergenza COVID-19"/>
    <s v="33192120-9"/>
    <s v="LETTI D'OSPEDALE"/>
    <x v="0"/>
    <n v="722819.8"/>
    <s v="Si"/>
    <n v="58500"/>
    <s v="Procedura negoziata senza previa pubblicazione"/>
    <s v="Accordo quadro"/>
    <s v="FORNITURE"/>
    <s v="N"/>
    <s v="NULL"/>
    <s v="FB"/>
    <s v="FORNITURA DI BENI"/>
    <s v="NULL"/>
    <s v="NULL"/>
    <s v="PERFEZIONATA/O"/>
    <s v="2020-03-30"/>
  </r>
  <r>
    <x v="59"/>
    <x v="59"/>
    <s v="008"/>
    <x v="9"/>
    <s v="2020"/>
    <s v="2020-03-16"/>
    <x v="255"/>
    <s v="8246995391"/>
    <s v="CIG"/>
    <s v="Acquisizione di attrezzature sanitarie varie per la gestione emergenza COVID-19"/>
    <s v="33192130-2"/>
    <s v="LETTI MOTORIZZATI"/>
    <x v="0"/>
    <n v="722819.8"/>
    <s v="Si"/>
    <n v="149000"/>
    <s v="Procedura negoziata senza previa pubblicazione"/>
    <s v="Accordo quadro"/>
    <s v="FORNITURE"/>
    <s v="N"/>
    <s v="NULL"/>
    <s v="FB"/>
    <s v="FORNITURA DI BENI"/>
    <s v="NULL"/>
    <s v="NULL"/>
    <s v="PERFEZIONATA/O"/>
    <s v="2020-03-30"/>
  </r>
  <r>
    <x v="59"/>
    <x v="59"/>
    <s v="008"/>
    <x v="9"/>
    <s v="2020"/>
    <s v="2020-03-17"/>
    <x v="256"/>
    <s v="8248188C0D"/>
    <s v="CIG"/>
    <s v="Acquisizione di attrezzature sanitarie varie finalizzate alla gestione dell'emergenza COVID-19"/>
    <s v="33111000-1"/>
    <s v="APPARECCHI RADIOLOGICI"/>
    <x v="0"/>
    <n v="60000"/>
    <s v="No"/>
    <n v="60000"/>
    <s v="Procedura negoziata senza previa pubblicazione"/>
    <s v="Contratto d'appalto"/>
    <s v="FORNITURE"/>
    <s v="N"/>
    <s v="NULL"/>
    <s v="FB"/>
    <s v="FORNITURA DI BENI"/>
    <s v="NULL"/>
    <s v="NULL"/>
    <s v="PERFEZIONATA/O"/>
    <s v="2020-03-16"/>
  </r>
  <r>
    <x v="59"/>
    <x v="59"/>
    <s v="008"/>
    <x v="9"/>
    <s v="2020"/>
    <s v="2020-03-23"/>
    <x v="257"/>
    <s v="825052007E"/>
    <s v="CIG"/>
    <s v="Noleggio annuale di n. 7 umidificatori con generatore ad alto flusso e relativo materiale di consumo per AuslBo"/>
    <s v="33170000-2"/>
    <s v="ANESTESIA E RIANIMAZIONE"/>
    <x v="0"/>
    <n v="25550"/>
    <s v="No"/>
    <n v="25550"/>
    <s v="Procedura negoziata senza previa pubblicazione"/>
    <s v="Contratto d'appalto"/>
    <s v="FORNITURE"/>
    <s v="N"/>
    <s v="NULL"/>
    <s v="FB"/>
    <s v="FORNITURA DI BENI"/>
    <s v="NULL"/>
    <s v="NULL"/>
    <s v="PERFEZIONATA/O"/>
    <s v="2020-03-30"/>
  </r>
  <r>
    <x v="59"/>
    <x v="59"/>
    <s v="008"/>
    <x v="9"/>
    <s v="2020"/>
    <s v="2020-03-26"/>
    <x v="258"/>
    <s v="8257644765"/>
    <s v="CIG"/>
    <s v="Fornitura di n.5 ECG per AuslBologna- emergenza COVID-19"/>
    <s v="33123200-0"/>
    <s v="ELETTROCARDIOGRAFI"/>
    <x v="0"/>
    <n v="11250"/>
    <s v="No"/>
    <n v="11250"/>
    <s v="Procedura negoziata senza previa pubblicazione"/>
    <s v="Contratto d'appalto"/>
    <s v="FORNITURE"/>
    <s v="N"/>
    <s v="NULL"/>
    <s v="FB"/>
    <s v="FORNITURA DI BENI"/>
    <s v="NULL"/>
    <s v="NULL"/>
    <s v="PERFEZIONATA/O"/>
    <s v="2020-03-26"/>
  </r>
  <r>
    <x v="59"/>
    <x v="59"/>
    <s v="008"/>
    <x v="9"/>
    <s v="2020"/>
    <s v="2020-03-30"/>
    <x v="259"/>
    <s v="8261164033"/>
    <s v="CIG"/>
    <s v="ACQUISIZIONE N. 4 LETTI BARIATRICI CONVENZIONE INTERCENTER LOTTO N. 5 PER AOUBO EMERGENZA SANITARIA DERIVANTE DAL NUOVO CORONAVIRUS COVID 19"/>
    <s v="33192120-9"/>
    <s v="LETTI D'OSPEDALE"/>
    <x v="0"/>
    <n v="48596"/>
    <s v="No"/>
    <n v="48596"/>
    <s v="Procedura negoziata senza previa pubblicazione"/>
    <s v="Accordo quadro"/>
    <s v="FORNITURE"/>
    <s v="N"/>
    <s v="NULL"/>
    <s v="FB"/>
    <s v="FORNITURA DI BENI"/>
    <s v="NULL"/>
    <s v="NULL"/>
    <s v="PERFEZIONATA/O"/>
    <s v="2020-04-01"/>
  </r>
  <r>
    <x v="59"/>
    <x v="59"/>
    <s v="008"/>
    <x v="9"/>
    <s v="2020"/>
    <s v="2020-03-31"/>
    <x v="260"/>
    <s v="82614647C2"/>
    <s v="CIG"/>
    <s v="ADESIONE lotto  n.1 della  Convenzione IntercentER del servizio di raccolta, trasporto e conferimento ad impianti di smaltimento dei rifiuti speciali pericolosi e non pericolosi "/>
    <s v="90524400-0"/>
    <s v="RACCOLTA, TRASPORTO E SMALTIMENTO DI RIFIUTI OSPEDALIERI"/>
    <x v="0"/>
    <n v="5988206"/>
    <s v="No"/>
    <n v="5988206"/>
    <s v="Affidamento diretto in adesione ad accordo quadro/convenzione"/>
    <s v="Contratto d'appalto discendente da Accordo quadro/Convenzione senza successivo confronto competitivo"/>
    <s v="SERVIZI"/>
    <s v="N"/>
    <s v="NULL"/>
    <s v="FS"/>
    <s v="FORNITURA DI SERVIZI"/>
    <s v="NULL"/>
    <n v="5988206"/>
    <s v="PERFEZIONATA/O"/>
    <s v="2020-04-07"/>
  </r>
  <r>
    <x v="59"/>
    <x v="59"/>
    <s v="008"/>
    <x v="9"/>
    <s v="2020"/>
    <s v="2020-03-31"/>
    <x v="261"/>
    <s v="826170704C"/>
    <s v="CIG"/>
    <s v="Acquisto n.5 ECG per AuslBo emergenza COVID-19"/>
    <s v="33123200-0"/>
    <s v="ELETTROCARDIOGRAFI"/>
    <x v="0"/>
    <n v="7650"/>
    <s v="No"/>
    <n v="7650"/>
    <s v="Procedura negoziata senza previa pubblicazione"/>
    <s v="Contratto d'appalto"/>
    <s v="FORNITURE"/>
    <s v="N"/>
    <s v="NULL"/>
    <s v="FB"/>
    <s v="FORNITURA DI BENI"/>
    <s v="NULL"/>
    <s v="NULL"/>
    <s v="PERFEZIONATA/O"/>
    <s v="2020-04-02"/>
  </r>
  <r>
    <x v="59"/>
    <x v="59"/>
    <s v="008"/>
    <x v="9"/>
    <s v="2020"/>
    <s v="2020-04-01"/>
    <x v="262"/>
    <s v="8260564110"/>
    <s v="CIG"/>
    <s v="ACQUISIZIONE DI N. 1 PORTATILE DIRETTO CON DETETTORE DRX PLUS 35X43, OCCORRENTE ALLA S.S.D. RADIOLOGIA DELL'OSPEDALE DI IMOLA DESTINATO ALLA GESTIONE DELL'EMERGENZA SANITARIA DERIVANTE DAL NUOVO CORONAVIRUS COVID 19"/>
    <s v="33111000-1"/>
    <s v="APPARECCHI RADIOLOGICI"/>
    <x v="0"/>
    <n v="74000"/>
    <s v="No"/>
    <n v="74000"/>
    <s v="Procedura negoziata senza previa pubblicazione"/>
    <s v="Accordo quadro"/>
    <s v="FORNITURE"/>
    <s v="N"/>
    <s v="NULL"/>
    <s v="FB"/>
    <s v="FORNITURA DI BENI"/>
    <s v="NULL"/>
    <s v="NULL"/>
    <s v="PERFEZIONATA/O"/>
    <s v="2020-04-06"/>
  </r>
  <r>
    <x v="59"/>
    <x v="59"/>
    <s v="008"/>
    <x v="9"/>
    <s v="2020"/>
    <s v="2020-04-01"/>
    <x v="263"/>
    <s v="8263671509"/>
    <s v="CIG"/>
    <s v="ADESIONE CONVENZIONE INTERCENT-ECOTOMOGRAFI 2-LOTTO 1 PER AUSLBO"/>
    <s v="33120000-7"/>
    <s v="SISTEMI DI REGISTRAZIONE E DISPOSITIVI DI ESPLORAZIONE"/>
    <x v="0"/>
    <n v="420000"/>
    <s v="No"/>
    <n v="420000"/>
    <s v="Affidamento diretto in adesione ad accordo quadro/convenzione"/>
    <s v="Contratto d'appalto discendente da Accordo quadro/Convenzione senza successivo confronto competitivo"/>
    <s v="FORNITURE"/>
    <s v="N"/>
    <s v="NULL"/>
    <s v="FB"/>
    <s v="FORNITURA DI BENI"/>
    <s v="NULL"/>
    <n v="420000"/>
    <s v="PERFEZIONATA/O"/>
    <s v="2020-04-02"/>
  </r>
  <r>
    <x v="59"/>
    <x v="59"/>
    <s v="008"/>
    <x v="9"/>
    <s v="2020"/>
    <s v="2020-04-01"/>
    <x v="264"/>
    <s v="8263721E49"/>
    <s v="CIG"/>
    <s v="ADESIONE CONVENZIONE INTERCENT ECOTOMOGRAFI-2LOTTO 6 PER AUSLBO"/>
    <s v="33120000-7"/>
    <s v="SISTEMI DI REGISTRAZIONE E DISPOSITIVI DI ESPLORAZIONE"/>
    <x v="0"/>
    <n v="320000"/>
    <s v="No"/>
    <n v="320000"/>
    <s v="Affidamento diretto in adesione ad accordo quadro/convenzione"/>
    <s v="Contratto d'appalto discendente da Accordo quadro/Convenzione senza successivo confronto competitivo"/>
    <s v="FORNITURE"/>
    <s v="N"/>
    <s v="NULL"/>
    <s v="FB"/>
    <s v="FORNITURA DI BENI"/>
    <s v="NULL"/>
    <n v="320000"/>
    <s v="PERFEZIONATA/O"/>
    <s v="2020-04-02"/>
  </r>
  <r>
    <x v="59"/>
    <x v="59"/>
    <s v="008"/>
    <x v="9"/>
    <s v="2020"/>
    <s v="2020-04-03"/>
    <x v="265"/>
    <s v="8265020E41"/>
    <s v="CIG"/>
    <s v="ACQUISIZIONE DI N. 750  TERMOMETRI LASER PER LA MISURAZIONE DELLA TEMPERATURA NECESSARIA ALLE AZIENDE SANITARIE DELLA REGIONE E DESTINATE ALLA GESTIONE DELL'EMERGENZA DEL NUOVO CORONAVIRUS COVID 19."/>
    <s v="38412000-6"/>
    <s v="TERMOMETRI"/>
    <x v="0"/>
    <n v="98625"/>
    <s v="No"/>
    <n v="98625"/>
    <s v="Procedura negoziata senza previa pubblicazione"/>
    <s v="Contratto d'appalto"/>
    <s v="FORNITURE"/>
    <s v="N"/>
    <s v="NULL"/>
    <s v="FB"/>
    <s v="FORNITURA DI BENI"/>
    <s v="NULL"/>
    <s v="NULL"/>
    <s v="PERFEZIONATA/O"/>
    <s v="2020-04-06"/>
  </r>
  <r>
    <x v="59"/>
    <x v="59"/>
    <s v="008"/>
    <x v="9"/>
    <s v="2020"/>
    <s v="2020-04-06"/>
    <x v="266"/>
    <s v="8267515933"/>
    <s v="CIG"/>
    <s v="Acquisto di licenze antivirus Laspersky e supporto per Auslbo"/>
    <s v="48761000-0"/>
    <s v="PACCHETTI SOFTWARE ANTIVIRUS"/>
    <x v="0"/>
    <n v="69784.5"/>
    <s v="No"/>
    <n v="69784.5"/>
    <s v="Affidamento diretto in adesione ad accordo quadro/convenzione"/>
    <s v="Contratto d'appalto discendente da Accordo quadro/Convenzione senza successivo confronto competitivo"/>
    <s v="FORNITURE"/>
    <s v="N"/>
    <s v="NULL"/>
    <s v="FB"/>
    <s v="FORNITURA DI BENI"/>
    <s v="NULL"/>
    <n v="69784.5"/>
    <s v="PERFEZIONATA/O"/>
    <s v="2020-04-07"/>
  </r>
  <r>
    <x v="59"/>
    <x v="59"/>
    <s v="008"/>
    <x v="9"/>
    <s v="2020"/>
    <s v="2020-04-08"/>
    <x v="267"/>
    <s v="82689476ED"/>
    <s v="CIG"/>
    <s v="Acquisto urgente di attrezzature sanitarie per emergengenza COVID-19 per AOUBO"/>
    <s v="33171000-9"/>
    <s v="STRUMENTI PER ANESTESIA E RIANIMAZIONE"/>
    <x v="0"/>
    <n v="146909.29999999999"/>
    <s v="Si"/>
    <n v="54000"/>
    <s v="Procedura negoziata senza previa pubblicazione"/>
    <s v="Accordo quadro"/>
    <s v="FORNITURE"/>
    <s v="N"/>
    <s v="NULL"/>
    <s v="FB"/>
    <s v="FORNITURA DI BENI"/>
    <s v="NULL"/>
    <s v="NULL"/>
    <s v="PERFEZIONATA/O"/>
    <s v="2020-04-08"/>
  </r>
  <r>
    <x v="59"/>
    <x v="59"/>
    <s v="008"/>
    <x v="9"/>
    <s v="2020"/>
    <s v="2020-04-08"/>
    <x v="267"/>
    <s v="82701030E5"/>
    <s v="CIG"/>
    <s v="Acquisto urgente di attrezzature sanitarie per emergengenza COVID-19 per AOUBO"/>
    <s v="33172200-8"/>
    <s v="APPARECCHI PER RIANIMAZIONE"/>
    <x v="0"/>
    <n v="146909.29999999999"/>
    <s v="Si"/>
    <n v="54675"/>
    <s v="Procedura negoziata senza previa pubblicazione"/>
    <s v="Accordo quadro"/>
    <s v="FORNITURE"/>
    <s v="N"/>
    <s v="NULL"/>
    <s v="FB"/>
    <s v="FORNITURA DI BENI"/>
    <s v="NULL"/>
    <s v="NULL"/>
    <s v="PERFEZIONATA/O"/>
    <s v="2020-04-08"/>
  </r>
  <r>
    <x v="59"/>
    <x v="59"/>
    <s v="008"/>
    <x v="9"/>
    <s v="2020"/>
    <s v="2020-04-08"/>
    <x v="267"/>
    <s v="8270365918"/>
    <s v="CIG"/>
    <s v="Acquisto urgente di attrezzature sanitarie per emergengenza COVID-19 per AOUBO"/>
    <s v="33120000-7"/>
    <s v="SISTEMI DI REGISTRAZIONE E DISPOSITIVI DI ESPLORAZIONE"/>
    <x v="0"/>
    <n v="146909.29999999999"/>
    <s v="Si"/>
    <n v="38234.300000000003"/>
    <s v="Procedura negoziata senza previa pubblicazione"/>
    <s v="Accordo quadro"/>
    <s v="FORNITURE"/>
    <s v="N"/>
    <s v="NULL"/>
    <s v="FB"/>
    <s v="FORNITURA DI BENI"/>
    <s v="NULL"/>
    <s v="NULL"/>
    <s v="PERFEZIONATA/O"/>
    <s v="2020-04-08"/>
  </r>
  <r>
    <x v="60"/>
    <x v="60"/>
    <s v="001"/>
    <x v="4"/>
    <s v="2020"/>
    <s v="2020-03-04"/>
    <x v="268"/>
    <s v="8233052171"/>
    <s v="CIG"/>
    <s v="FORNITURA DI POMPE INFUSIONALI TERUMO E A SIRINGA - COMPLETAMENTO"/>
    <s v="33194110-0"/>
    <s v="POMPE PER INFUSIONE"/>
    <x v="0"/>
    <n v="159000"/>
    <s v="No"/>
    <n v="159000"/>
    <s v="Procedura negoziata senza previa pubblicazione"/>
    <s v="Contratto d'appalto"/>
    <s v="FORNITURE"/>
    <s v="N"/>
    <s v="NULL"/>
    <s v="FB"/>
    <s v="FORNITURA DI BENI"/>
    <s v="2020-03-04"/>
    <n v="193980"/>
    <s v="AGGIUDICATA/O"/>
    <s v="2020-03-31"/>
  </r>
  <r>
    <x v="60"/>
    <x v="60"/>
    <s v="001"/>
    <x v="4"/>
    <s v="2020"/>
    <s v="2020-03-19"/>
    <x v="269"/>
    <s v="825170418F"/>
    <s v="CIG"/>
    <s v="FORNITURA PORTATILE DIGITALE CARESTREAM REVOLUTION DRX-1 OCCORRENTE PER LA S.C. RADIODIAGNOSTICA DEL NUOVO OSPEDALE DI VERDUNO."/>
    <s v="33111000-1"/>
    <s v="APPARECCHI RADIOLOGICI"/>
    <x v="0"/>
    <n v="75000"/>
    <s v="No"/>
    <n v="75000"/>
    <s v="Procedura negoziata senza previa pubblicazione"/>
    <s v="Contratto d'appalto"/>
    <s v="FORNITURE"/>
    <s v="N"/>
    <s v="NULL"/>
    <s v="FB"/>
    <s v="FORNITURA DI BENI"/>
    <s v="2020-03-20"/>
    <n v="91500"/>
    <s v="AGGIUDICATA/O"/>
    <s v="2020-04-01"/>
  </r>
  <r>
    <x v="60"/>
    <x v="60"/>
    <s v="001"/>
    <x v="4"/>
    <s v="2020"/>
    <s v="2020-03-24"/>
    <x v="270"/>
    <s v="8260170BE9"/>
    <s v="CIG"/>
    <s v="FORNITURA DI N. 6 ANALIZZATORI MULTIPARAMETRICI OCCORRENTI PER IL PRESIDIO OSPEDALIERO DI VERDUNO (PROGETTO AREA SANITARIA TEMPORANEA VERDUNO E PER L"/>
    <s v="38434000-6"/>
    <s v="ANALIZZATORI"/>
    <x v="0"/>
    <n v="144100"/>
    <s v="No"/>
    <n v="144100"/>
    <s v="Procedura negoziata senza previa pubblicazione"/>
    <s v="Contratto d'appalto"/>
    <s v="FORNITURE"/>
    <s v="N"/>
    <s v="NULL"/>
    <s v="FB"/>
    <s v="FORNITURA DI BENI"/>
    <s v="NULL"/>
    <s v="NULL"/>
    <s v="PERFEZIONATA/O"/>
    <s v="2020-04-07"/>
  </r>
  <r>
    <x v="60"/>
    <x v="60"/>
    <s v="001"/>
    <x v="4"/>
    <s v="2020"/>
    <s v="2020-03-27"/>
    <x v="271"/>
    <s v="8256702E06"/>
    <s v="CIG"/>
    <s v="ACQUISTO URGENTEN. 250  POMPE PERISTALTICHE E N. 55 POMPE A SIRINGA PER PO VERDUNO"/>
    <s v="33194110-0"/>
    <s v="POMPE PER INFUSIONE"/>
    <x v="0"/>
    <n v="274500"/>
    <s v="No"/>
    <n v="274500"/>
    <s v="Procedura negoziata senza previa pubblicazione"/>
    <s v="Contratto d'appalto"/>
    <s v="FORNITURE"/>
    <s v="N"/>
    <s v="NULL"/>
    <s v="FB"/>
    <s v="FORNITURA DI BENI"/>
    <s v="NULL"/>
    <s v="NULL"/>
    <s v="PERFEZIONATA/O"/>
    <s v="2020-04-01"/>
  </r>
  <r>
    <x v="60"/>
    <x v="60"/>
    <s v="001"/>
    <x v="4"/>
    <s v="2020"/>
    <s v="2020-04-02"/>
    <x v="272"/>
    <s v="8264085AAC"/>
    <s v="CIG"/>
    <s v="SERVIZIO ASSISTENZA INFERMIERISTICA COVID-19 - P.O. VERDUNO"/>
    <s v="79624000-4"/>
    <s v="SERVIZI DI FORNITURA DI PERSONALE INFERMIERISTICO"/>
    <x v="0"/>
    <n v="281000"/>
    <s v="No"/>
    <n v="281000"/>
    <s v="Procedura negoziata senza previa pubblicazione"/>
    <s v="Contratto d'appalto"/>
    <s v="SERVIZI"/>
    <s v="N"/>
    <s v="NULL"/>
    <s v="FS"/>
    <s v="FORNITURA DI SERVIZI"/>
    <s v="NULL"/>
    <s v="NULL"/>
    <s v="PERFEZIONATA/O"/>
    <s v="2020-04-02"/>
  </r>
  <r>
    <x v="60"/>
    <x v="60"/>
    <s v="001"/>
    <x v="4"/>
    <s v="2020"/>
    <s v="2020-04-03"/>
    <x v="273"/>
    <s v="8268174906"/>
    <s v="CIG"/>
    <s v="LETTI ELETTRICI RSA"/>
    <s v="33192100-3"/>
    <s v="LETTI MEDICI"/>
    <x v="0"/>
    <n v="56100"/>
    <s v="No"/>
    <n v="56100"/>
    <s v="Procedura negoziata senza previa pubblicazione"/>
    <s v="Contratto d'appalto"/>
    <s v="FORNITURE"/>
    <s v="N"/>
    <s v="NULL"/>
    <s v="FB"/>
    <s v="FORNITURA DI BENI"/>
    <s v="NULL"/>
    <s v="NULL"/>
    <s v="PERFEZIONATA/O"/>
    <s v="2020-04-07"/>
  </r>
  <r>
    <x v="61"/>
    <x v="61"/>
    <s v="007"/>
    <x v="7"/>
    <s v="2020"/>
    <s v="2020-03-16"/>
    <x v="274"/>
    <s v="8247685CF6"/>
    <s v="CIG"/>
    <s v="Fornitura di ecografi di varie tipologie e destinazioni cliniche "/>
    <s v="33124000-5"/>
    <s v="APPARECCHI E PRESIDI PER DIAGNOSTICA E RADIODIAGNOSTICA"/>
    <x v="0"/>
    <n v="941781"/>
    <s v="Si"/>
    <n v="34781"/>
    <s v="Confronto competitivo in adesione ad accordo quadro/convenzione"/>
    <s v="Convenzione"/>
    <s v="FORNITURE"/>
    <s v="N"/>
    <s v="NULL"/>
    <s v="FB"/>
    <s v="FORNITURA DI BENI"/>
    <s v="NULL"/>
    <s v="NULL"/>
    <s v="PERFEZIONATA/O"/>
    <s v="2020-03-16"/>
  </r>
  <r>
    <x v="62"/>
    <x v="62"/>
    <s v="011"/>
    <x v="14"/>
    <s v="2020"/>
    <s v="2020-03-09"/>
    <x v="275"/>
    <s v="8241413527"/>
    <s v="CIG"/>
    <s v="RdO Mepa per acquisto della Fornitura n.40 pompe infusionali per UOC Rianimazione Pesaro (Fascicolo 160.10.10/2020/PROV/464)"/>
    <s v="33172200-8"/>
    <s v="APPARECCHI PER RIANIMAZIONE"/>
    <x v="0"/>
    <n v="78800"/>
    <s v="No"/>
    <n v="78800"/>
    <s v="Procedura negoziata senza previa pubblicazione"/>
    <s v="Contratto d'appalto"/>
    <s v="FORNITURE"/>
    <s v="N"/>
    <s v="NULL"/>
    <s v="FB"/>
    <s v="FORNITURA DI BENI"/>
    <s v="NULL"/>
    <s v="NULL"/>
    <s v="PERFEZIONATA/O"/>
    <s v="2020-04-01"/>
  </r>
  <r>
    <x v="62"/>
    <x v="62"/>
    <s v="011"/>
    <x v="14"/>
    <s v="2020"/>
    <s v="2020-03-10"/>
    <x v="276"/>
    <s v="8241267CA9"/>
    <s v="CIG"/>
    <s v="FORNITURA N. 1 SISTEMA DI MONITORAGGIO+n.7 Monitor Multiparametrici Philips "/>
    <s v="33172000-6"/>
    <s v="APPARECCHI PER ANESTESIA E RIANIMAZIONE"/>
    <x v="0"/>
    <n v="350000"/>
    <s v="No"/>
    <n v="350000"/>
    <s v="Procedura negoziata senza previa pubblicazione"/>
    <s v="Contratto d'appalto"/>
    <s v="FORNITURE"/>
    <s v="N"/>
    <s v="NULL"/>
    <s v="FB"/>
    <s v="FORNITURA DI BENI"/>
    <s v="NULL"/>
    <s v="NULL"/>
    <s v="PERFEZIONATA/O"/>
    <s v="2020-03-10"/>
  </r>
  <r>
    <x v="62"/>
    <x v="62"/>
    <s v="011"/>
    <x v="14"/>
    <s v="2020"/>
    <s v="2020-03-26"/>
    <x v="277"/>
    <s v="8257184BC9"/>
    <s v="CIG"/>
    <s v="ACQUISIZIONE N. 9 MONITOR DEFIBRILLATORI LIFEPACK 15 (EMERGENZA COVID-19) (160.10.10/2020/PROV/480)"/>
    <s v="33123210-3"/>
    <s v="APPARECCHI DI CONTROLLO DELLE FUNZIONI CARDIACHE"/>
    <x v="0"/>
    <n v="144411.29999999999"/>
    <s v="No"/>
    <n v="144411.29999999999"/>
    <s v="Procedura negoziata senza previa pubblicazione"/>
    <s v="Contratto d'appalto"/>
    <s v="FORNITURE"/>
    <s v="N"/>
    <s v="NULL"/>
    <s v="FB"/>
    <s v="FORNITURA DI BENI"/>
    <s v="NULL"/>
    <s v="NULL"/>
    <s v="PERFEZIONATA/O"/>
    <s v="2020-03-31"/>
  </r>
  <r>
    <x v="63"/>
    <x v="63"/>
    <s v="005"/>
    <x v="1"/>
    <s v="2020"/>
    <s v="2020-03-03"/>
    <x v="278"/>
    <s v="8232837005"/>
    <s v="CIG"/>
    <s v="Letti elettrici riabilitazione cardiologica lonigo"/>
    <s v="33192120-9"/>
    <s v="LETTI D'OSPEDALE"/>
    <x v="0"/>
    <n v="70000"/>
    <s v="No"/>
    <n v="70000"/>
    <s v="Affidamento diretto in adesione ad accordo quadro/convenzione"/>
    <s v="Contratto d'appalto discendente da Accordo quadro/Convenzione senza successivo confronto competitivo"/>
    <s v="FORNITURE"/>
    <s v="N"/>
    <s v="NULL"/>
    <s v="FB"/>
    <s v="FORNITURA DI BENI"/>
    <s v="NULL"/>
    <n v="70000"/>
    <s v="PERFEZIONATA/O"/>
    <s v="2020-03-03"/>
  </r>
  <r>
    <x v="64"/>
    <x v="64"/>
    <s v="003"/>
    <x v="2"/>
    <s v="2020"/>
    <s v="2020-03-05"/>
    <x v="279"/>
    <s v="82372108B9"/>
    <s v="CIG"/>
    <s v="Fornitura di pacemaker e defibrillatori 3 - Adesione a Convenzione ARCA_2017_016"/>
    <s v="33182100-0"/>
    <s v="DEFIBRILLATORE CARDIACO"/>
    <x v="0"/>
    <n v="559600"/>
    <s v="No"/>
    <n v="559600"/>
    <s v="Affidamento diretto in adesione ad accordo quadro/convenzione"/>
    <s v="Contratto d'appalto discendente da Accordo quadro/Convenzione senza successivo confronto competitivo"/>
    <s v="FORNITURE"/>
    <s v="N"/>
    <s v="NULL"/>
    <s v="FB"/>
    <s v="FORNITURA DI BENI"/>
    <s v="NULL"/>
    <n v="559600"/>
    <s v="PERFEZIONATA/O"/>
    <s v="2020-04-03"/>
  </r>
  <r>
    <x v="64"/>
    <x v="64"/>
    <s v="003"/>
    <x v="2"/>
    <s v="2020"/>
    <s v="2020-03-06"/>
    <x v="280"/>
    <s v="8239079F10"/>
    <s v="CIG"/>
    <s v="FORNITURA DI 10 LETTI PER TERAPIA INTENSIVA"/>
    <s v="33192130-2"/>
    <s v="LETTI MOTORIZZATI"/>
    <x v="0"/>
    <n v="92000"/>
    <s v="No"/>
    <n v="92000"/>
    <s v="Procedura negoziata per affidamenti sotto soglia"/>
    <s v="Contratto d'appalto"/>
    <s v="FORNITURE"/>
    <s v="N"/>
    <s v="NULL"/>
    <s v="FB"/>
    <s v="FORNITURA DI BENI"/>
    <s v="2020-03-06"/>
    <n v="91500"/>
    <s v="AGGIUDICATA/O"/>
    <s v="2020-03-30"/>
  </r>
  <r>
    <x v="64"/>
    <x v="64"/>
    <s v="003"/>
    <x v="2"/>
    <s v="2020"/>
    <s v="2020-03-09"/>
    <x v="281"/>
    <s v="824079030A"/>
    <s v="CIG"/>
    <s v="FORNITURA N. 2 PORTATILI PER RADIOLOGIA DIGITALE "/>
    <s v="33111000-1"/>
    <s v="APPARECCHI RADIOLOGICI"/>
    <x v="0"/>
    <n v="110000"/>
    <s v="No"/>
    <n v="110000"/>
    <s v="Procedura negoziata per affidamenti sotto soglia"/>
    <s v="Contratto d'appalto"/>
    <s v="FORNITURE"/>
    <s v="N"/>
    <s v="NULL"/>
    <s v="FB"/>
    <s v="FORNITURA DI BENI"/>
    <s v="2020-03-10"/>
    <n v="110000"/>
    <s v="AGGIUDICATA/O"/>
    <s v="2020-03-30"/>
  </r>
  <r>
    <x v="64"/>
    <x v="64"/>
    <s v="003"/>
    <x v="2"/>
    <s v="2020"/>
    <s v="2020-03-17"/>
    <x v="282"/>
    <s v="8248949010"/>
    <s v="CIG"/>
    <s v="FORNITURA DI UNA CENTRTALE DI MONITORAGGIO PER IL PRONTO SOCCORSO DEL PRESIDIO OSPEDALIERO DI MANTOVA"/>
    <s v="33120000-7"/>
    <s v="SISTEMI DI REGISTRAZIONE E DISPOSITIVI DI ESPLORAZIONE"/>
    <x v="0"/>
    <n v="71000"/>
    <s v="No"/>
    <n v="71000"/>
    <s v="Procedura negoziata per affidamenti sotto soglia"/>
    <s v="Contratto d'appalto"/>
    <s v="FORNITURE"/>
    <s v="N"/>
    <s v="NULL"/>
    <s v="FB"/>
    <s v="FORNITURA DI BENI"/>
    <s v="2020-03-17"/>
    <n v="70550"/>
    <s v="AGGIUDICATA/O"/>
    <s v="2020-04-09"/>
  </r>
  <r>
    <x v="64"/>
    <x v="64"/>
    <s v="003"/>
    <x v="2"/>
    <s v="2020"/>
    <s v="2020-03-31"/>
    <x v="283"/>
    <s v="8263978262"/>
    <s v="CIG"/>
    <s v="FORNITURA DI N. 4 LETTI PER TERAPIA INTENSIVA CON  PORTABOMBOLE"/>
    <s v="33192130-2"/>
    <s v="LETTI MOTORIZZATI"/>
    <x v="0"/>
    <n v="52000"/>
    <s v="No"/>
    <n v="52000"/>
    <s v="Procedura negoziata per affidamenti sotto soglia"/>
    <s v="Contratto d'appalto"/>
    <s v="FORNITURE"/>
    <s v="N"/>
    <s v="NULL"/>
    <s v="FB"/>
    <s v="FORNITURA DI BENI"/>
    <s v="NULL"/>
    <s v="NULL"/>
    <s v="PERFEZIONATA/O"/>
    <s v="2020-04-03"/>
  </r>
  <r>
    <x v="65"/>
    <x v="65"/>
    <s v="008"/>
    <x v="9"/>
    <s v="2020"/>
    <s v="2020-03-12"/>
    <x v="284"/>
    <s v="824172569F"/>
    <s v="CIG"/>
    <s v="SISTEMI MONOUSO PER OSSIGENOTERAPIA CONTENENTI ACQUA STERILE- Suddivisa in 2 lotti aggiudicabili singolarmente"/>
    <s v="33157000-5"/>
    <s v="APPARECCHI PER OSSIGENOTERAPIA E APPARECCHI RESPIRATORI"/>
    <x v="0"/>
    <n v="194508"/>
    <s v="Si"/>
    <n v="21078"/>
    <s v="Procedura negoziata per affidamenti sotto soglia"/>
    <s v="Contratto d'appalto"/>
    <s v="FORNITURE"/>
    <s v="N"/>
    <s v="NULL"/>
    <s v="FB"/>
    <s v="FORNITURA DI BENI"/>
    <s v="NULL"/>
    <s v="NULL"/>
    <s v="PERFEZIONATA/O"/>
    <s v="2020-03-12"/>
  </r>
  <r>
    <x v="65"/>
    <x v="65"/>
    <s v="008"/>
    <x v="9"/>
    <s v="2020"/>
    <s v="2020-03-13"/>
    <x v="285"/>
    <s v="8242180E17"/>
    <s v="CIG"/>
    <s v="acquisto in urgenza ai sensi dell'art. 163 D.Lgs 50/2016 - OCDPC n. 638 del 22/02/2020 e n. 639 del 25/02/2020 - Acquisto generatori di alto flusso AIRVO 2 - Fisher &amp; Paykel Healthcare"/>
    <s v="33172000-6"/>
    <s v="APPARECCHI PER ANESTESIA E RIANIMAZIONE"/>
    <x v="0"/>
    <n v="97500"/>
    <s v="No"/>
    <n v="97500"/>
    <s v="Procedura negoziata senza previa pubblicazione"/>
    <s v="Contratto d'appalto"/>
    <s v="FORNITURE"/>
    <s v="N"/>
    <s v="NULL"/>
    <s v="FB"/>
    <s v="FORNITURA DI BENI"/>
    <s v="NULL"/>
    <s v="NULL"/>
    <s v="PERFEZIONATA/O"/>
    <s v="2020-03-25"/>
  </r>
  <r>
    <x v="65"/>
    <x v="65"/>
    <s v="008"/>
    <x v="9"/>
    <s v="2020"/>
    <s v="2020-03-13"/>
    <x v="286"/>
    <s v="8242252983"/>
    <s v="CIG"/>
    <s v="acquisto in urgenza ai sensi dell'art. 163 D.Lgs 50/2016 - OCDPC n. 638 del 22/02/2020 e n. 639 del 25/02/2020 - Acquisto monitor Infinity Omega - Draeger Italia S.p.A."/>
    <s v="33172000-6"/>
    <s v="APPARECCHI PER ANESTESIA E RIANIMAZIONE"/>
    <x v="0"/>
    <n v="64800"/>
    <s v="No"/>
    <n v="64800"/>
    <s v="Procedura negoziata senza previa pubblicazione"/>
    <s v="Contratto d'appalto"/>
    <s v="FORNITURE"/>
    <s v="N"/>
    <s v="NULL"/>
    <s v="FB"/>
    <s v="FORNITURA DI BENI"/>
    <s v="NULL"/>
    <s v="NULL"/>
    <s v="PERFEZIONATA/O"/>
    <s v="2020-03-25"/>
  </r>
  <r>
    <x v="65"/>
    <x v="65"/>
    <s v="008"/>
    <x v="9"/>
    <s v="2020"/>
    <s v="2020-03-13"/>
    <x v="287"/>
    <s v="824668970B"/>
    <s v="CIG"/>
    <s v="1 MAC Unità mobile 32 kW  - DR Unità radiografica mobile - Ditta Althea. Emergenza COVID19 - OCDP 630/2020 e smi e art. 34 D.L n. 9/2020"/>
    <s v="33111000-1"/>
    <s v="APPARECCHI RADIOLOGICI"/>
    <x v="0"/>
    <n v="66000"/>
    <s v="No"/>
    <n v="66000"/>
    <s v="Procedura negoziata senza previa pubblicazione"/>
    <s v="Contratto d'appalto"/>
    <s v="FORNITURE"/>
    <s v="N"/>
    <s v="NULL"/>
    <s v="FB"/>
    <s v="FORNITURA DI BENI"/>
    <s v="NULL"/>
    <s v="NULL"/>
    <s v="PERFEZIONATA/O"/>
    <s v="2020-03-13"/>
  </r>
  <r>
    <x v="65"/>
    <x v="65"/>
    <s v="008"/>
    <x v="9"/>
    <s v="2020"/>
    <s v="2020-03-14"/>
    <x v="288"/>
    <s v="8246962854"/>
    <s v="CIG"/>
    <s v="Acquisto 17 letti per rianimazione - Ditta Compamed srl - Emergenza COVID19 - ODPC 630/2020 e smi e DL 9/2020 art. 34 "/>
    <s v="33192150-8"/>
    <s v="LETTI TERAPEUTICI"/>
    <x v="0"/>
    <n v="465000"/>
    <s v="No"/>
    <n v="465000"/>
    <s v="Procedura negoziata senza previa pubblicazione"/>
    <s v="Contratto d'appalto"/>
    <s v="FORNITURE"/>
    <s v="N"/>
    <s v="NULL"/>
    <s v="FB"/>
    <s v="FORNITURA DI BENI"/>
    <s v="NULL"/>
    <s v="NULL"/>
    <s v="PERFEZIONATA/O"/>
    <s v="2020-03-17"/>
  </r>
  <r>
    <x v="65"/>
    <x v="65"/>
    <s v="008"/>
    <x v="9"/>
    <s v="2020"/>
    <s v="2020-03-16"/>
    <x v="289"/>
    <s v="8249892A3D"/>
    <s v="CIG"/>
    <s v="Acquisto in urgenza per Covid -  19 arredi e attrezzature per RSA Novafeltria - Ditta HCH  - art.  63 e 163 D.Lgs. n. 50/2016"/>
    <s v="39150000-8"/>
    <s v="ARREDI ED ATTREZZATURE VARIE"/>
    <x v="0"/>
    <n v="100000"/>
    <s v="No"/>
    <n v="100000"/>
    <s v="Procedura negoziata senza previa pubblicazione"/>
    <s v="Contratto d'appalto"/>
    <s v="FORNITURE"/>
    <s v="N"/>
    <s v="NULL"/>
    <s v="FB"/>
    <s v="FORNITURA DI BENI"/>
    <s v="NULL"/>
    <s v="NULL"/>
    <s v="PERFEZIONATA/O"/>
    <s v="2020-03-23"/>
  </r>
  <r>
    <x v="65"/>
    <x v="65"/>
    <s v="008"/>
    <x v="9"/>
    <s v="2020"/>
    <s v="2020-03-20"/>
    <x v="290"/>
    <s v="8245496E8A"/>
    <s v="CIG"/>
    <s v="acquisto in urgenza ai sensi dell'art. 63 D.Lgs 50/2016 - OCDPC n. 638 del 22/02/2020 e n. 639 del 25/02/2020 - Acquisto Piattaforme per la gestione completa delle vie aree difficili - Ditta Zaccanti S.p.A."/>
    <s v="33172000-6"/>
    <s v="APPARECCHI PER ANESTESIA E RIANIMAZIONE"/>
    <x v="0"/>
    <n v="75000"/>
    <s v="No"/>
    <n v="75000"/>
    <s v="Procedura negoziata senza previa pubblicazione"/>
    <s v="Contratto d'appalto"/>
    <s v="FORNITURE"/>
    <s v="N"/>
    <s v="NULL"/>
    <s v="FB"/>
    <s v="FORNITURA DI BENI"/>
    <s v="NULL"/>
    <s v="NULL"/>
    <s v="PERFEZIONATA/O"/>
    <s v="2020-03-25"/>
  </r>
  <r>
    <x v="65"/>
    <x v="65"/>
    <s v="008"/>
    <x v="9"/>
    <s v="2020"/>
    <s v="2020-03-23"/>
    <x v="291"/>
    <s v="8248367FC3"/>
    <s v="CIG"/>
    <s v="Acquisto in urgenza - COVID-19 ai sensi dei OCDPC 630, 638 e 639 - Acquisto Monitor multiparametrici con centrale - Ditta APPMED S.r.l."/>
    <s v="33190000-8"/>
    <s v="DISPOSITIVI E PRODOTTI MEDICI VARI"/>
    <x v="0"/>
    <n v="242000"/>
    <s v="No"/>
    <n v="242000"/>
    <s v="Procedura negoziata senza previa pubblicazione"/>
    <s v="Contratto d'appalto"/>
    <s v="FORNITURE"/>
    <s v="N"/>
    <s v="NULL"/>
    <s v="FB"/>
    <s v="FORNITURA DI BENI"/>
    <s v="NULL"/>
    <s v="NULL"/>
    <s v="PERFEZIONATA/O"/>
    <s v="2020-04-08"/>
  </r>
  <r>
    <x v="65"/>
    <x v="65"/>
    <s v="008"/>
    <x v="9"/>
    <s v="2020"/>
    <s v="2020-03-24"/>
    <x v="292"/>
    <s v="8250730DC6"/>
    <s v="CIG"/>
    <s v="COVID19 - Acquisto in urgenza di broncoscopi monouso - Ditta Ambu - DOC 630/2020 E DL 9/2020 art. 34"/>
    <s v="33171000-9"/>
    <s v="STRUMENTI PER ANESTESIA E RIANIMAZIONE"/>
    <x v="0"/>
    <n v="219000"/>
    <s v="No"/>
    <n v="219000"/>
    <s v="Procedura negoziata senza previa pubblicazione"/>
    <s v="Contratto d'appalto"/>
    <s v="FORNITURE"/>
    <s v="N"/>
    <s v="NULL"/>
    <s v="FB"/>
    <s v="FORNITURA DI BENI"/>
    <s v="NULL"/>
    <s v="NULL"/>
    <s v="PERFEZIONATA/O"/>
    <s v="2020-03-30"/>
  </r>
  <r>
    <x v="65"/>
    <x v="65"/>
    <s v="008"/>
    <x v="9"/>
    <s v="2020"/>
    <s v="2020-03-24"/>
    <x v="293"/>
    <s v="8255810DEC"/>
    <s v="CIG"/>
    <s v="Acquisto DI - Ditta Il Melograno  Emergenza  COVID19 - ODPC 630/2020 e smi e DL 9/2020 art. 34 "/>
    <s v="33140000-3"/>
    <s v="MATERIALI MEDICI"/>
    <x v="0"/>
    <n v="438800"/>
    <s v="No"/>
    <n v="438800"/>
    <s v="Procedura negoziata senza previa pubblicazione"/>
    <s v="Contratto d'appalto"/>
    <s v="FORNITURE"/>
    <s v="N"/>
    <s v="NULL"/>
    <s v="FB"/>
    <s v="FORNITURA DI BENI"/>
    <s v="NULL"/>
    <s v="NULL"/>
    <s v="PERFEZIONATA/O"/>
    <s v="2020-03-30"/>
  </r>
  <r>
    <x v="65"/>
    <x v="65"/>
    <s v="008"/>
    <x v="9"/>
    <s v="2020"/>
    <s v="2020-03-26"/>
    <x v="294"/>
    <s v="8258680E52"/>
    <s v="CIG"/>
    <s v="Acquisto defibrillatori per ambulanze Lp25 Ditta Stryker- Emergenza  COVID19 - ODPC 630/2020 e smi e DL 9/2020 art. 34"/>
    <s v="33182100-0"/>
    <s v="DEFIBRILLATORE CARDIACO"/>
    <x v="0"/>
    <n v="182000"/>
    <s v="No"/>
    <n v="182000"/>
    <s v="Procedura negoziata senza previa pubblicazione"/>
    <s v="Contratto d'appalto"/>
    <s v="FORNITURE"/>
    <s v="N"/>
    <s v="NULL"/>
    <s v="FB"/>
    <s v="FORNITURA DI BENI"/>
    <s v="NULL"/>
    <s v="NULL"/>
    <s v="PERFEZIONATA/O"/>
    <s v="2020-03-26"/>
  </r>
  <r>
    <x v="66"/>
    <x v="66"/>
    <s v="019"/>
    <x v="18"/>
    <s v="2020"/>
    <s v="2020-03-03"/>
    <x v="295"/>
    <s v="8234814F79"/>
    <s v="CIG"/>
    <s v="acquisto di un sistema di "/>
    <s v="33140000-3"/>
    <s v="MATERIALI MEDICI"/>
    <x v="0"/>
    <n v="50000"/>
    <s v="No"/>
    <n v="50000"/>
    <s v="Procedura negoziata per affidamenti sotto soglia"/>
    <s v="Contratto d'appalto"/>
    <s v="FORNITURE"/>
    <s v="N"/>
    <s v="NULL"/>
    <s v="FB"/>
    <s v="FORNITURA DI BENI"/>
    <s v="2020-03-17"/>
    <n v="49950"/>
    <s v="AGGIUDICATA/O"/>
    <s v="2020-03-20"/>
  </r>
  <r>
    <x v="66"/>
    <x v="66"/>
    <s v="019"/>
    <x v="18"/>
    <s v="2020"/>
    <s v="2020-03-10"/>
    <x v="296"/>
    <s v="8243024697"/>
    <s v="CIG"/>
    <s v="Gara telematica ME.PA., ai sensi dell'Art. 63 c.2 Lett. C) D.Lgs. n. 502016, per la fornitura in acquisto di attrezzature per postazioni di isolamento intensivo da emergenza COVID-19."/>
    <s v="33172000-6"/>
    <s v="APPARECCHI PER ANESTESIA E RIANIMAZIONE"/>
    <x v="0"/>
    <n v="213980"/>
    <s v="Si"/>
    <n v="14980"/>
    <s v="Procedura negoziata senza previa pubblicazione"/>
    <s v="Contratto d'appalto"/>
    <s v="FORNITURE"/>
    <s v="N"/>
    <s v="NULL"/>
    <s v="FB"/>
    <s v="FORNITURA DI BENI"/>
    <s v="NULL"/>
    <s v="NULL"/>
    <s v="PERFEZIONATA/O"/>
    <s v="2020-03-11"/>
  </r>
  <r>
    <x v="66"/>
    <x v="66"/>
    <s v="019"/>
    <x v="18"/>
    <s v="2020"/>
    <s v="2020-03-10"/>
    <x v="296"/>
    <s v="8243027910"/>
    <s v="CIG"/>
    <s v="Gara telematica ME.PA., ai sensi dell'Art. 63 c.2 Lett. C) D.Lgs. n. 502016, per la fornitura in acquisto di attrezzature per postazioni di isolamento intensivo da emergenza COVID-19."/>
    <s v="33172000-6"/>
    <s v="APPARECCHI PER ANESTESIA E RIANIMAZIONE"/>
    <x v="0"/>
    <n v="213980"/>
    <s v="Si"/>
    <n v="140000"/>
    <s v="Procedura negoziata senza previa pubblicazione"/>
    <s v="Contratto d'appalto"/>
    <s v="FORNITURE"/>
    <s v="N"/>
    <s v="NULL"/>
    <s v="FB"/>
    <s v="FORNITURA DI BENI"/>
    <s v="2020-03-13"/>
    <n v="138000"/>
    <s v="AGGIUDICATA/O"/>
    <s v="2020-03-17"/>
  </r>
  <r>
    <x v="66"/>
    <x v="66"/>
    <s v="019"/>
    <x v="18"/>
    <s v="2020"/>
    <s v="2020-03-10"/>
    <x v="296"/>
    <s v="8243029AB6"/>
    <s v="CIG"/>
    <s v="Gara telematica ME.PA., ai sensi dell'Art. 63 c.2 Lett. C) D.Lgs. n. 502016, per la fornitura in acquisto di attrezzature per postazioni di isolamento intensivo da emergenza COVID-19."/>
    <s v="33172000-6"/>
    <s v="APPARECCHI PER ANESTESIA E RIANIMAZIONE"/>
    <x v="0"/>
    <n v="213980"/>
    <s v="Si"/>
    <n v="59000"/>
    <s v="Procedura negoziata senza previa pubblicazione"/>
    <s v="Contratto d'appalto"/>
    <s v="FORNITURE"/>
    <s v="N"/>
    <s v="NULL"/>
    <s v="FB"/>
    <s v="FORNITURA DI BENI"/>
    <s v="2020-03-13"/>
    <n v="40000"/>
    <s v="AGGIUDICATA/O"/>
    <s v="2020-03-17"/>
  </r>
  <r>
    <x v="66"/>
    <x v="66"/>
    <s v="019"/>
    <x v="18"/>
    <s v="2020"/>
    <s v="2020-03-31"/>
    <x v="297"/>
    <s v="8262152F81"/>
    <s v="CIG"/>
    <s v="GARA TELEMATICA MEPA, AI SENSI DELL'ART. 36 CO 2 LETT. B) D.L.GS. N. 50/2016, PER LA FORNITURA DI N. 80 SATURIMETRI DA POSTO LETTO PER REPARTI COVID-19 DEI PP.OO. DI SCIACCA E AGRIGENTO"/>
    <s v="33190000-8"/>
    <s v="DISPOSITIVI E PRODOTTI MEDICI VARI"/>
    <x v="0"/>
    <n v="56000"/>
    <s v="No"/>
    <n v="56000"/>
    <s v="Procedura negoziata per affidamenti sotto soglia"/>
    <s v="Contratto d'appalto"/>
    <s v="FORNITURE"/>
    <s v="N"/>
    <s v="NULL"/>
    <s v="FB"/>
    <s v="FORNITURA DI BENI"/>
    <s v="NULL"/>
    <s v="NULL"/>
    <s v="PERFEZIONATA/O"/>
    <s v="2020-03-31"/>
  </r>
  <r>
    <x v="67"/>
    <x v="67"/>
    <s v="015"/>
    <x v="20"/>
    <s v="2020"/>
    <s v="2020-03-18"/>
    <x v="298"/>
    <s v="824738121B"/>
    <s v="CIG"/>
    <s v="fornitura di dispositivi medici per terapia intensiva e sub-intensiva PP.OO. di Ariano Irpino e S.Angelo dei Lombardi."/>
    <s v="33172000-6"/>
    <s v="APPARECCHI PER ANESTESIA E RIANIMAZIONE"/>
    <x v="0"/>
    <n v="1260600"/>
    <s v="Si"/>
    <n v="205050"/>
    <s v="Procedura negoziata senza previa pubblicazione"/>
    <s v="Contratto d'appalto"/>
    <s v="FORNITURE"/>
    <s v="N"/>
    <s v="NULL"/>
    <s v="FB"/>
    <s v="FORNITURA DI BENI"/>
    <s v="NULL"/>
    <s v="NULL"/>
    <s v="PERFEZIONATA/O"/>
    <s v="2020-03-20"/>
  </r>
  <r>
    <x v="67"/>
    <x v="67"/>
    <s v="015"/>
    <x v="20"/>
    <s v="2020"/>
    <s v="2020-03-18"/>
    <x v="298"/>
    <s v="8247390986"/>
    <s v="CIG"/>
    <s v="fornitura di dispositivi medici per terapia intensiva e sub-intensiva PP.OO. di Ariano Irpino e S.Angelo dei Lombardi."/>
    <s v="33172000-6"/>
    <s v="APPARECCHI PER ANESTESIA E RIANIMAZIONE"/>
    <x v="0"/>
    <n v="1260600"/>
    <s v="Si"/>
    <n v="525000"/>
    <s v="Procedura negoziata senza previa pubblicazione"/>
    <s v="Contratto d'appalto"/>
    <s v="FORNITURE"/>
    <s v="N"/>
    <s v="NULL"/>
    <s v="FB"/>
    <s v="FORNITURA DI BENI"/>
    <s v="NULL"/>
    <s v="NULL"/>
    <s v="PERFEZIONATA/O"/>
    <s v="2020-03-20"/>
  </r>
  <r>
    <x v="67"/>
    <x v="67"/>
    <s v="015"/>
    <x v="20"/>
    <s v="2020"/>
    <s v="2020-03-18"/>
    <x v="298"/>
    <s v="82474066BB"/>
    <s v="CIG"/>
    <s v="fornitura di dispositivi medici per terapia intensiva e sub-intensiva PP.OO. di Ariano Irpino e S.Angelo dei Lombardi."/>
    <s v="33172000-6"/>
    <s v="APPARECCHI PER ANESTESIA E RIANIMAZIONE"/>
    <x v="0"/>
    <n v="1260600"/>
    <s v="Si"/>
    <n v="240000"/>
    <s v="Procedura negoziata senza previa pubblicazione"/>
    <s v="Contratto d'appalto"/>
    <s v="FORNITURE"/>
    <s v="N"/>
    <s v="NULL"/>
    <s v="FB"/>
    <s v="FORNITURA DI BENI"/>
    <s v="NULL"/>
    <s v="NULL"/>
    <s v="PERFEZIONATA/O"/>
    <s v="2020-03-20"/>
  </r>
  <r>
    <x v="67"/>
    <x v="67"/>
    <s v="015"/>
    <x v="20"/>
    <s v="2020"/>
    <s v="2020-03-18"/>
    <x v="298"/>
    <s v="82474223F0"/>
    <s v="CIG"/>
    <s v="fornitura di dispositivi medici per terapia intensiva e sub-intensiva PP.OO. di Ariano Irpino e S.Angelo dei Lombardi."/>
    <s v="33172000-6"/>
    <s v="APPARECCHI PER ANESTESIA E RIANIMAZIONE"/>
    <x v="0"/>
    <n v="1260600"/>
    <s v="Si"/>
    <n v="20000"/>
    <s v="Procedura negoziata senza previa pubblicazione"/>
    <s v="Contratto d'appalto"/>
    <s v="FORNITURE"/>
    <s v="N"/>
    <s v="NULL"/>
    <s v="FB"/>
    <s v="FORNITURA DI BENI"/>
    <s v="NULL"/>
    <s v="NULL"/>
    <s v="PERFEZIONATA/O"/>
    <s v="2020-03-20"/>
  </r>
  <r>
    <x v="67"/>
    <x v="67"/>
    <s v="015"/>
    <x v="20"/>
    <s v="2020"/>
    <s v="2020-03-18"/>
    <x v="298"/>
    <s v="8247434DD4"/>
    <s v="CIG"/>
    <s v="fornitura di dispositivi medici per terapia intensiva e sub-intensiva PP.OO. di Ariano Irpino e S.Angelo dei Lombardi."/>
    <s v="33194110-0"/>
    <s v="POMPE PER INFUSIONE"/>
    <x v="0"/>
    <n v="1260600"/>
    <s v="Si"/>
    <n v="255550"/>
    <s v="Procedura negoziata senza previa pubblicazione"/>
    <s v="Contratto d'appalto"/>
    <s v="FORNITURE"/>
    <s v="N"/>
    <s v="NULL"/>
    <s v="FB"/>
    <s v="FORNITURA DI BENI"/>
    <s v="NULL"/>
    <s v="NULL"/>
    <s v="PERFEZIONATA/O"/>
    <s v="2020-03-20"/>
  </r>
  <r>
    <x v="67"/>
    <x v="67"/>
    <s v="015"/>
    <x v="20"/>
    <s v="2020"/>
    <s v="2020-03-20"/>
    <x v="299"/>
    <s v="825224934E"/>
    <s v="CIG"/>
    <s v="emergenza covid-19 presa d"/>
    <s v="33172000-6"/>
    <s v="APPARECCHI PER ANESTESIA E RIANIMAZIONE"/>
    <x v="0"/>
    <n v="40160"/>
    <s v="No"/>
    <n v="40160"/>
    <s v="Procedura negoziata senza previa pubblicazione"/>
    <s v="Contratto d'appalto"/>
    <s v="FORNITURE"/>
    <s v="N"/>
    <s v="NULL"/>
    <s v="FB"/>
    <s v="FORNITURA DI BENI"/>
    <s v="NULL"/>
    <s v="NULL"/>
    <s v="PERFEZIONATA/O"/>
    <s v="2020-03-20"/>
  </r>
  <r>
    <x v="67"/>
    <x v="67"/>
    <s v="015"/>
    <x v="20"/>
    <s v="2020"/>
    <s v="2020-04-07"/>
    <x v="300"/>
    <s v="82441686A6"/>
    <s v="CIG"/>
    <s v="Procedura di gara per la fornitura di un Sistema Integrato per la Broncopneumopatia Cronica Ostruttiva (BPCO) occorrente alle AA.SS. della Regione Campania"/>
    <s v="33157400-9"/>
    <s v="APPARECCHI RESPIRATORI PER USO MEDICO"/>
    <x v="0"/>
    <n v="106590"/>
    <s v="No"/>
    <n v="106590"/>
    <s v="Affidamento diretto in adesione ad accordo quadro/convenzione"/>
    <s v="Contratto d'appalto discendente da Accordo quadro/Convenzione senza successivo confronto competitivo"/>
    <s v="FORNITURE"/>
    <s v="N"/>
    <s v="NULL"/>
    <s v="FB"/>
    <s v="FORNITURA DI BENI"/>
    <s v="NULL"/>
    <n v="106590"/>
    <s v="PERFEZIONATA/O"/>
    <s v="2020-04-08"/>
  </r>
  <r>
    <x v="68"/>
    <x v="68"/>
    <s v="003"/>
    <x v="2"/>
    <s v="2020"/>
    <s v="2020-03-17"/>
    <x v="301"/>
    <s v="8249325657"/>
    <s v="CIG"/>
    <s v="ADESIONE ALLA CONVENZIONE ARCA_2017_016 PACEMAKER E DEFIBRILLATORI 3 -LOTTO 22 - SOCIETA' BOSTON SCIENTIFIC"/>
    <s v="33182100-0"/>
    <s v="DEFIBRILLATORE CARDIACO"/>
    <x v="0"/>
    <n v="55960"/>
    <s v="No"/>
    <n v="55960"/>
    <s v="Affidamento diretto in adesione ad accordo quadro/convenzione"/>
    <s v="Contratto d'appalto discendente da Accordo quadro/Convenzione senza successivo confronto competitivo"/>
    <s v="FORNITURE"/>
    <s v="N"/>
    <s v="NULL"/>
    <s v="FB"/>
    <s v="FORNITURA DI BENI"/>
    <s v="NULL"/>
    <n v="55960"/>
    <s v="PERFEZIONATA/O"/>
    <s v="2020-03-23"/>
  </r>
  <r>
    <x v="69"/>
    <x v="69"/>
    <s v="005"/>
    <x v="1"/>
    <s v="2020"/>
    <s v="2020-03-02"/>
    <x v="302"/>
    <s v="8232139003"/>
    <s v="CIG"/>
    <s v="FORNITURA DI APPARECCHIATURE PER ECMO"/>
    <s v="33172200-8"/>
    <s v="APPARECCHI PER RIANIMAZIONE"/>
    <x v="0"/>
    <n v="197000"/>
    <s v="No"/>
    <n v="197000"/>
    <s v="Procedura negoziata senza previa pubblicazione"/>
    <s v="Contratto d'appalto"/>
    <s v="FORNITURE"/>
    <s v="N"/>
    <s v="NULL"/>
    <s v="FB"/>
    <s v="FORNITURA DI BENI"/>
    <s v="2020-03-10"/>
    <n v="197000"/>
    <s v="AGGIUDICATA/O"/>
    <s v="2020-03-23"/>
  </r>
  <r>
    <x v="69"/>
    <x v="69"/>
    <s v="005"/>
    <x v="1"/>
    <s v="2020"/>
    <s v="2020-03-10"/>
    <x v="303"/>
    <s v="82381429D5"/>
    <s v="CIG"/>
    <s v="KIT PER CIRCOLAZIONE EXTRACORPOREA - LOTTO 7 - GARA REGIONALE - EUROSETS - DETERMINA N.448/20"/>
    <s v="33182000-9"/>
    <s v="APPARECCHI PER IL SOSTEGNO DELLE FUNZIONI CARDIACHE"/>
    <x v="0"/>
    <n v="34300"/>
    <s v="No"/>
    <n v="34300"/>
    <s v="Affidamento diretto in adesione ad accordo quadro/convenzione"/>
    <s v="Contratto d'appalto discendente da Accordo quadro/Convenzione senza successivo confronto competitivo"/>
    <s v="FORNITURE"/>
    <s v="N"/>
    <s v="NULL"/>
    <s v="FB"/>
    <s v="FORNITURA DI BENI"/>
    <s v="NULL"/>
    <n v="34300"/>
    <s v="PERFEZIONATA/O"/>
    <s v="2020-03-11"/>
  </r>
  <r>
    <x v="69"/>
    <x v="69"/>
    <s v="005"/>
    <x v="1"/>
    <s v="2020"/>
    <s v="2020-03-18"/>
    <x v="304"/>
    <s v="8252408683"/>
    <s v="CIG"/>
    <s v="SERVIZIO COPETURA TURNI MEDICO ED INFERMIERE PS OCVE1"/>
    <s v="85110000-3"/>
    <s v="SERVIZI OSPEDALIERI E AFFINI"/>
    <x v="0"/>
    <n v="98280"/>
    <s v="No"/>
    <n v="98280"/>
    <s v="Procedura negoziata per affidamenti sotto soglia"/>
    <s v="Contratto d'appalto"/>
    <s v="SERVIZI"/>
    <s v="N"/>
    <s v="NULL"/>
    <s v="FB"/>
    <s v="FORNITURA DI BENI"/>
    <s v="NULL"/>
    <s v="NULL"/>
    <s v="PERFEZIONATA/O"/>
    <s v="2020-03-31"/>
  </r>
  <r>
    <x v="69"/>
    <x v="69"/>
    <s v="005"/>
    <x v="1"/>
    <s v="2020"/>
    <s v="2020-03-30"/>
    <x v="305"/>
    <s v="824292875E"/>
    <s v="CIG"/>
    <s v="SERVIZIO DI UN'AMBULANZA H24 CON AUTISTA E SOCCORRITORE - ASSETTO BLS"/>
    <s v="85143000-3"/>
    <s v="SERVIZI DI AMBULANZA"/>
    <x v="0"/>
    <n v="145200"/>
    <s v="No"/>
    <n v="145200"/>
    <s v="Procedura negoziata senza previa pubblicazione"/>
    <s v="Contratto d'appalto"/>
    <s v="SERVIZI"/>
    <s v="N"/>
    <s v="NULL"/>
    <s v="FS"/>
    <s v="FORNITURA DI SERVIZI"/>
    <s v="NULL"/>
    <s v="NULL"/>
    <s v="PERFEZIONATA/O"/>
    <s v="2020-03-30"/>
  </r>
  <r>
    <x v="69"/>
    <x v="69"/>
    <s v="005"/>
    <x v="1"/>
    <s v="2020"/>
    <s v="2020-04-01"/>
    <x v="306"/>
    <s v="82652224F6"/>
    <s v="CIG"/>
    <s v="LETTI PER TERAPIA INTENSIVA"/>
    <s v="33192120-9"/>
    <s v="LETTI D'OSPEDALE"/>
    <x v="0"/>
    <n v="110000"/>
    <s v="No"/>
    <n v="110000"/>
    <s v="Procedura negoziata senza previa pubblicazione"/>
    <s v="Contratto d'appalto"/>
    <s v="FORNITURE"/>
    <s v="N"/>
    <s v="NULL"/>
    <s v="FB"/>
    <s v="FORNITURA DI BENI"/>
    <s v="NULL"/>
    <s v="NULL"/>
    <s v="PERFEZIONATA/O"/>
    <s v="2020-04-03"/>
  </r>
  <r>
    <x v="70"/>
    <x v="70"/>
    <s v="005"/>
    <x v="1"/>
    <s v="2020"/>
    <s v="2020-03-09"/>
    <x v="307"/>
    <s v="824146828B"/>
    <s v="CIG"/>
    <s v="Acquisto, ai sensi dell'art. 163 del D.Lgs 50/2016, di pompe infusionali e relativi supporti per gestione emergenza COVID_19"/>
    <s v="33194000-6"/>
    <s v="APPARECCHI E STRUMENTI PER TRASFUSIONE E INFUSIONE"/>
    <x v="0"/>
    <n v="54200"/>
    <s v="No"/>
    <n v="54200"/>
    <s v="Procedura negoziata per affidamenti sotto soglia"/>
    <s v="Contratto d'appalto"/>
    <s v="FORNITURE"/>
    <s v="N"/>
    <s v="NULL"/>
    <s v="FB"/>
    <s v="FORNITURA DI BENI"/>
    <s v="NULL"/>
    <s v="NULL"/>
    <s v="PERFEZIONATA/O"/>
    <s v="2020-03-10"/>
  </r>
  <r>
    <x v="70"/>
    <x v="70"/>
    <s v="005"/>
    <x v="1"/>
    <s v="2020"/>
    <s v="2020-03-17"/>
    <x v="308"/>
    <s v="8266484665"/>
    <s v="CIG"/>
    <s v="Acquisto, ai sensi dell'art. 63 del D.Lgs 50/2016, di n. 1 sistema analizzatore dell'emostasi e del materiale di consumo dedicato per terapia intensiva Covid-19 presidio ospedaliero di Jesolo.                             ari per rianimazione per emergenza COVID_19"/>
    <s v="33190000-8"/>
    <s v="DISPOSITIVI E PRODOTTI MEDICI VARI"/>
    <x v="0"/>
    <n v="80638"/>
    <s v="No"/>
    <n v="80638"/>
    <s v="Procedura negoziata per affidamenti sotto soglia"/>
    <s v="Contratto d'appalto"/>
    <s v="FORNITURE"/>
    <s v="N"/>
    <s v="NULL"/>
    <s v="FB"/>
    <s v="FORNITURA DI BENI"/>
    <s v="NULL"/>
    <s v="NULL"/>
    <s v="PERFEZIONATA/O"/>
    <s v="2020-04-03"/>
  </r>
  <r>
    <x v="70"/>
    <x v="70"/>
    <s v="005"/>
    <x v="1"/>
    <s v="2020"/>
    <s v="2020-03-23"/>
    <x v="309"/>
    <s v="8253214FA2"/>
    <s v="CIG"/>
    <s v="FORNITURA TRIENNALE, SUDDIVISA IN N. 4 LOTTI, RINNOVABILE PER UN ULTERIORE BIENNIO, DI DISPOSITIVI MEDICI PER PAZIENTI TRACHEOSTOMIZZATI "/>
    <s v="33190000-8"/>
    <s v="DISPOSITIVI E PRODOTTI MEDICI VARI"/>
    <x v="0"/>
    <n v="113267.01"/>
    <s v="Si"/>
    <n v="5646.67"/>
    <s v="Procedura negoziata per affidamenti sotto soglia"/>
    <s v="Contratto d'appalto"/>
    <s v="FORNITURE"/>
    <s v="N"/>
    <s v="NULL"/>
    <s v="FB"/>
    <s v="FORNITURA DI BENI"/>
    <s v="NULL"/>
    <s v="NULL"/>
    <s v="PERFEZIONATA/O"/>
    <s v="2020-03-25"/>
  </r>
  <r>
    <x v="70"/>
    <x v="70"/>
    <s v="005"/>
    <x v="1"/>
    <s v="2020"/>
    <s v="2020-03-23"/>
    <x v="309"/>
    <s v="8253217220"/>
    <s v="CIG"/>
    <s v="FORNITURA TRIENNALE, SUDDIVISA IN N. 4 LOTTI, RINNOVABILE PER UN ULTERIORE BIENNIO, DI DISPOSITIVI MEDICI PER PAZIENTI TRACHEOSTOMIZZATI "/>
    <s v="33190000-8"/>
    <s v="DISPOSITIVI E PRODOTTI MEDICI VARI"/>
    <x v="0"/>
    <n v="113267.01"/>
    <s v="Si"/>
    <n v="102666.67"/>
    <s v="Procedura negoziata per affidamenti sotto soglia"/>
    <s v="Contratto d'appalto"/>
    <s v="FORNITURE"/>
    <s v="N"/>
    <s v="NULL"/>
    <s v="FB"/>
    <s v="FORNITURA DI BENI"/>
    <s v="NULL"/>
    <s v="NULL"/>
    <s v="PERFEZIONATA/O"/>
    <s v="2020-03-25"/>
  </r>
  <r>
    <x v="70"/>
    <x v="70"/>
    <s v="005"/>
    <x v="1"/>
    <s v="2020"/>
    <s v="2020-03-23"/>
    <x v="309"/>
    <s v="82532193C6"/>
    <s v="CIG"/>
    <s v="FORNITURA TRIENNALE, SUDDIVISA IN N. 4 LOTTI, RINNOVABILE PER UN ULTERIORE BIENNIO, DI DISPOSITIVI MEDICI PER PAZIENTI TRACHEOSTOMIZZATI "/>
    <s v="33190000-8"/>
    <s v="DISPOSITIVI E PRODOTTI MEDICI VARI"/>
    <x v="0"/>
    <n v="113267.01"/>
    <s v="Si"/>
    <n v="1540"/>
    <s v="Procedura negoziata per affidamenti sotto soglia"/>
    <s v="Contratto d'appalto"/>
    <s v="FORNITURE"/>
    <s v="N"/>
    <s v="NULL"/>
    <s v="FB"/>
    <s v="FORNITURA DI BENI"/>
    <s v="NULL"/>
    <s v="NULL"/>
    <s v="PERFEZIONATA/O"/>
    <s v="2020-03-25"/>
  </r>
  <r>
    <x v="70"/>
    <x v="70"/>
    <s v="005"/>
    <x v="1"/>
    <s v="2020"/>
    <s v="2020-03-23"/>
    <x v="309"/>
    <s v="8253227A5E"/>
    <s v="CIG"/>
    <s v="FORNITURA TRIENNALE, SUDDIVISA IN N. 4 LOTTI, RINNOVABILE PER UN ULTERIORE BIENNIO, DI DISPOSITIVI MEDICI PER PAZIENTI TRACHEOSTOMIZZATI "/>
    <s v="33190000-8"/>
    <s v="DISPOSITIVI E PRODOTTI MEDICI VARI"/>
    <x v="0"/>
    <n v="113267.01"/>
    <s v="Si"/>
    <n v="3413.67"/>
    <s v="Procedura negoziata per affidamenti sotto soglia"/>
    <s v="Contratto d'appalto"/>
    <s v="FORNITURE"/>
    <s v="N"/>
    <s v="NULL"/>
    <s v="FB"/>
    <s v="FORNITURA DI BENI"/>
    <s v="NULL"/>
    <s v="NULL"/>
    <s v="PERFEZIONATA/O"/>
    <s v="2020-03-25"/>
  </r>
  <r>
    <x v="71"/>
    <x v="71"/>
    <s v="018"/>
    <x v="11"/>
    <s v="2020"/>
    <s v="2020-03-13"/>
    <x v="310"/>
    <s v="8248760417"/>
    <s v="CIG"/>
    <s v="EMERGENZA COVID 19 - ACQUISTO GENERATORI ALTI FLUSSI E MATERIALE DI CONSUMO"/>
    <s v="33172000-6"/>
    <s v="APPARECCHI PER ANESTESIA E RIANIMAZIONE"/>
    <x v="0"/>
    <n v="43408"/>
    <s v="No"/>
    <n v="43408"/>
    <s v="Affidamento diretto"/>
    <s v="Contratto d'appalto"/>
    <s v="FORNITURE"/>
    <s v="N"/>
    <s v="NULL"/>
    <s v="FB"/>
    <s v="FORNITURA DI BENI"/>
    <s v="2020-03-19"/>
    <n v="43408"/>
    <s v="AGGIUDICATA/O"/>
    <s v="2020-04-07"/>
  </r>
  <r>
    <x v="72"/>
    <x v="72"/>
    <s v="999"/>
    <x v="10"/>
    <s v="2020"/>
    <s v="2020-03-02"/>
    <x v="311"/>
    <s v="823196506C"/>
    <s v="CIG"/>
    <s v="ID.20REA006 MATERIALE MONOUSO PER LABORATORIO - MEPA LOTTO 6"/>
    <s v="38437000-7"/>
    <s v="PIPETTE DA LABORATORIO E ACCESSORI"/>
    <x v="0"/>
    <n v="30000"/>
    <s v="Si"/>
    <n v="1500"/>
    <s v="Procedura negoziata senza previa pubblicazione"/>
    <s v="Convenzione"/>
    <s v="FORNITURE"/>
    <s v="N"/>
    <s v="NULL"/>
    <s v="FB"/>
    <s v="FORNITURA DI BENI"/>
    <s v="NULL"/>
    <s v="NULL"/>
    <s v="PERFEZIONATA/O"/>
    <s v="2020-03-02"/>
  </r>
  <r>
    <x v="72"/>
    <x v="72"/>
    <s v="999"/>
    <x v="10"/>
    <s v="2020"/>
    <s v="2020-03-02"/>
    <x v="311"/>
    <s v="8232091864"/>
    <s v="CIG"/>
    <s v="ID.20REA006 MATERIALE MONOUSO PER LABORATORIO - MEPA LOTTO 6"/>
    <s v="38437000-7"/>
    <s v="PIPETTE DA LABORATORIO E ACCESSORI"/>
    <x v="0"/>
    <n v="30000"/>
    <s v="Si"/>
    <n v="17500"/>
    <s v="Procedura negoziata senza previa pubblicazione"/>
    <s v="Convenzione"/>
    <s v="FORNITURE"/>
    <s v="N"/>
    <s v="NULL"/>
    <s v="FB"/>
    <s v="FORNITURA DI BENI"/>
    <s v="NULL"/>
    <s v="NULL"/>
    <s v="PERFEZIONATA/O"/>
    <s v="2020-03-02"/>
  </r>
  <r>
    <x v="72"/>
    <x v="72"/>
    <s v="999"/>
    <x v="10"/>
    <s v="2020"/>
    <s v="2020-03-02"/>
    <x v="311"/>
    <s v="8232104320"/>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0866C"/>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2"/>
    <x v="311"/>
    <s v="8232118EAA"/>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243A1"/>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35CB2"/>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400D6"/>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4876E"/>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2"/>
    <x v="311"/>
    <s v="8232156E06"/>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4"/>
    <x v="312"/>
    <s v="8234735E48"/>
    <s v="CIG"/>
    <s v="PC20PRE013 - Fonritura materiale di consumo per Omnipod"/>
    <s v="33194100-7"/>
    <s v="APPARECCHI E STRUMENTI PER INFUSIONE"/>
    <x v="0"/>
    <n v="211200"/>
    <s v="No"/>
    <n v="211200"/>
    <s v="Procedura negoziata senza previa pubblicazione"/>
    <s v="Contratto d'appalto"/>
    <s v="FORNITURE"/>
    <s v="N"/>
    <s v="NULL"/>
    <s v="FB"/>
    <s v="FORNITURA DI BENI"/>
    <s v="NULL"/>
    <s v="NULL"/>
    <s v="PERFEZIONATA/O"/>
    <s v="2020-03-04"/>
  </r>
  <r>
    <x v="72"/>
    <x v="72"/>
    <s v="999"/>
    <x v="10"/>
    <s v="2020"/>
    <s v="2020-03-05"/>
    <x v="313"/>
    <s v="8243673E27"/>
    <s v="CIG"/>
    <s v="EMERGENZA COVID19  - FORNITURA DI UMIDIFICATORI AIRVO"/>
    <s v="33157700-2"/>
    <s v="UMIDIFICATORI PER OSSIGENOTERAPIA"/>
    <x v="0"/>
    <n v="150000"/>
    <s v="No"/>
    <n v="150000"/>
    <s v="Affidamento diretto"/>
    <s v="Convenzione"/>
    <s v="FORNITURE"/>
    <s v="N"/>
    <s v="NULL"/>
    <s v="FB"/>
    <s v="FORNITURA DI BENI"/>
    <s v="2020-03-12"/>
    <n v="139060"/>
    <s v="AGGIUDICATA/O"/>
    <s v="2020-03-16"/>
  </r>
  <r>
    <x v="72"/>
    <x v="72"/>
    <s v="999"/>
    <x v="10"/>
    <s v="2020"/>
    <s v="2020-03-05"/>
    <x v="314"/>
    <s v="8243694F7B"/>
    <s v="CIG"/>
    <s v="EMERGENZA COVID19  - FORNITURA DI UMIDIFICATORI MR850ALU"/>
    <s v="33157700-2"/>
    <s v="UMIDIFICATORI PER OSSIGENOTERAPIA"/>
    <x v="0"/>
    <n v="5000"/>
    <s v="No"/>
    <n v="5000"/>
    <s v="Affidamento diretto"/>
    <s v="Convenzione"/>
    <s v="FORNITURE"/>
    <s v="N"/>
    <s v="NULL"/>
    <s v="FB"/>
    <s v="FORNITURA DI BENI"/>
    <s v="NULL"/>
    <s v="NULL"/>
    <s v="PERFEZIONATA/O"/>
    <s v="2020-03-13"/>
  </r>
  <r>
    <x v="72"/>
    <x v="72"/>
    <s v="999"/>
    <x v="10"/>
    <s v="2020"/>
    <s v="2020-03-05"/>
    <x v="315"/>
    <s v="824376386E"/>
    <s v="CIG"/>
    <s v="EMERGENZA COVID19  - FORNITURA DI POMPE SIRINGA"/>
    <s v="33194110-0"/>
    <s v="POMPE PER INFUSIONE"/>
    <x v="0"/>
    <n v="75000"/>
    <s v="No"/>
    <n v="75000"/>
    <s v="Affidamento diretto"/>
    <s v="Convenzione"/>
    <s v="FORNITURE"/>
    <s v="N"/>
    <s v="NULL"/>
    <s v="FB"/>
    <s v="FORNITURA DI BENI"/>
    <s v="2020-03-12"/>
    <n v="70610"/>
    <s v="AGGIUDICATA/O"/>
    <s v="2020-03-16"/>
  </r>
  <r>
    <x v="72"/>
    <x v="72"/>
    <s v="999"/>
    <x v="10"/>
    <s v="2020"/>
    <s v="2020-03-05"/>
    <x v="316"/>
    <s v="82438597A7"/>
    <s v="CIG"/>
    <s v="EMERGENZA COVID19  - FORNITURA DI SISTEMI DI MONITORAGGIO EMODINAMICO HEMOSPHERE"/>
    <s v="33170000-2"/>
    <s v="ANESTESIA E RIANIMAZIONE"/>
    <x v="0"/>
    <n v="75000"/>
    <s v="No"/>
    <n v="75000"/>
    <s v="Affidamento diretto"/>
    <s v="Convenzione"/>
    <s v="FORNITURE"/>
    <s v="N"/>
    <s v="NULL"/>
    <s v="FB"/>
    <s v="FORNITURA DI BENI"/>
    <s v="2020-03-12"/>
    <n v="70000"/>
    <s v="AGGIUDICATA/O"/>
    <s v="2020-03-16"/>
  </r>
  <r>
    <x v="72"/>
    <x v="72"/>
    <s v="999"/>
    <x v="10"/>
    <s v="2020"/>
    <s v="2020-03-05"/>
    <x v="317"/>
    <s v="82438700BD"/>
    <s v="CIG"/>
    <s v="EMERGENZA COVID19  - FORNITURA DI LETTI TERAPIA INTENSIVA PEDIATRICA"/>
    <s v="33192120-9"/>
    <s v="LETTI D'OSPEDALE"/>
    <x v="0"/>
    <n v="15000"/>
    <s v="No"/>
    <n v="15000"/>
    <s v="Affidamento diretto"/>
    <s v="Convenzione"/>
    <s v="FORNITURE"/>
    <s v="N"/>
    <s v="NULL"/>
    <s v="FB"/>
    <s v="FORNITURA DI BENI"/>
    <s v="NULL"/>
    <s v="NULL"/>
    <s v="PERFEZIONATA/O"/>
    <s v="2020-03-13"/>
  </r>
  <r>
    <x v="72"/>
    <x v="72"/>
    <s v="999"/>
    <x v="10"/>
    <s v="2020"/>
    <s v="2020-03-05"/>
    <x v="318"/>
    <s v="8243966FF1"/>
    <s v="CIG"/>
    <s v="EMERGENZA COVID19  - FORNITURA DI LETTI DA TERAPIA INTENSIVA"/>
    <s v="33192120-9"/>
    <s v="LETTI D'OSPEDALE"/>
    <x v="0"/>
    <n v="7000"/>
    <s v="No"/>
    <n v="7000"/>
    <s v="Affidamento diretto"/>
    <s v="Convenzione"/>
    <s v="FORNITURE"/>
    <s v="N"/>
    <s v="NULL"/>
    <s v="FB"/>
    <s v="FORNITURA DI BENI"/>
    <s v="NULL"/>
    <s v="NULL"/>
    <s v="PERFEZIONATA/O"/>
    <s v="2020-03-13"/>
  </r>
  <r>
    <x v="72"/>
    <x v="72"/>
    <s v="999"/>
    <x v="10"/>
    <s v="2020"/>
    <s v="2020-03-05"/>
    <x v="319"/>
    <s v="824399363C"/>
    <s v="CIG"/>
    <s v="EMERGENZA COVID19  - FORNITURA DI LETTI TERAPIA INTENSIVA MALVESTIO"/>
    <s v="33192120-9"/>
    <s v="LETTI D'OSPEDALE"/>
    <x v="0"/>
    <n v="155000"/>
    <s v="No"/>
    <n v="155000"/>
    <s v="Affidamento diretto"/>
    <s v="Convenzione"/>
    <s v="FORNITURE"/>
    <s v="N"/>
    <s v="NULL"/>
    <s v="FB"/>
    <s v="FORNITURA DI BENI"/>
    <s v="2020-03-12"/>
    <n v="155000"/>
    <s v="AGGIUDICATA/O"/>
    <s v="2020-03-16"/>
  </r>
  <r>
    <x v="72"/>
    <x v="72"/>
    <s v="999"/>
    <x v="10"/>
    <s v="2020"/>
    <s v="2020-03-05"/>
    <x v="320"/>
    <s v="8244022E28"/>
    <s v="CIG"/>
    <s v="EMERGENZA COVID19  - FORNITURA DI LARINGOSCOPI"/>
    <s v="33171000-9"/>
    <s v="STRUMENTI PER ANESTESIA E RIANIMAZIONE"/>
    <x v="0"/>
    <n v="1800"/>
    <s v="No"/>
    <n v="1800"/>
    <s v="Affidamento diretto"/>
    <s v="Convenzione"/>
    <s v="FORNITURE"/>
    <s v="N"/>
    <s v="NULL"/>
    <s v="FB"/>
    <s v="FORNITURA DI BENI"/>
    <s v="NULL"/>
    <s v="NULL"/>
    <s v="PERFEZIONATA/O"/>
    <s v="2020-03-13"/>
  </r>
  <r>
    <x v="72"/>
    <x v="72"/>
    <s v="999"/>
    <x v="10"/>
    <s v="2020"/>
    <s v="2020-03-05"/>
    <x v="321"/>
    <s v="8244090648"/>
    <s v="CIG"/>
    <s v="EMERGENZA COVID19  - FORNITURA DI ELETTROCARDIOGRAFO"/>
    <s v="33123200-0"/>
    <s v="ELETTROCARDIOGRAFI"/>
    <x v="0"/>
    <n v="5000"/>
    <s v="No"/>
    <n v="5000"/>
    <s v="Affidamento diretto"/>
    <s v="Convenzione"/>
    <s v="FORNITURE"/>
    <s v="N"/>
    <s v="NULL"/>
    <s v="FB"/>
    <s v="FORNITURA DI BENI"/>
    <s v="NULL"/>
    <s v="NULL"/>
    <s v="PERFEZIONATA/O"/>
    <s v="2020-03-13"/>
  </r>
  <r>
    <x v="72"/>
    <x v="72"/>
    <s v="999"/>
    <x v="10"/>
    <s v="2020"/>
    <s v="2020-03-05"/>
    <x v="322"/>
    <s v="8244320416"/>
    <s v="CIG"/>
    <s v="EMERGENZA COVID19  - FORNITURA DI SISTEMA DI MONITORAGGIO LIFESCOPE"/>
    <s v="33170000-2"/>
    <s v="ANESTESIA E RIANIMAZIONE"/>
    <x v="0"/>
    <n v="120000"/>
    <s v="No"/>
    <n v="120000"/>
    <s v="Affidamento diretto"/>
    <s v="Convenzione"/>
    <s v="FORNITURE"/>
    <s v="N"/>
    <s v="NULL"/>
    <s v="FB"/>
    <s v="FORNITURA DI BENI"/>
    <s v="2020-03-12"/>
    <n v="111603.35"/>
    <s v="AGGIUDICATA/O"/>
    <s v="2020-03-16"/>
  </r>
  <r>
    <x v="72"/>
    <x v="72"/>
    <s v="999"/>
    <x v="10"/>
    <s v="2020"/>
    <s v="2020-03-05"/>
    <x v="323"/>
    <s v="824434263D"/>
    <s v="CIG"/>
    <s v="EMERGENZA COVID19  - FORNITURA DI ASPIRATORI CHIRURGICI PORTATILI"/>
    <s v="33170000-2"/>
    <s v="ANESTESIA E RIANIMAZIONE"/>
    <x v="0"/>
    <n v="1500"/>
    <s v="No"/>
    <n v="1500"/>
    <s v="Affidamento diretto"/>
    <s v="Convenzione"/>
    <s v="FORNITURE"/>
    <s v="N"/>
    <s v="NULL"/>
    <s v="FB"/>
    <s v="FORNITURA DI BENI"/>
    <s v="NULL"/>
    <s v="NULL"/>
    <s v="PERFEZIONATA/O"/>
    <s v="2020-03-13"/>
  </r>
  <r>
    <x v="72"/>
    <x v="72"/>
    <s v="999"/>
    <x v="10"/>
    <s v="2020"/>
    <s v="2020-03-05"/>
    <x v="324"/>
    <s v="82443458B6"/>
    <s v="CIG"/>
    <s v="EMERGENZA COVID19  - FORNITURA DI DEFIBRILLATORI LIFEPACK 15"/>
    <s v="33182100-0"/>
    <s v="DEFIBRILLATORE CARDIACO"/>
    <x v="0"/>
    <n v="70000"/>
    <s v="No"/>
    <n v="70000"/>
    <s v="Affidamento diretto"/>
    <s v="Convenzione"/>
    <s v="FORNITURE"/>
    <s v="N"/>
    <s v="NULL"/>
    <s v="FB"/>
    <s v="FORNITURA DI BENI"/>
    <s v="2020-03-12"/>
    <n v="67091"/>
    <s v="AGGIUDICATA/O"/>
    <s v="2020-03-16"/>
  </r>
  <r>
    <x v="72"/>
    <x v="72"/>
    <s v="999"/>
    <x v="10"/>
    <s v="2020"/>
    <s v="2020-03-05"/>
    <x v="325"/>
    <s v="8245057447"/>
    <s v="CIG"/>
    <s v="EMERGENZA COVID19 -  FORNITURA BARELLA PER TERAPIA INTENSIVA "/>
    <s v="33192160-1"/>
    <s v="BARELLE"/>
    <x v="0"/>
    <n v="3702"/>
    <s v="No"/>
    <n v="3702"/>
    <s v="Affidamento diretto"/>
    <s v="Convenzione"/>
    <s v="FORNITURE"/>
    <s v="N"/>
    <s v="NULL"/>
    <s v="FB"/>
    <s v="FORNITURA DI BENI"/>
    <s v="NULL"/>
    <s v="NULL"/>
    <s v="PERFEZIONATA/O"/>
    <s v="2020-03-13"/>
  </r>
  <r>
    <x v="72"/>
    <x v="72"/>
    <s v="999"/>
    <x v="10"/>
    <s v="2020"/>
    <s v="2020-03-11"/>
    <x v="326"/>
    <s v="82473031BD"/>
    <s v="CIG"/>
    <s v="15SER009.1 LAVORO TEMPORANEO"/>
    <s v="79620000-6"/>
    <s v="SERVIZI DI FORNITURA DI PERSONALE, COMPRESO PERSONALE TEMPORANEO"/>
    <x v="0"/>
    <n v="3825000"/>
    <s v="No"/>
    <n v="3825000"/>
    <s v="Procedura negoziata senza previa pubblicazione"/>
    <s v="Convenzione"/>
    <s v="SERVIZI"/>
    <s v="N"/>
    <s v="NULL"/>
    <s v="FS"/>
    <s v="FORNITURA DI SERVIZI"/>
    <s v="NULL"/>
    <s v="NULL"/>
    <s v="PERFEZIONATA/O"/>
    <s v="2020-03-16"/>
  </r>
  <r>
    <x v="72"/>
    <x v="72"/>
    <s v="999"/>
    <x v="10"/>
    <s v="2020"/>
    <s v="2020-03-16"/>
    <x v="327"/>
    <s v="8247645BF4"/>
    <s v="CIG"/>
    <s v="PC20PRE021 - Fornitura circuiti per anestesia Smoothbore - EMERGENZA COVID 19"/>
    <s v="33171000-9"/>
    <s v="STRUMENTI PER ANESTESIA E RIANIMAZIONE"/>
    <x v="0"/>
    <n v="40160"/>
    <s v="No"/>
    <n v="40160"/>
    <s v="Procedura negoziata per affidamenti sotto soglia"/>
    <s v="Contratto d'appalto"/>
    <s v="FORNITURE"/>
    <s v="N"/>
    <s v="NULL"/>
    <s v="FB"/>
    <s v="FORNITURA DI BENI"/>
    <s v="NULL"/>
    <s v="NULL"/>
    <s v="PERFEZIONATA/O"/>
    <s v="2020-04-01"/>
  </r>
  <r>
    <x v="72"/>
    <x v="72"/>
    <s v="999"/>
    <x v="10"/>
    <s v="2020"/>
    <s v="2020-03-16"/>
    <x v="328"/>
    <s v="8251408D47"/>
    <s v="CIG"/>
    <s v="EMERGENZA COVID19  - FORNITURA DI DEFIBRILLATORI DAE"/>
    <s v="33182100-0"/>
    <s v="DEFIBRILLATORE CARDIACO"/>
    <x v="0"/>
    <n v="12000"/>
    <s v="No"/>
    <n v="12000"/>
    <s v="Affidamento diretto"/>
    <s v="Convenzione"/>
    <s v="FORNITURE"/>
    <s v="N"/>
    <s v="NULL"/>
    <s v="FB"/>
    <s v="FORNITURA DI BENI"/>
    <s v="NULL"/>
    <s v="NULL"/>
    <s v="PERFEZIONATA/O"/>
    <s v="2020-03-23"/>
  </r>
  <r>
    <x v="72"/>
    <x v="72"/>
    <s v="999"/>
    <x v="10"/>
    <s v="2020"/>
    <s v="2020-03-16"/>
    <x v="329"/>
    <s v="8251442957"/>
    <s v="CIG"/>
    <s v="EMERGENZA COVID19 - FORNITURA POMPE TIVA TCI BECTON DICKINSON "/>
    <s v="33194110-0"/>
    <s v="POMPE PER INFUSIONE"/>
    <x v="0"/>
    <n v="3000"/>
    <s v="No"/>
    <n v="3000"/>
    <s v="Affidamento diretto"/>
    <s v="Convenzione"/>
    <s v="FORNITURE"/>
    <s v="N"/>
    <s v="NULL"/>
    <s v="FB"/>
    <s v="FORNITURA DI BENI"/>
    <s v="NULL"/>
    <s v="NULL"/>
    <s v="PERFEZIONATA/O"/>
    <s v="2020-03-23"/>
  </r>
  <r>
    <x v="72"/>
    <x v="72"/>
    <s v="999"/>
    <x v="10"/>
    <s v="2020"/>
    <s v="2020-03-16"/>
    <x v="330"/>
    <s v="825147221B"/>
    <s v="CIG"/>
    <s v="EMERGENZA COVID19  - FORNITURA DI STRUMENTO BIO-PLEX "/>
    <s v="33190000-8"/>
    <s v="DISPOSITIVI E PRODOTTI MEDICI VARI"/>
    <x v="0"/>
    <n v="8500"/>
    <s v="No"/>
    <n v="8500"/>
    <s v="Affidamento diretto"/>
    <s v="Convenzione"/>
    <s v="FORNITURE"/>
    <s v="N"/>
    <s v="NULL"/>
    <s v="FB"/>
    <s v="FORNITURA DI BENI"/>
    <s v="NULL"/>
    <s v="NULL"/>
    <s v="PERFEZIONATA/O"/>
    <s v="2020-03-23"/>
  </r>
  <r>
    <x v="72"/>
    <x v="72"/>
    <s v="999"/>
    <x v="10"/>
    <s v="2020"/>
    <s v="2020-03-16"/>
    <x v="331"/>
    <s v="8251488F4B"/>
    <s v="CIG"/>
    <s v="EMERGENZA COVID19 - LETTI DEGENZA HILL ROM "/>
    <s v="33192120-9"/>
    <s v="LETTI D'OSPEDALE"/>
    <x v="0"/>
    <n v="20000"/>
    <s v="No"/>
    <n v="20000"/>
    <s v="Affidamento diretto"/>
    <s v="Convenzione"/>
    <s v="FORNITURE"/>
    <s v="N"/>
    <s v="NULL"/>
    <s v="FB"/>
    <s v="FORNITURA DI BENI"/>
    <s v="NULL"/>
    <s v="NULL"/>
    <s v="PERFEZIONATA/O"/>
    <s v="2020-03-23"/>
  </r>
  <r>
    <x v="72"/>
    <x v="72"/>
    <s v="999"/>
    <x v="10"/>
    <s v="2020"/>
    <s v="2020-03-16"/>
    <x v="332"/>
    <s v="8251510177"/>
    <s v="CIG"/>
    <s v="EMERGENZA COVID19 - FORNITURA ELETTROCARDIOGRAFI - MORTARA INSTRUMENT EUROPE"/>
    <s v="33123200-0"/>
    <s v="ELETTROCARDIOGRAFI"/>
    <x v="0"/>
    <n v="27000"/>
    <s v="No"/>
    <n v="27000"/>
    <s v="Affidamento diretto"/>
    <s v="Convenzione"/>
    <s v="FORNITURE"/>
    <s v="N"/>
    <s v="NULL"/>
    <s v="FB"/>
    <s v="FORNITURA DI BENI"/>
    <s v="NULL"/>
    <s v="NULL"/>
    <s v="PERFEZIONATA/O"/>
    <s v="2020-03-23"/>
  </r>
  <r>
    <x v="72"/>
    <x v="72"/>
    <s v="999"/>
    <x v="10"/>
    <s v="2020"/>
    <s v="2020-03-16"/>
    <x v="333"/>
    <s v="8251523C2E"/>
    <s v="CIG"/>
    <s v="EMERGENZA COVID19 - DEFIBRILLATORE LIFEPACK 15 STRYKER "/>
    <s v="33182100-0"/>
    <s v="DEFIBRILLATORE CARDIACO"/>
    <x v="0"/>
    <n v="17000"/>
    <s v="No"/>
    <n v="17000"/>
    <s v="Affidamento diretto"/>
    <s v="Convenzione"/>
    <s v="FORNITURE"/>
    <s v="N"/>
    <s v="NULL"/>
    <s v="FB"/>
    <s v="FORNITURA DI BENI"/>
    <s v="NULL"/>
    <s v="NULL"/>
    <s v="PERFEZIONATA/O"/>
    <s v="2020-03-23"/>
  </r>
  <r>
    <x v="72"/>
    <x v="72"/>
    <s v="999"/>
    <x v="10"/>
    <s v="2020"/>
    <s v="2020-03-16"/>
    <x v="334"/>
    <s v="82515377BD"/>
    <s v="CIG"/>
    <s v="EMERGENZA COVID19  - FORNITURA DI ECMO"/>
    <s v="33182000-9"/>
    <s v="APPARECCHI PER IL SOSTEGNO DELLE FUNZIONI CARDIACHE"/>
    <x v="0"/>
    <n v="95000"/>
    <s v="No"/>
    <n v="95000"/>
    <s v="Affidamento diretto"/>
    <s v="Convenzione"/>
    <s v="FORNITURE"/>
    <s v="N"/>
    <s v="NULL"/>
    <s v="FB"/>
    <s v="FORNITURA DI BENI"/>
    <s v="2020-03-20"/>
    <n v="95000"/>
    <s v="AGGIUDICATA/O"/>
    <s v="2020-03-23"/>
  </r>
  <r>
    <x v="72"/>
    <x v="72"/>
    <s v="999"/>
    <x v="10"/>
    <s v="2020"/>
    <s v="2020-03-16"/>
    <x v="335"/>
    <s v="82515545C5"/>
    <s v="CIG"/>
    <s v="EMERGENZA COVID19  - FORNITURA DI CARRELLO PER BRONCOSCOPIA "/>
    <s v="33170000-2"/>
    <s v="ANESTESIA E RIANIMAZIONE"/>
    <x v="0"/>
    <n v="31500"/>
    <s v="No"/>
    <n v="31500"/>
    <s v="Affidamento diretto"/>
    <s v="Convenzione"/>
    <s v="FORNITURE"/>
    <s v="N"/>
    <s v="NULL"/>
    <s v="FB"/>
    <s v="FORNITURA DI BENI"/>
    <s v="NULL"/>
    <s v="NULL"/>
    <s v="PERFEZIONATA/O"/>
    <s v="2020-03-23"/>
  </r>
  <r>
    <x v="72"/>
    <x v="72"/>
    <s v="999"/>
    <x v="10"/>
    <s v="2020"/>
    <s v="2020-03-16"/>
    <x v="336"/>
    <s v="825155241F"/>
    <s v="CIG"/>
    <s v="EMERGENZA COVID19 - LETTI TERAPIA INTENSIVA SEMINTENSIVA MALVESTIO"/>
    <s v="33192120-9"/>
    <s v="LETTI D'OSPEDALE"/>
    <x v="0"/>
    <n v="450000"/>
    <s v="No"/>
    <n v="450000"/>
    <s v="Affidamento diretto"/>
    <s v="Convenzione"/>
    <s v="FORNITURE"/>
    <s v="N"/>
    <s v="NULL"/>
    <s v="FB"/>
    <s v="FORNITURA DI BENI"/>
    <s v="2020-03-20"/>
    <n v="439224"/>
    <s v="AGGIUDICATA/O"/>
    <s v="2020-03-23"/>
  </r>
  <r>
    <x v="72"/>
    <x v="72"/>
    <s v="999"/>
    <x v="10"/>
    <s v="2020"/>
    <s v="2020-03-16"/>
    <x v="337"/>
    <s v="8251565ED6"/>
    <s v="CIG"/>
    <s v="EMERGENZA COVID19  - FORNITURA DI LETTI DEGENZA E COMODINI"/>
    <s v="33192120-9"/>
    <s v="LETTI D'OSPEDALE"/>
    <x v="0"/>
    <n v="60000"/>
    <s v="No"/>
    <n v="60000"/>
    <s v="Affidamento diretto"/>
    <s v="Convenzione"/>
    <s v="FORNITURE"/>
    <s v="N"/>
    <s v="NULL"/>
    <s v="FB"/>
    <s v="FORNITURA DI BENI"/>
    <s v="2020-03-20"/>
    <n v="55266.6"/>
    <s v="AGGIUDICATA/O"/>
    <s v="2020-03-23"/>
  </r>
  <r>
    <x v="72"/>
    <x v="72"/>
    <s v="999"/>
    <x v="10"/>
    <s v="2020"/>
    <s v="2020-03-16"/>
    <x v="338"/>
    <s v="825158602F"/>
    <s v="CIG"/>
    <s v="EMERGENZA COVID19  - FORNITURA DI BRONCOSCOPI E VIDEOBRONCOSCOPI"/>
    <s v="33124100-6"/>
    <s v="APPARECCHI DIAGNOSTICI"/>
    <x v="0"/>
    <n v="65000"/>
    <s v="No"/>
    <n v="65000"/>
    <s v="Affidamento diretto"/>
    <s v="Convenzione"/>
    <s v="FORNITURE"/>
    <s v="N"/>
    <s v="NULL"/>
    <s v="FB"/>
    <s v="FORNITURA DI BENI"/>
    <s v="2020-03-20"/>
    <n v="63900"/>
    <s v="AGGIUDICATA/O"/>
    <s v="2020-03-23"/>
  </r>
  <r>
    <x v="72"/>
    <x v="72"/>
    <s v="999"/>
    <x v="10"/>
    <s v="2020"/>
    <s v="2020-03-16"/>
    <x v="339"/>
    <s v="8251678C17"/>
    <s v="CIG"/>
    <s v="EMERGENZA COVID19  - FORNITURA DI SISTEMI PORTATILI PER RADIOGRAFIA"/>
    <s v="33111000-1"/>
    <s v="APPARECCHI RADIOLOGICI"/>
    <x v="0"/>
    <n v="510000"/>
    <s v="No"/>
    <n v="510000"/>
    <s v="Affidamento diretto"/>
    <s v="Convenzione"/>
    <s v="FORNITURE"/>
    <s v="N"/>
    <s v="NULL"/>
    <s v="FB"/>
    <s v="FORNITURA DI BENI"/>
    <s v="2020-03-20"/>
    <n v="507500"/>
    <s v="AGGIUDICATA/O"/>
    <s v="2020-03-23"/>
  </r>
  <r>
    <x v="72"/>
    <x v="72"/>
    <s v="999"/>
    <x v="10"/>
    <s v="2020"/>
    <s v="2020-03-23"/>
    <x v="340"/>
    <s v="8258067478"/>
    <s v="CIG"/>
    <s v="EMERGENZA COVID19 - FORNITURA BARELLE PER TERAPIA INTENSIVA - FAVERO HEALTH PROJECT "/>
    <s v="33192160-1"/>
    <s v="BARELLE"/>
    <x v="0"/>
    <n v="30000"/>
    <s v="No"/>
    <n v="30000"/>
    <s v="Affidamento diretto"/>
    <s v="Convenzione"/>
    <s v="FORNITURE"/>
    <s v="N"/>
    <s v="NULL"/>
    <s v="FB"/>
    <s v="FORNITURA DI BENI"/>
    <s v="NULL"/>
    <s v="NULL"/>
    <s v="PERFEZIONATA/O"/>
    <s v="2020-03-31"/>
  </r>
  <r>
    <x v="72"/>
    <x v="72"/>
    <s v="999"/>
    <x v="10"/>
    <s v="2020"/>
    <s v="2020-03-23"/>
    <x v="341"/>
    <s v="8258077CB6"/>
    <s v="CIG"/>
    <s v="EMERGENZA COVID 19 - ELETTROCARDIOGRAFI ELI 250C - MORTARA INSTRUMENT EUROPE"/>
    <s v="33123200-0"/>
    <s v="ELETTROCARDIOGRAFI"/>
    <x v="0"/>
    <n v="20000"/>
    <s v="No"/>
    <n v="20000"/>
    <s v="Affidamento diretto"/>
    <s v="Convenzione"/>
    <s v="FORNITURE"/>
    <s v="N"/>
    <s v="NULL"/>
    <s v="FB"/>
    <s v="FORNITURA DI BENI"/>
    <s v="NULL"/>
    <s v="NULL"/>
    <s v="PERFEZIONATA/O"/>
    <s v="2020-03-31"/>
  </r>
  <r>
    <x v="72"/>
    <x v="72"/>
    <s v="999"/>
    <x v="10"/>
    <s v="2020"/>
    <s v="2020-03-23"/>
    <x v="342"/>
    <s v="8258094ABE"/>
    <s v="CIG"/>
    <s v="EMERGENZA COVID19 - UMIDIFICATORI ATTIVI  DUPLICE CONTROLLO MR850ALU - AN.COR.MED"/>
    <s v="33157000-5"/>
    <s v="APPARECCHI PER OSSIGENOTERAPIA E APPARECCHI RESPIRATORI"/>
    <x v="0"/>
    <n v="145000"/>
    <s v="No"/>
    <n v="145000"/>
    <s v="Affidamento diretto"/>
    <s v="Convenzione"/>
    <s v="FORNITURE"/>
    <s v="N"/>
    <s v="NULL"/>
    <s v="FB"/>
    <s v="FORNITURA DI BENI"/>
    <s v="2020-03-30"/>
    <n v="140553"/>
    <s v="AGGIUDICATA/O"/>
    <s v="2020-03-31"/>
  </r>
  <r>
    <x v="72"/>
    <x v="72"/>
    <s v="999"/>
    <x v="10"/>
    <s v="2020"/>
    <s v="2020-03-23"/>
    <x v="343"/>
    <s v="8258116CE5"/>
    <s v="CIG"/>
    <s v="EMERGENZA COVID19 - FORNITURA UMIDIFICATORI AIRVO II - AN.COR-MED "/>
    <s v="33157000-5"/>
    <s v="APPARECCHI PER OSSIGENOTERAPIA E APPARECCHI RESPIRATORI"/>
    <x v="0"/>
    <n v="125000"/>
    <s v="No"/>
    <n v="125000"/>
    <s v="Affidamento diretto"/>
    <s v="Convenzione"/>
    <s v="FORNITURE"/>
    <s v="N"/>
    <s v="NULL"/>
    <s v="FB"/>
    <s v="FORNITURA DI BENI"/>
    <s v="2020-03-30"/>
    <n v="121600"/>
    <s v="AGGIUDICATA/O"/>
    <s v="2020-03-31"/>
  </r>
  <r>
    <x v="72"/>
    <x v="72"/>
    <s v="999"/>
    <x v="10"/>
    <s v="2020"/>
    <s v="2020-03-23"/>
    <x v="344"/>
    <s v="825810864D"/>
    <s v="CIG"/>
    <s v="EMERGENZA COVID19  - FORNITURA DI DEFIBRILLATORI LIFEPACK 15"/>
    <s v="33182100-0"/>
    <s v="DEFIBRILLATORE CARDIACO"/>
    <x v="0"/>
    <n v="135000"/>
    <s v="No"/>
    <n v="135000"/>
    <s v="Affidamento diretto"/>
    <s v="Convenzione"/>
    <s v="FORNITURE"/>
    <s v="N"/>
    <s v="NULL"/>
    <s v="FB"/>
    <s v="FORNITURA DI BENI"/>
    <s v="2020-03-30"/>
    <n v="134358.39999999999"/>
    <s v="AGGIUDICATA/O"/>
    <s v="2020-03-31"/>
  </r>
  <r>
    <x v="72"/>
    <x v="72"/>
    <s v="999"/>
    <x v="10"/>
    <s v="2020"/>
    <s v="2020-03-23"/>
    <x v="345"/>
    <s v="82581909F7"/>
    <s v="CIG"/>
    <s v="EMERGENZA COVID19  - FORNTITURA DI POMPE A SIRINGA "/>
    <s v="33194110-0"/>
    <s v="POMPE PER INFUSIONE"/>
    <x v="0"/>
    <n v="118500"/>
    <s v="No"/>
    <n v="118500"/>
    <s v="Affidamento diretto"/>
    <s v="Convenzione"/>
    <s v="FORNITURE"/>
    <s v="N"/>
    <s v="NULL"/>
    <s v="FB"/>
    <s v="FORNITURA DI BENI"/>
    <s v="2020-03-30"/>
    <n v="118500"/>
    <s v="AGGIUDICATA/O"/>
    <s v="2020-03-31"/>
  </r>
  <r>
    <x v="72"/>
    <x v="72"/>
    <s v="999"/>
    <x v="10"/>
    <s v="2020"/>
    <s v="2020-03-23"/>
    <x v="346"/>
    <s v="8258361715"/>
    <s v="CIG"/>
    <s v="EMERGENZA COVID19  - FORNITURA DI SATURIMETRI PALMCARE PRO"/>
    <s v="33157000-5"/>
    <s v="APPARECCHI PER OSSIGENOTERAPIA E APPARECCHI RESPIRATORI"/>
    <x v="0"/>
    <n v="4100"/>
    <s v="No"/>
    <n v="4100"/>
    <s v="Affidamento diretto"/>
    <s v="Convenzione"/>
    <s v="FORNITURE"/>
    <s v="N"/>
    <s v="NULL"/>
    <s v="FB"/>
    <s v="FORNITURA DI BENI"/>
    <s v="NULL"/>
    <s v="NULL"/>
    <s v="PERFEZIONATA/O"/>
    <s v="2020-03-31"/>
  </r>
  <r>
    <x v="72"/>
    <x v="72"/>
    <s v="999"/>
    <x v="10"/>
    <s v="2020"/>
    <s v="2020-03-23"/>
    <x v="347"/>
    <s v="8258390F01"/>
    <s v="CIG"/>
    <s v="EMERGENZA COVID19  - FORNITURA DI SATURIMETRI AL,ME.D."/>
    <s v="33157000-5"/>
    <s v="APPARECCHI PER OSSIGENOTERAPIA E APPARECCHI RESPIRATORI"/>
    <x v="0"/>
    <n v="5000"/>
    <s v="No"/>
    <n v="5000"/>
    <s v="Affidamento diretto"/>
    <s v="Convenzione"/>
    <s v="FORNITURE"/>
    <s v="N"/>
    <s v="NULL"/>
    <s v="FB"/>
    <s v="FORNITURA DI BENI"/>
    <s v="NULL"/>
    <s v="NULL"/>
    <s v="PERFEZIONATA/O"/>
    <s v="2020-03-31"/>
  </r>
  <r>
    <x v="72"/>
    <x v="72"/>
    <s v="999"/>
    <x v="10"/>
    <s v="2020"/>
    <s v="2020-03-23"/>
    <x v="348"/>
    <s v="825842296B"/>
    <s v="CIG"/>
    <s v="EMERGENZA COVID19  - FORNITURA DI ASPIRATORI SUCTION UNIT"/>
    <s v="33111000-1"/>
    <s v="APPARECCHI RADIOLOGICI"/>
    <x v="0"/>
    <n v="5000"/>
    <s v="No"/>
    <n v="5000"/>
    <s v="Affidamento diretto"/>
    <s v="Convenzione"/>
    <s v="FORNITURE"/>
    <s v="N"/>
    <s v="NULL"/>
    <s v="FB"/>
    <s v="FORNITURA DI BENI"/>
    <s v="NULL"/>
    <s v="NULL"/>
    <s v="PERFEZIONATA/O"/>
    <s v="2020-03-31"/>
  </r>
  <r>
    <x v="72"/>
    <x v="72"/>
    <s v="999"/>
    <x v="10"/>
    <s v="2020"/>
    <s v="2020-03-24"/>
    <x v="349"/>
    <s v="825551065D"/>
    <s v="CIG"/>
    <s v="ID.09BS236 FORNITURA IN SERVICE DI MATERIALI E NOLEGGIO STRUMENTI PER IL CONSOLIDAMENTO DELL'AREA SIERO DEL DIPARTIMENTO MEDICINA DI LABORATORIO PER LA AAS N. 5  LOTTO 1       "/>
    <s v="33124000-5"/>
    <s v="APPARECCHI E PRESIDI PER DIAGNOSTICA E RADIODIAGNOSTICA"/>
    <x v="0"/>
    <n v="1722000"/>
    <s v="Si"/>
    <n v="1500000"/>
    <s v="Procedura negoziata senza previa pubblicazione"/>
    <s v="Convenzione"/>
    <s v="FORNITURE"/>
    <s v="N"/>
    <s v="NULL"/>
    <s v="FB"/>
    <s v="FORNITURA DI BENI"/>
    <s v="NULL"/>
    <s v="NULL"/>
    <s v="PERFEZIONATA/O"/>
    <s v="2020-03-24"/>
  </r>
  <r>
    <x v="72"/>
    <x v="72"/>
    <s v="999"/>
    <x v="10"/>
    <s v="2020"/>
    <s v="2020-03-24"/>
    <x v="349"/>
    <s v="8255519DC8"/>
    <s v="CIG"/>
    <s v="ID.09BS236 FORNITURA IN SERVICE DI MATERIALI E NOLEGGIO STRUMENTI PER IL CONSOLIDAMENTO DELL'AREA SIERO DEL DIPARTIMENTO MEDICINA DI LABORATORIO PER LA AAS N. 5  LOTTO 1       "/>
    <s v="33124000-5"/>
    <s v="APPARECCHI E PRESIDI PER DIAGNOSTICA E RADIODIAGNOSTICA"/>
    <x v="0"/>
    <n v="1722000"/>
    <s v="Si"/>
    <n v="152000"/>
    <s v="Procedura negoziata senza previa pubblicazione"/>
    <s v="Convenzione"/>
    <s v="FORNITURE"/>
    <s v="N"/>
    <s v="NULL"/>
    <s v="FB"/>
    <s v="FORNITURA DI BENI"/>
    <s v="NULL"/>
    <s v="NULL"/>
    <s v="PERFEZIONATA/O"/>
    <s v="2020-03-24"/>
  </r>
  <r>
    <x v="72"/>
    <x v="72"/>
    <s v="999"/>
    <x v="10"/>
    <s v="2020"/>
    <s v="2020-03-24"/>
    <x v="349"/>
    <s v="82555252BF"/>
    <s v="CIG"/>
    <s v="ID.09BS236 FORNITURA IN SERVICE DI MATERIALI E NOLEGGIO STRUMENTI PER IL CONSOLIDAMENTO DELL'AREA SIERO DEL DIPARTIMENTO MEDICINA DI LABORATORIO PER LA AAS N. 5  LOTTO 1       "/>
    <s v="33124000-5"/>
    <s v="APPARECCHI E PRESIDI PER DIAGNOSTICA E RADIODIAGNOSTICA"/>
    <x v="0"/>
    <n v="1722000"/>
    <s v="Si"/>
    <n v="70000"/>
    <s v="Procedura negoziata senza previa pubblicazione"/>
    <s v="Convenzione"/>
    <s v="FORNITURE"/>
    <s v="N"/>
    <s v="NULL"/>
    <s v="FB"/>
    <s v="FORNITURA DI BENI"/>
    <s v="NULL"/>
    <s v="NULL"/>
    <s v="PERFEZIONATA/O"/>
    <s v="2020-03-24"/>
  </r>
  <r>
    <x v="72"/>
    <x v="72"/>
    <s v="999"/>
    <x v="10"/>
    <s v="2020"/>
    <s v="2020-03-25"/>
    <x v="350"/>
    <s v="8257131010"/>
    <s v="CIG"/>
    <s v="ID.20REA006 MEPA MATERIALE MONOUSO PER LABORATORIO LOTTO 66"/>
    <s v="38437000-7"/>
    <s v="PIPETTE DA LABORATORIO E ACCESSORI"/>
    <x v="0"/>
    <n v="38800"/>
    <s v="Si"/>
    <n v="5000"/>
    <s v="Procedura negoziata senza previa pubblicazione"/>
    <s v="Convenzione"/>
    <s v="FORNITURE"/>
    <s v="N"/>
    <s v="NULL"/>
    <s v="FB"/>
    <s v="FORNITURA DI BENI"/>
    <s v="NULL"/>
    <s v="NULL"/>
    <s v="PERFEZIONATA/O"/>
    <s v="2020-03-25"/>
  </r>
  <r>
    <x v="72"/>
    <x v="72"/>
    <s v="999"/>
    <x v="10"/>
    <s v="2020"/>
    <s v="2020-03-25"/>
    <x v="350"/>
    <s v="8257142921"/>
    <s v="CIG"/>
    <s v="ID.20REA006 MEPA MATERIALE MONOUSO PER LABORATORIO LOTTO 66"/>
    <s v="38437000-7"/>
    <s v="PIPETTE DA LABORATORIO E ACCESSORI"/>
    <x v="0"/>
    <n v="38800"/>
    <s v="Si"/>
    <n v="6100"/>
    <s v="Procedura negoziata senza previa pubblicazione"/>
    <s v="Convenzione"/>
    <s v="FORNITURE"/>
    <s v="N"/>
    <s v="NULL"/>
    <s v="FB"/>
    <s v="FORNITURA DI BENI"/>
    <s v="NULL"/>
    <s v="NULL"/>
    <s v="PERFEZIONATA/O"/>
    <s v="2020-03-25"/>
  </r>
  <r>
    <x v="72"/>
    <x v="72"/>
    <s v="999"/>
    <x v="10"/>
    <s v="2020"/>
    <s v="2020-03-25"/>
    <x v="350"/>
    <s v="8257145B9A"/>
    <s v="CIG"/>
    <s v="ID.20REA006 MEPA MATERIALE MONOUSO PER LABORATORIO LOTTO 66"/>
    <s v="38437000-7"/>
    <s v="PIPETTE DA LABORATORIO E ACCESSORI"/>
    <x v="0"/>
    <n v="38800"/>
    <s v="Si"/>
    <n v="7500"/>
    <s v="Procedura negoziata senza previa pubblicazione"/>
    <s v="Convenzione"/>
    <s v="FORNITURE"/>
    <s v="N"/>
    <s v="NULL"/>
    <s v="FB"/>
    <s v="FORNITURA DI BENI"/>
    <s v="NULL"/>
    <s v="NULL"/>
    <s v="PERFEZIONATA/O"/>
    <s v="2020-03-25"/>
  </r>
  <r>
    <x v="72"/>
    <x v="72"/>
    <s v="999"/>
    <x v="10"/>
    <s v="2020"/>
    <s v="2020-03-25"/>
    <x v="350"/>
    <s v="8257153237"/>
    <s v="CIG"/>
    <s v="ID.20REA006 MEPA MATERIALE MONOUSO PER LABORATORIO LOTTO 66"/>
    <s v="38437000-7"/>
    <s v="PIPETTE DA LABORATORIO E ACCESSORI"/>
    <x v="0"/>
    <n v="38800"/>
    <s v="Si"/>
    <n v="500"/>
    <s v="Procedura negoziata senza previa pubblicazione"/>
    <s v="Convenzione"/>
    <s v="FORNITURE"/>
    <s v="N"/>
    <s v="NULL"/>
    <s v="FB"/>
    <s v="FORNITURA DI BENI"/>
    <s v="NULL"/>
    <s v="NULL"/>
    <s v="PERFEZIONATA/O"/>
    <s v="2020-03-25"/>
  </r>
  <r>
    <x v="72"/>
    <x v="72"/>
    <s v="999"/>
    <x v="10"/>
    <s v="2020"/>
    <s v="2020-03-25"/>
    <x v="350"/>
    <s v="8257159729"/>
    <s v="CIG"/>
    <s v="ID.20REA006 MEPA MATERIALE MONOUSO PER LABORATORIO LOTTO 66"/>
    <s v="38437000-7"/>
    <s v="PIPETTE DA LABORATORIO E ACCESSORI"/>
    <x v="0"/>
    <n v="38800"/>
    <s v="Si"/>
    <n v="1700"/>
    <s v="Procedura negoziata senza previa pubblicazione"/>
    <s v="Convenzione"/>
    <s v="FORNITURE"/>
    <s v="N"/>
    <s v="NULL"/>
    <s v="FB"/>
    <s v="FORNITURA DI BENI"/>
    <s v="NULL"/>
    <s v="NULL"/>
    <s v="PERFEZIONATA/O"/>
    <s v="2020-03-25"/>
  </r>
  <r>
    <x v="72"/>
    <x v="72"/>
    <s v="999"/>
    <x v="10"/>
    <s v="2020"/>
    <s v="2020-03-25"/>
    <x v="350"/>
    <s v="825717003F"/>
    <s v="CIG"/>
    <s v="ID.20REA006 MEPA MATERIALE MONOUSO PER LABORATORIO LOTTO 66"/>
    <s v="38437000-7"/>
    <s v="PIPETTE DA LABORATORIO E ACCESSORI"/>
    <x v="0"/>
    <n v="38800"/>
    <s v="Si"/>
    <n v="3500"/>
    <s v="Procedura negoziata senza previa pubblicazione"/>
    <s v="Convenzione"/>
    <s v="FORNITURE"/>
    <s v="N"/>
    <s v="NULL"/>
    <s v="FB"/>
    <s v="FORNITURA DI BENI"/>
    <s v="NULL"/>
    <s v="NULL"/>
    <s v="PERFEZIONATA/O"/>
    <s v="2020-03-25"/>
  </r>
  <r>
    <x v="72"/>
    <x v="72"/>
    <s v="999"/>
    <x v="10"/>
    <s v="2020"/>
    <s v="2020-03-25"/>
    <x v="350"/>
    <s v="82571786D7"/>
    <s v="CIG"/>
    <s v="ID.20REA006 MEPA MATERIALE MONOUSO PER LABORATORIO LOTTO 66"/>
    <s v="38437000-7"/>
    <s v="PIPETTE DA LABORATORIO E ACCESSORI"/>
    <x v="0"/>
    <n v="38800"/>
    <s v="Si"/>
    <n v="5500"/>
    <s v="Procedura negoziata senza previa pubblicazione"/>
    <s v="Convenzione"/>
    <s v="FORNITURE"/>
    <s v="N"/>
    <s v="NULL"/>
    <s v="FB"/>
    <s v="FORNITURA DI BENI"/>
    <s v="NULL"/>
    <s v="NULL"/>
    <s v="PERFEZIONATA/O"/>
    <s v="2020-03-25"/>
  </r>
  <r>
    <x v="72"/>
    <x v="72"/>
    <s v="999"/>
    <x v="10"/>
    <s v="2020"/>
    <s v="2020-03-25"/>
    <x v="350"/>
    <s v="8257183AF6"/>
    <s v="CIG"/>
    <s v="ID.20REA006 MEPA MATERIALE MONOUSO PER LABORATORIO LOTTO 66"/>
    <s v="38437000-7"/>
    <s v="PIPETTE DA LABORATORIO E ACCESSORI"/>
    <x v="0"/>
    <n v="38800"/>
    <s v="Si"/>
    <n v="5500"/>
    <s v="Procedura negoziata senza previa pubblicazione"/>
    <s v="Convenzione"/>
    <s v="FORNITURE"/>
    <s v="N"/>
    <s v="NULL"/>
    <s v="FB"/>
    <s v="FORNITURA DI BENI"/>
    <s v="NULL"/>
    <s v="NULL"/>
    <s v="PERFEZIONATA/O"/>
    <s v="2020-03-25"/>
  </r>
  <r>
    <x v="72"/>
    <x v="72"/>
    <s v="999"/>
    <x v="10"/>
    <s v="2020"/>
    <s v="2020-03-25"/>
    <x v="350"/>
    <s v="8257187E42"/>
    <s v="CIG"/>
    <s v="ID.20REA006 MEPA MATERIALE MONOUSO PER LABORATORIO LOTTO 66"/>
    <s v="38437000-7"/>
    <s v="PIPETTE DA LABORATORIO E ACCESSORI"/>
    <x v="0"/>
    <n v="38800"/>
    <s v="Si"/>
    <n v="2500"/>
    <s v="Procedura negoziata senza previa pubblicazione"/>
    <s v="Convenzione"/>
    <s v="FORNITURE"/>
    <s v="N"/>
    <s v="NULL"/>
    <s v="FB"/>
    <s v="FORNITURA DI BENI"/>
    <s v="NULL"/>
    <s v="NULL"/>
    <s v="PERFEZIONATA/O"/>
    <s v="2020-03-25"/>
  </r>
  <r>
    <x v="72"/>
    <x v="72"/>
    <s v="999"/>
    <x v="10"/>
    <s v="2020"/>
    <s v="2020-03-25"/>
    <x v="350"/>
    <s v="82571965B2"/>
    <s v="CIG"/>
    <s v="ID.20REA006 MEPA MATERIALE MONOUSO PER LABORATORIO LOTTO 66"/>
    <s v="38437000-7"/>
    <s v="PIPETTE DA LABORATORIO E ACCESSORI"/>
    <x v="0"/>
    <n v="38800"/>
    <s v="Si"/>
    <n v="1000"/>
    <s v="Procedura negoziata senza previa pubblicazione"/>
    <s v="Convenzione"/>
    <s v="FORNITURE"/>
    <s v="N"/>
    <s v="NULL"/>
    <s v="FB"/>
    <s v="FORNITURA DI BENI"/>
    <s v="NULL"/>
    <s v="NULL"/>
    <s v="PERFEZIONATA/O"/>
    <s v="2020-03-25"/>
  </r>
  <r>
    <x v="72"/>
    <x v="72"/>
    <s v="999"/>
    <x v="10"/>
    <s v="2020"/>
    <s v="2020-03-27"/>
    <x v="351"/>
    <s v="82514228D6"/>
    <s v="CIG"/>
    <s v="11PRE048 n. 341/2012  Fornitura di circuiti, palloni, filtri e altro materiale per anestesia e rianimazione  CARDIVA ITALIA SRL ( EX LOTTO SA.VIR SPA) 221 "/>
    <s v="33170000-2"/>
    <s v="ANESTESIA E RIANIMAZIONE"/>
    <x v="0"/>
    <n v="17000"/>
    <s v="No"/>
    <n v="17000"/>
    <s v="Procedura negoziata senza previa pubblicazione"/>
    <s v="Convenzione"/>
    <s v="FORNITURE"/>
    <s v="N"/>
    <s v="NULL"/>
    <s v="FB"/>
    <s v="FORNITURA DI BENI"/>
    <s v="NULL"/>
    <s v="NULL"/>
    <s v="PERFEZIONATA/O"/>
    <s v="2020-03-31"/>
  </r>
  <r>
    <x v="72"/>
    <x v="72"/>
    <s v="999"/>
    <x v="10"/>
    <s v="2020"/>
    <s v="2020-03-27"/>
    <x v="352"/>
    <s v="8251584E84"/>
    <s v="CIG"/>
    <s v="18PRE021 MEPA n. 1042/2018 Trattativa diretta sul mercato elettronico di CONSIP per l’affidamento della fornitura di MATERIALE DI CONSUMO PER APPARECCHIATURE DI PROPRIETA'  LOGIC SRL L.60         "/>
    <s v="33190000-8"/>
    <s v="DISPOSITIVI E PRODOTTI MEDICI VARI"/>
    <x v="0"/>
    <n v="3500"/>
    <s v="Si"/>
    <n v="1000"/>
    <s v="Procedura negoziata senza previa pubblicazione"/>
    <s v="Convenzione"/>
    <s v="FORNITURE"/>
    <s v="N"/>
    <s v="NULL"/>
    <s v="FB"/>
    <s v="FORNITURA DI BENI"/>
    <s v="NULL"/>
    <s v="NULL"/>
    <s v="PERFEZIONATA/O"/>
    <s v="2020-03-31"/>
  </r>
  <r>
    <x v="72"/>
    <x v="72"/>
    <s v="999"/>
    <x v="10"/>
    <s v="2020"/>
    <s v="2020-03-27"/>
    <x v="352"/>
    <s v="8251587102"/>
    <s v="CIG"/>
    <s v="18PRE021 MEPA n. 1042/2018 Trattativa diretta sul mercato elettronico di CONSIP per l’affidamento della fornitura di MATERIALE DI CONSUMO PER APPARECCHIATURE DI PROPRIETA'  LOGIC SRL L.60         "/>
    <s v="33190000-8"/>
    <s v="DISPOSITIVI E PRODOTTI MEDICI VARI"/>
    <x v="0"/>
    <n v="3500"/>
    <s v="Si"/>
    <n v="1000"/>
    <s v="Procedura negoziata senza previa pubblicazione"/>
    <s v="Convenzione"/>
    <s v="FORNITURE"/>
    <s v="N"/>
    <s v="NULL"/>
    <s v="FB"/>
    <s v="FORNITURA DI BENI"/>
    <s v="NULL"/>
    <s v="NULL"/>
    <s v="PERFEZIONATA/O"/>
    <s v="2020-03-31"/>
  </r>
  <r>
    <x v="72"/>
    <x v="72"/>
    <s v="999"/>
    <x v="10"/>
    <s v="2020"/>
    <s v="2020-03-27"/>
    <x v="352"/>
    <s v="82515881D5"/>
    <s v="CIG"/>
    <s v="18PRE021 MEPA n. 1042/2018 Trattativa diretta sul mercato elettronico di CONSIP per l’affidamento della fornitura di MATERIALE DI CONSUMO PER APPARECCHIATURE DI PROPRIETA'  LOGIC SRL L.60         "/>
    <s v="33190000-8"/>
    <s v="DISPOSITIVI E PRODOTTI MEDICI VARI"/>
    <x v="0"/>
    <n v="3500"/>
    <s v="Si"/>
    <n v="1500"/>
    <s v="Procedura negoziata senza previa pubblicazione"/>
    <s v="Convenzione"/>
    <s v="FORNITURE"/>
    <s v="N"/>
    <s v="NULL"/>
    <s v="FB"/>
    <s v="FORNITURA DI BENI"/>
    <s v="NULL"/>
    <s v="NULL"/>
    <s v="PERFEZIONATA/O"/>
    <s v="2020-03-31"/>
  </r>
  <r>
    <x v="72"/>
    <x v="72"/>
    <s v="999"/>
    <x v="10"/>
    <s v="2020"/>
    <s v="2020-03-27"/>
    <x v="353"/>
    <s v="82522579E6"/>
    <s v="CIG"/>
    <s v="11PRE045.1 n. 1021/2012  Fornitura di sistemi di umidificazione, coperte scaldapazienti e apparecchi riscaldatori in comodato d'uso   AN.COR-MED   108 "/>
    <s v="33170000-2"/>
    <s v="ANESTESIA E RIANIMAZIONE"/>
    <x v="0"/>
    <n v="5000"/>
    <s v="No"/>
    <n v="5000"/>
    <s v="Procedura negoziata senza previa pubblicazione"/>
    <s v="Convenzione"/>
    <s v="FORNITURE"/>
    <s v="N"/>
    <s v="NULL"/>
    <s v="FB"/>
    <s v="FORNITURA DI BENI"/>
    <s v="NULL"/>
    <s v="NULL"/>
    <s v="PERFEZIONATA/O"/>
    <s v="2020-03-31"/>
  </r>
  <r>
    <x v="72"/>
    <x v="72"/>
    <s v="999"/>
    <x v="10"/>
    <s v="2020"/>
    <s v="2020-03-27"/>
    <x v="354"/>
    <s v="82539921AD"/>
    <s v="CIG"/>
    <s v="11PRE043 n. 114/2012  Fornitura di anestesia loco regionale   B.BRAUN MILANO SPA        "/>
    <s v="33170000-2"/>
    <s v="ANESTESIA E RIANIMAZIONE"/>
    <x v="0"/>
    <n v="18000"/>
    <s v="Si"/>
    <n v="14000"/>
    <s v="Procedura negoziata senza previa pubblicazione"/>
    <s v="Convenzione"/>
    <s v="FORNITURE"/>
    <s v="N"/>
    <s v="NULL"/>
    <s v="FB"/>
    <s v="FORNITURA DI BENI"/>
    <s v="NULL"/>
    <s v="NULL"/>
    <s v="PERFEZIONATA/O"/>
    <s v="2020-03-31"/>
  </r>
  <r>
    <x v="72"/>
    <x v="72"/>
    <s v="999"/>
    <x v="10"/>
    <s v="2020"/>
    <s v="2020-03-27"/>
    <x v="354"/>
    <s v="8254001918"/>
    <s v="CIG"/>
    <s v="11PRE043 n. 114/2012  Fornitura di anestesia loco regionale   B.BRAUN MILANO SPA        "/>
    <s v="33170000-2"/>
    <s v="ANESTESIA E RIANIMAZIONE"/>
    <x v="0"/>
    <n v="18000"/>
    <s v="Si"/>
    <n v="4000"/>
    <s v="Procedura negoziata senza previa pubblicazione"/>
    <s v="Convenzione"/>
    <s v="FORNITURE"/>
    <s v="N"/>
    <s v="NULL"/>
    <s v="FB"/>
    <s v="FORNITURA DI BENI"/>
    <s v="NULL"/>
    <s v="NULL"/>
    <s v="PERFEZIONATA/O"/>
    <s v="2020-03-31"/>
  </r>
  <r>
    <x v="72"/>
    <x v="72"/>
    <s v="999"/>
    <x v="10"/>
    <s v="2020"/>
    <s v="2020-03-27"/>
    <x v="355"/>
    <s v="8254026DB8"/>
    <s v="CIG"/>
    <s v="11PRE043.1 n. 896/2012  Fornitura di materiale per anestesia loco Regionale  MOVI SPA 48 "/>
    <s v="33170000-2"/>
    <s v="ANESTESIA E RIANIMAZIONE"/>
    <x v="0"/>
    <n v="12000"/>
    <s v="No"/>
    <n v="12000"/>
    <s v="Procedura negoziata senza previa pubblicazione"/>
    <s v="Convenzione"/>
    <s v="FORNITURE"/>
    <s v="N"/>
    <s v="NULL"/>
    <s v="FB"/>
    <s v="FORNITURA DI BENI"/>
    <s v="NULL"/>
    <s v="NULL"/>
    <s v="PERFEZIONATA/O"/>
    <s v="2020-03-31"/>
  </r>
  <r>
    <x v="72"/>
    <x v="72"/>
    <s v="999"/>
    <x v="10"/>
    <s v="2020"/>
    <s v="2020-03-27"/>
    <x v="356"/>
    <s v="8255405FB4"/>
    <s v="CIG"/>
    <s v="13REA004 n. 60/2015 Fornitura di materiale monouso per laboratorio  LABOINDUSTRIA "/>
    <s v="38437000-7"/>
    <s v="PIPETTE DA LABORATORIO E ACCESSORI"/>
    <x v="0"/>
    <n v="154000"/>
    <s v="Si"/>
    <n v="7500"/>
    <s v="Procedura negoziata senza previa pubblicazione"/>
    <s v="Convenzione"/>
    <s v="FORNITURE"/>
    <s v="N"/>
    <s v="NULL"/>
    <s v="FB"/>
    <s v="FORNITURA DI BENI"/>
    <s v="NULL"/>
    <s v="NULL"/>
    <s v="PERFEZIONATA/O"/>
    <s v="2020-03-31"/>
  </r>
  <r>
    <x v="72"/>
    <x v="72"/>
    <s v="999"/>
    <x v="10"/>
    <s v="2020"/>
    <s v="2020-03-27"/>
    <x v="356"/>
    <s v="82554114AB"/>
    <s v="CIG"/>
    <s v="13REA004 n. 60/2015 Fornitura di materiale monouso per laboratorio  LABOINDUSTRIA "/>
    <s v="38437000-7"/>
    <s v="PIPETTE DA LABORATORIO E ACCESSORI"/>
    <x v="0"/>
    <n v="154000"/>
    <s v="Si"/>
    <n v="4500"/>
    <s v="Procedura negoziata senza previa pubblicazione"/>
    <s v="Convenzione"/>
    <s v="FORNITURE"/>
    <s v="N"/>
    <s v="NULL"/>
    <s v="FB"/>
    <s v="FORNITURA DI BENI"/>
    <s v="NULL"/>
    <s v="NULL"/>
    <s v="PERFEZIONATA/O"/>
    <s v="2020-03-31"/>
  </r>
  <r>
    <x v="72"/>
    <x v="72"/>
    <s v="999"/>
    <x v="10"/>
    <s v="2020"/>
    <s v="2020-03-27"/>
    <x v="356"/>
    <s v="82554168CA"/>
    <s v="CIG"/>
    <s v="13REA004 n. 60/2015 Fornitura di materiale monouso per laboratorio  LABOINDUSTRIA "/>
    <s v="38437000-7"/>
    <s v="PIPETTE DA LABORATORIO E ACCESSORI"/>
    <x v="0"/>
    <n v="154000"/>
    <s v="Si"/>
    <n v="12000"/>
    <s v="Procedura negoziata senza previa pubblicazione"/>
    <s v="Convenzione"/>
    <s v="FORNITURE"/>
    <s v="N"/>
    <s v="NULL"/>
    <s v="FB"/>
    <s v="FORNITURA DI BENI"/>
    <s v="NULL"/>
    <s v="NULL"/>
    <s v="PERFEZIONATA/O"/>
    <s v="2020-03-31"/>
  </r>
  <r>
    <x v="72"/>
    <x v="72"/>
    <s v="999"/>
    <x v="10"/>
    <s v="2020"/>
    <s v="2020-03-27"/>
    <x v="356"/>
    <s v="8255422DBC"/>
    <s v="CIG"/>
    <s v="13REA004 n. 60/2015 Fornitura di materiale monouso per laboratorio  LABOINDUSTRIA "/>
    <s v="38437000-7"/>
    <s v="PIPETTE DA LABORATORIO E ACCESSORI"/>
    <x v="0"/>
    <n v="154000"/>
    <s v="Si"/>
    <n v="7000"/>
    <s v="Procedura negoziata senza previa pubblicazione"/>
    <s v="Convenzione"/>
    <s v="FORNITURE"/>
    <s v="N"/>
    <s v="NULL"/>
    <s v="FB"/>
    <s v="FORNITURA DI BENI"/>
    <s v="NULL"/>
    <s v="NULL"/>
    <s v="PERFEZIONATA/O"/>
    <s v="2020-03-31"/>
  </r>
  <r>
    <x v="72"/>
    <x v="72"/>
    <s v="999"/>
    <x v="10"/>
    <s v="2020"/>
    <s v="2020-03-27"/>
    <x v="356"/>
    <s v="825542610D"/>
    <s v="CIG"/>
    <s v="13REA004 n. 60/2015 Fornitura di materiale monouso per laboratorio  LABOINDUSTRIA "/>
    <s v="38437000-7"/>
    <s v="PIPETTE DA LABORATORIO E ACCESSORI"/>
    <x v="0"/>
    <n v="154000"/>
    <s v="Si"/>
    <n v="28000"/>
    <s v="Procedura negoziata senza previa pubblicazione"/>
    <s v="Convenzione"/>
    <s v="FORNITURE"/>
    <s v="N"/>
    <s v="NULL"/>
    <s v="FB"/>
    <s v="FORNITURA DI BENI"/>
    <s v="NULL"/>
    <s v="NULL"/>
    <s v="PERFEZIONATA/O"/>
    <s v="2020-03-31"/>
  </r>
  <r>
    <x v="72"/>
    <x v="72"/>
    <s v="999"/>
    <x v="10"/>
    <s v="2020"/>
    <s v="2020-03-27"/>
    <x v="356"/>
    <s v="8255430459"/>
    <s v="CIG"/>
    <s v="13REA004 n. 60/2015 Fornitura di materiale monouso per laboratorio  LABOINDUSTRIA "/>
    <s v="38437000-7"/>
    <s v="PIPETTE DA LABORATORIO E ACCESSORI"/>
    <x v="0"/>
    <n v="154000"/>
    <s v="Si"/>
    <n v="7500"/>
    <s v="Procedura negoziata senza previa pubblicazione"/>
    <s v="Convenzione"/>
    <s v="FORNITURE"/>
    <s v="N"/>
    <s v="NULL"/>
    <s v="FB"/>
    <s v="FORNITURA DI BENI"/>
    <s v="NULL"/>
    <s v="NULL"/>
    <s v="PERFEZIONATA/O"/>
    <s v="2020-03-31"/>
  </r>
  <r>
    <x v="72"/>
    <x v="72"/>
    <s v="999"/>
    <x v="10"/>
    <s v="2020"/>
    <s v="2020-03-27"/>
    <x v="356"/>
    <s v="8255439BC4"/>
    <s v="CIG"/>
    <s v="13REA004 n. 60/2015 Fornitura di materiale monouso per laboratorio  LABOINDUSTRIA "/>
    <s v="38437000-7"/>
    <s v="PIPETTE DA LABORATORIO E ACCESSORI"/>
    <x v="0"/>
    <n v="154000"/>
    <s v="Si"/>
    <n v="11000"/>
    <s v="Procedura negoziata senza previa pubblicazione"/>
    <s v="Convenzione"/>
    <s v="FORNITURE"/>
    <s v="N"/>
    <s v="NULL"/>
    <s v="FB"/>
    <s v="FORNITURA DI BENI"/>
    <s v="NULL"/>
    <s v="NULL"/>
    <s v="PERFEZIONATA/O"/>
    <s v="2020-03-31"/>
  </r>
  <r>
    <x v="72"/>
    <x v="72"/>
    <s v="999"/>
    <x v="10"/>
    <s v="2020"/>
    <s v="2020-03-27"/>
    <x v="356"/>
    <s v="82554450BB"/>
    <s v="CIG"/>
    <s v="13REA004 n. 60/2015 Fornitura di materiale monouso per laboratorio  LABOINDUSTRIA "/>
    <s v="38437000-7"/>
    <s v="PIPETTE DA LABORATORIO E ACCESSORI"/>
    <x v="0"/>
    <n v="154000"/>
    <s v="Si"/>
    <n v="13000"/>
    <s v="Procedura negoziata senza previa pubblicazione"/>
    <s v="Convenzione"/>
    <s v="FORNITURE"/>
    <s v="N"/>
    <s v="NULL"/>
    <s v="FB"/>
    <s v="FORNITURA DI BENI"/>
    <s v="NULL"/>
    <s v="NULL"/>
    <s v="PERFEZIONATA/O"/>
    <s v="2020-03-31"/>
  </r>
  <r>
    <x v="72"/>
    <x v="72"/>
    <s v="999"/>
    <x v="10"/>
    <s v="2020"/>
    <s v="2020-03-27"/>
    <x v="356"/>
    <s v="8255448334"/>
    <s v="CIG"/>
    <s v="13REA004 n. 60/2015 Fornitura di materiale monouso per laboratorio  LABOINDUSTRIA "/>
    <s v="38437000-7"/>
    <s v="PIPETTE DA LABORATORIO E ACCESSORI"/>
    <x v="0"/>
    <n v="154000"/>
    <s v="Si"/>
    <n v="2500"/>
    <s v="Procedura negoziata senza previa pubblicazione"/>
    <s v="Convenzione"/>
    <s v="FORNITURE"/>
    <s v="N"/>
    <s v="NULL"/>
    <s v="FB"/>
    <s v="FORNITURA DI BENI"/>
    <s v="NULL"/>
    <s v="NULL"/>
    <s v="PERFEZIONATA/O"/>
    <s v="2020-03-31"/>
  </r>
  <r>
    <x v="72"/>
    <x v="72"/>
    <s v="999"/>
    <x v="10"/>
    <s v="2020"/>
    <s v="2020-03-27"/>
    <x v="356"/>
    <s v="82554515AD"/>
    <s v="CIG"/>
    <s v="13REA004 n. 60/2015 Fornitura di materiale monouso per laboratorio  LABOINDUSTRIA "/>
    <s v="38437000-7"/>
    <s v="PIPETTE DA LABORATORIO E ACCESSORI"/>
    <x v="0"/>
    <n v="154000"/>
    <s v="Si"/>
    <n v="3500"/>
    <s v="Procedura negoziata senza previa pubblicazione"/>
    <s v="Convenzione"/>
    <s v="FORNITURE"/>
    <s v="N"/>
    <s v="NULL"/>
    <s v="FB"/>
    <s v="FORNITURA DI BENI"/>
    <s v="NULL"/>
    <s v="NULL"/>
    <s v="PERFEZIONATA/O"/>
    <s v="2020-03-31"/>
  </r>
  <r>
    <x v="72"/>
    <x v="72"/>
    <s v="999"/>
    <x v="10"/>
    <s v="2020"/>
    <s v="2020-03-27"/>
    <x v="356"/>
    <s v="8255457A9F"/>
    <s v="CIG"/>
    <s v="13REA004 n. 60/2015 Fornitura di materiale monouso per laboratorio  LABOINDUSTRIA "/>
    <s v="38437000-7"/>
    <s v="PIPETTE DA LABORATORIO E ACCESSORI"/>
    <x v="0"/>
    <n v="154000"/>
    <s v="Si"/>
    <n v="57500"/>
    <s v="Procedura negoziata senza previa pubblicazione"/>
    <s v="Convenzione"/>
    <s v="FORNITURE"/>
    <s v="N"/>
    <s v="NULL"/>
    <s v="FB"/>
    <s v="FORNITURA DI BENI"/>
    <s v="NULL"/>
    <s v="NULL"/>
    <s v="PERFEZIONATA/O"/>
    <s v="2020-03-31"/>
  </r>
  <r>
    <x v="72"/>
    <x v="72"/>
    <s v="999"/>
    <x v="10"/>
    <s v="2020"/>
    <s v="2020-03-30"/>
    <x v="357"/>
    <s v="8261294B77"/>
    <s v="CIG"/>
    <s v="PC20PRE025 - Fornitura circuiti anestesia adulti - EMERGENZA COVID-19"/>
    <s v="33171000-9"/>
    <s v="STRUMENTI PER ANESTESIA E RIANIMAZIONE"/>
    <x v="0"/>
    <n v="62400"/>
    <s v="No"/>
    <n v="62400"/>
    <s v="Procedura negoziata senza previa pubblicazione"/>
    <s v="Contratto d'appalto"/>
    <s v="FORNITURE"/>
    <s v="N"/>
    <s v="NULL"/>
    <s v="FB"/>
    <s v="FORNITURA DI BENI"/>
    <s v="NULL"/>
    <s v="NULL"/>
    <s v="PERFEZIONATA/O"/>
    <s v="2020-04-01"/>
  </r>
  <r>
    <x v="72"/>
    <x v="72"/>
    <s v="999"/>
    <x v="10"/>
    <s v="2020"/>
    <s v="2020-03-31"/>
    <x v="358"/>
    <s v="82621849EB"/>
    <s v="CIG"/>
    <s v="PC20PRE024 - Fornitura mc per Arivo - EMERGENZA COVID-19"/>
    <s v="33171200-1"/>
    <s v="STRUMENTI PER RIANIMAZIONE"/>
    <x v="0"/>
    <n v="83415.600000000006"/>
    <s v="No"/>
    <n v="83415.600000000006"/>
    <s v="Procedura negoziata senza previa pubblicazione"/>
    <s v="Contratto d'appalto"/>
    <s v="FORNITURE"/>
    <s v="N"/>
    <s v="NULL"/>
    <s v="FB"/>
    <s v="FORNITURA DI BENI"/>
    <s v="NULL"/>
    <s v="NULL"/>
    <s v="PERFEZIONATA/O"/>
    <s v="2020-03-31"/>
  </r>
  <r>
    <x v="72"/>
    <x v="72"/>
    <s v="999"/>
    <x v="10"/>
    <s v="2020"/>
    <s v="2020-04-01"/>
    <x v="359"/>
    <s v="826552817C"/>
    <s v="CIG"/>
    <s v="EMERGENZA COVID19 - ACQUISTO APPARECCHIATURE RADIOLOGICHE"/>
    <s v="33115000-9"/>
    <s v="APPARECCHI PER TOMOGRAFIA"/>
    <x v="0"/>
    <n v="700000"/>
    <s v="No"/>
    <n v="700000"/>
    <s v="Procedura aperta"/>
    <s v="Convenzione"/>
    <s v="FORNITURE"/>
    <s v="N"/>
    <s v="NULL"/>
    <s v="FB"/>
    <s v="FORNITURA DI BENI"/>
    <s v="NULL"/>
    <s v="NULL"/>
    <s v="PERFEZIONATA/O"/>
    <s v="2020-04-08"/>
  </r>
  <r>
    <x v="72"/>
    <x v="72"/>
    <s v="999"/>
    <x v="10"/>
    <s v="2020"/>
    <s v="2020-04-01"/>
    <x v="360"/>
    <s v="8269464193"/>
    <s v="CIG"/>
    <s v="EMERGENZA COVID 19 - FORNITURA LETTI DEGENZA E COMODINI - MIS MEDICAL "/>
    <s v="33192120-9"/>
    <s v="LETTI D'OSPEDALE"/>
    <x v="0"/>
    <n v="81000"/>
    <s v="No"/>
    <n v="81000"/>
    <s v="Affidamento diretto"/>
    <s v="Convenzione"/>
    <s v="FORNITURE"/>
    <s v="N"/>
    <s v="NULL"/>
    <s v="FB"/>
    <s v="FORNITURA DI BENI"/>
    <s v="NULL"/>
    <s v="NULL"/>
    <s v="PERFEZIONATA/O"/>
    <s v="2020-04-08"/>
  </r>
  <r>
    <x v="72"/>
    <x v="72"/>
    <s v="999"/>
    <x v="10"/>
    <s v="2020"/>
    <s v="2020-04-06"/>
    <x v="361"/>
    <s v="82682843CE"/>
    <s v="CIG"/>
    <s v="ID.20PRE018 MEPA - FORNITURA DI 'ELETTRODI PER ECG' lotto 7"/>
    <s v="31711140-6"/>
    <s v="ELETTRODI"/>
    <x v="0"/>
    <n v="39900"/>
    <s v="No"/>
    <n v="39900"/>
    <s v="Procedura negoziata senza previa pubblicazione"/>
    <s v="Convenzione"/>
    <s v="FORNITURE"/>
    <s v="N"/>
    <s v="NULL"/>
    <s v="FB"/>
    <s v="FORNITURA DI BENI"/>
    <s v="NULL"/>
    <s v="NULL"/>
    <s v="PERFEZIONATA/O"/>
    <s v="2020-04-06"/>
  </r>
  <r>
    <x v="73"/>
    <x v="73"/>
    <s v="999"/>
    <x v="10"/>
    <s v="2020"/>
    <s v="2020-04-01"/>
    <x v="362"/>
    <s v="8264334828"/>
    <s v="CIG"/>
    <s v="SERASUFC_AD_Servizi in emergenza COVID19 di carattere straordinario_Croce Rossa Italiana - Comitato di Udine Onlus"/>
    <s v="85110000-3"/>
    <s v="SERVIZI OSPEDALIERI E AFFINI"/>
    <x v="0"/>
    <n v="350000"/>
    <s v="No"/>
    <n v="350000"/>
    <s v="Affidamento diretto"/>
    <s v="Contratto d'appalto"/>
    <s v="SERVIZI"/>
    <s v="N"/>
    <s v="NULL"/>
    <s v="AA"/>
    <s v="ALTRO (Stazioni appaltanti con sistema di qualificazione proprio)"/>
    <s v="NULL"/>
    <s v="NULL"/>
    <s v="PERFEZIONATA/O"/>
    <s v="2020-04-07"/>
  </r>
  <r>
    <x v="73"/>
    <x v="73"/>
    <s v="999"/>
    <x v="10"/>
    <s v="2020"/>
    <s v="2020-04-03"/>
    <x v="363"/>
    <s v="8266032166"/>
    <s v="CIG"/>
    <s v="BENUD 15REA012 lotto 1 Biologia molecolare ditta Roche 36 mesi"/>
    <s v="33124100-6"/>
    <s v="APPARECCHI DIAGNOSTICI"/>
    <x v="0"/>
    <n v="79950"/>
    <s v="No"/>
    <n v="79950"/>
    <s v="Affidamento diretto in adesione ad accordo quadro/convenzione"/>
    <s v="Contratto d'appalto discendente da Accordo quadro/Convenzione senza successivo confronto competitivo"/>
    <s v="FORNITURE"/>
    <s v="N"/>
    <s v="NULL"/>
    <s v="FB"/>
    <s v="FORNITURA DI BENI"/>
    <s v="NULL"/>
    <n v="79950"/>
    <s v="PERFEZIONATA/O"/>
    <s v="2020-04-03"/>
  </r>
  <r>
    <x v="74"/>
    <x v="74"/>
    <s v="019"/>
    <x v="18"/>
    <s v="2020"/>
    <s v="2020-03-17"/>
    <x v="364"/>
    <s v="824851169B"/>
    <s v="CIG"/>
    <s v="Procedura negoziata telematica sul MEPA (RDO) ai sensi degli artt. 58, 63 e 36 lettera c) del D.Lgs. n. 50 del 18/04/2016, divisa in due lotti, per l'acquisto di attrezzature varie (n. 3 video endoscopi - n. 1 pompa volumetrica per infusione endovenosa) per l'U.O. di Gastroenterologia del P.O. di Taormina DEL 710DG del 13.03.2020"/>
    <s v="33124100-6"/>
    <s v="APPARECCHI DIAGNOSTICI"/>
    <x v="0"/>
    <n v="66300"/>
    <s v="Si"/>
    <n v="1300"/>
    <s v="Procedura negoziata per affidamenti sotto soglia"/>
    <s v="Contratto d'appalto"/>
    <s v="FORNITURE"/>
    <s v="N"/>
    <s v="NULL"/>
    <s v="FB"/>
    <s v="FORNITURA DI BENI"/>
    <s v="NULL"/>
    <s v="NULL"/>
    <s v="PERFEZIONATA/O"/>
    <s v="2020-03-17"/>
  </r>
  <r>
    <x v="75"/>
    <x v="75"/>
    <s v="019"/>
    <x v="18"/>
    <s v="2020"/>
    <s v="2020-03-12"/>
    <x v="365"/>
    <s v="8259764CDE"/>
    <s v="CIG"/>
    <s v="Fornitura urgente di pomper siringa per emergenza COVID"/>
    <s v="33170000-2"/>
    <s v="ANESTESIA E RIANIMAZIONE"/>
    <x v="0"/>
    <n v="72000"/>
    <s v="No"/>
    <n v="72000"/>
    <s v="Procedura negoziata senza previa indizione di gara (settori speciali)"/>
    <s v="Contratto d'appalto"/>
    <s v="FORNITURE"/>
    <s v="N"/>
    <s v="NULL"/>
    <s v="FB"/>
    <s v="FORNITURA DI BENI"/>
    <s v="NULL"/>
    <s v="NULL"/>
    <s v="PERFEZIONATA/O"/>
    <s v="2020-04-09"/>
  </r>
  <r>
    <x v="75"/>
    <x v="75"/>
    <s v="019"/>
    <x v="18"/>
    <s v="2020"/>
    <s v="2020-03-16"/>
    <x v="366"/>
    <s v="82498653F7"/>
    <s v="CIG"/>
    <s v="FORNITURA ANNUALE IN REGIME DI SOMMINISTRAZIONE DI N^ 40 KIT PIPAC CAPNOPEN"/>
    <s v="33194120-3"/>
    <s v="FORNITURE PER INFUSIONE"/>
    <x v="0"/>
    <n v="196000"/>
    <s v="No"/>
    <n v="196000"/>
    <s v="Procedura negoziata senza previa pubblicazione"/>
    <s v="Contratto d'appalto"/>
    <s v="FORNITURE"/>
    <s v="N"/>
    <s v="NULL"/>
    <s v="AA"/>
    <s v="ALTRO (Stazioni appaltanti con sistema di qualificazione proprio)"/>
    <s v="NULL"/>
    <s v="NULL"/>
    <s v="PERFEZIONATA/O"/>
    <s v="2020-04-03"/>
  </r>
  <r>
    <x v="75"/>
    <x v="75"/>
    <s v="019"/>
    <x v="18"/>
    <s v="2020"/>
    <s v="2020-03-20"/>
    <x v="367"/>
    <s v="8255778387"/>
    <s v="CIG"/>
    <s v="Affidamento fornitura triennale in regime di somministrazione, ai sensi dell'art. 63, comma 2, lett. b) e comma 3, lett. b) del D.Lgs. n. 50/2016, di materiale sanitario di consumo per le incubatrici da trasporto Atom e per i ventilatori polmonari da trasporto Hamilton per l'U.O.C. di Patologia e Terapia Intensiva Neonatale. "/>
    <s v="33141000-0"/>
    <s v="MATERIALI MEDICI NON CHIMICI DI CONSUMO MONOUSO E MATERIALE DI CONSUMO EMATOLOGICO"/>
    <x v="0"/>
    <n v="85200"/>
    <s v="No"/>
    <n v="85200"/>
    <s v="Procedura negoziata senza previa pubblicazione"/>
    <s v="Contratto d'appalto"/>
    <s v="FORNITURE"/>
    <s v="N"/>
    <s v="NULL"/>
    <s v="FB"/>
    <s v="FORNITURA DI BENI"/>
    <s v="NULL"/>
    <s v="NULL"/>
    <s v="PERFEZIONATA/O"/>
    <s v="2020-04-08"/>
  </r>
  <r>
    <x v="75"/>
    <x v="75"/>
    <s v="019"/>
    <x v="18"/>
    <s v="2020"/>
    <s v="2020-03-20"/>
    <x v="368"/>
    <s v="8260733C83"/>
    <s v="CIG"/>
    <s v="Affidamento fornitura urgente di un estrattore automatico di acidi nucleici comprensivo del materiale di consumo"/>
    <s v="33124100-6"/>
    <s v="APPARECCHI DIAGNOSTICI"/>
    <x v="0"/>
    <n v="79400"/>
    <s v="No"/>
    <n v="79400"/>
    <s v="Procedura negoziata senza previa pubblicazione"/>
    <s v="Contratto d'appalto"/>
    <s v="FORNITURE"/>
    <s v="N"/>
    <s v="NULL"/>
    <s v="FB"/>
    <s v="FORNITURA DI BENI"/>
    <s v="NULL"/>
    <s v="NULL"/>
    <s v="PERFEZIONATA/O"/>
    <s v="2020-04-07"/>
  </r>
  <r>
    <x v="76"/>
    <x v="76"/>
    <s v="005"/>
    <x v="1"/>
    <s v="2020"/>
    <s v="2020-03-09"/>
    <x v="369"/>
    <s v="823445573A"/>
    <s v="CIG"/>
    <s v=" Gara Europea a procedura aperta per la fornitura di "/>
    <s v="33190000-8"/>
    <s v="DISPOSITIVI E PRODOTTI MEDICI VARI"/>
    <x v="0"/>
    <n v="494579.25"/>
    <s v="Si"/>
    <n v="255712.5"/>
    <s v="Procedura aperta"/>
    <s v="Accordo quadro"/>
    <s v="FORNITURE"/>
    <s v="N"/>
    <s v="NULL"/>
    <s v="FB"/>
    <s v="FORNITURA DI BENI"/>
    <s v="NULL"/>
    <s v="NULL"/>
    <s v="PERFEZIONATA/O"/>
    <s v="2020-03-11"/>
  </r>
  <r>
    <x v="76"/>
    <x v="76"/>
    <s v="005"/>
    <x v="1"/>
    <s v="2020"/>
    <s v="2020-03-09"/>
    <x v="369"/>
    <s v="8234472542"/>
    <s v="CIG"/>
    <s v=" Gara Europea a procedura aperta per la fornitura di "/>
    <s v="33190000-8"/>
    <s v="DISPOSITIVI E PRODOTTI MEDICI VARI"/>
    <x v="0"/>
    <n v="494579.25"/>
    <s v="Si"/>
    <n v="238866.75"/>
    <s v="Procedura aperta"/>
    <s v="Accordo quadro"/>
    <s v="FORNITURE"/>
    <s v="N"/>
    <s v="NULL"/>
    <s v="FB"/>
    <s v="FORNITURA DI BENI"/>
    <s v="NULL"/>
    <s v="NULL"/>
    <s v="PERFEZIONATA/O"/>
    <s v="2020-03-11"/>
  </r>
  <r>
    <x v="76"/>
    <x v="76"/>
    <s v="005"/>
    <x v="1"/>
    <s v="2020"/>
    <s v="2020-03-12"/>
    <x v="370"/>
    <s v="824490245E"/>
    <s v="CIG"/>
    <s v="Fornitura annuale di gas medicinali presso i presidi ospedalieri di Castelfranco Veneto e Montebelluna"/>
    <s v="24111900-4"/>
    <s v="OSSIGENO"/>
    <x v="0"/>
    <n v="103000"/>
    <s v="No"/>
    <n v="103000"/>
    <s v="Procedura negoziata senza previa pubblicazione"/>
    <s v="Contratto d'appalto"/>
    <s v="FORNITURE"/>
    <s v="N"/>
    <s v="NULL"/>
    <s v="FB"/>
    <s v="FORNITURA DI BENI"/>
    <s v="2020-03-26"/>
    <n v="101370.27"/>
    <s v="AGGIUDICATA/O"/>
    <s v="2020-04-07"/>
  </r>
  <r>
    <x v="76"/>
    <x v="76"/>
    <s v="005"/>
    <x v="1"/>
    <s v="2020"/>
    <s v="2020-03-25"/>
    <x v="371"/>
    <s v="8255995699"/>
    <s v="CIG"/>
    <s v="Procedura negoziata telematica per l'affidamento del servizio di somministrazione di lavoro a tempo determinato per l'Azienda ULSS n. 2 Marca trevigiana"/>
    <s v="79620000-6"/>
    <s v="SERVIZI DI FORNITURA DI PERSONALE, COMPRESO PERSONALE TEMPORANEO"/>
    <x v="0"/>
    <n v="200000"/>
    <s v="No"/>
    <n v="200000"/>
    <s v="Procedura negoziata per affidamenti sotto soglia"/>
    <s v="Contratto d'appalto"/>
    <s v="SERVIZI"/>
    <s v="N"/>
    <s v="NULL"/>
    <s v="AA"/>
    <s v="ALTRO (Stazioni appaltanti con sistema di qualificazione proprio)"/>
    <s v="NULL"/>
    <s v="NULL"/>
    <s v="PERFEZIONATA/O"/>
    <s v="2020-03-30"/>
  </r>
  <r>
    <x v="77"/>
    <x v="77"/>
    <s v="020"/>
    <x v="21"/>
    <s v="2020"/>
    <s v="2020-03-03"/>
    <x v="372"/>
    <s v="8258953F9B"/>
    <s v="CIG"/>
    <s v="dispositivi CND B gara sassari lotto 31"/>
    <s v="33680000-0"/>
    <s v="ARTICOLI DI FARMACIA"/>
    <x v="0"/>
    <n v="47100"/>
    <s v="No"/>
    <n v="47100"/>
    <s v="Affidamento diretto in adesione ad accordo quadro/convenzione"/>
    <s v="Contratto d'appalto discendente da Accordo quadro/Convenzione senza successivo confronto competitivo"/>
    <s v="FORNITURE"/>
    <s v="N"/>
    <s v="NULL"/>
    <s v="FB"/>
    <s v="FORNITURA DI BENI"/>
    <s v="2020-03-03"/>
    <n v="47100"/>
    <s v="AGGIUDICATA/O"/>
    <s v="2020-03-26"/>
  </r>
  <r>
    <x v="77"/>
    <x v="77"/>
    <s v="020"/>
    <x v="21"/>
    <s v="2020"/>
    <s v="2020-03-16"/>
    <x v="373"/>
    <s v="8247988703"/>
    <s v="CIG"/>
    <s v="FORNITURA OSSIGENO TERAPEUTICO E GASSOSO"/>
    <s v="24111900-4"/>
    <s v="OSSIGENO"/>
    <x v="0"/>
    <n v="336000"/>
    <s v="No"/>
    <n v="336000"/>
    <s v="Procedura negoziata senza previa pubblicazione"/>
    <s v="Contratto d'appalto"/>
    <s v="FORNITURE"/>
    <s v="N"/>
    <s v="NULL"/>
    <s v="FB"/>
    <s v="FORNITURA DI BENI"/>
    <s v="NULL"/>
    <s v="NULL"/>
    <s v="PERFEZIONATA/O"/>
    <s v="2020-03-16"/>
  </r>
  <r>
    <x v="78"/>
    <x v="78"/>
    <s v="003"/>
    <x v="2"/>
    <s v="2020"/>
    <s v="2020-03-02"/>
    <x v="374"/>
    <s v="8247768178"/>
    <s v="CIG"/>
    <s v="ATTIVAZIONE AI SENSI DELLA DGR 5165/2016 DI CONVENZIONI TEMPORANEE SPECIALI DEDICATE AL SERVIZIO DI SOCCORSO SANITARIO EXTRAOSPEDALIERO NECESSARIA PER LA COPERTURA DEL TERRITORIO A SEGUITO DELL'EMERGENZA EPIDEMIOLOGICA DA COVID-19. "/>
    <s v="85143000-3"/>
    <s v="SERVIZI DI AMBULANZA"/>
    <x v="0"/>
    <n v="1750000"/>
    <s v="No"/>
    <n v="1750000"/>
    <s v="Procedura negoziata senza previa pubblicazione"/>
    <s v="Contratto d'appalto"/>
    <s v="SERVIZI"/>
    <s v="N"/>
    <s v="NULL"/>
    <s v="FS"/>
    <s v="FORNITURA DI SERVIZI"/>
    <s v="NULL"/>
    <s v="NULL"/>
    <s v="PERFEZIONATA/O"/>
    <s v="2020-03-16"/>
  </r>
  <r>
    <x v="78"/>
    <x v="78"/>
    <s v="003"/>
    <x v="2"/>
    <s v="2020"/>
    <s v="2020-03-12"/>
    <x v="375"/>
    <s v="82484872CE"/>
    <s v="CIG"/>
    <s v="COVID- 19 AFFIDAMENTO DIRETTO NOLEGGIO AMBULANZE DA DESTINARSI AL SOCCORSO SUL TERRITORIO E MATERIALE CONNESSO"/>
    <s v="34114121-3"/>
    <s v="AMBULANZE"/>
    <x v="0"/>
    <n v="137599.5"/>
    <s v="No"/>
    <n v="137599.5"/>
    <s v="Affidamento diretto"/>
    <s v="Contratto d'appalto"/>
    <s v="FORNITURE"/>
    <s v="N"/>
    <s v="NULL"/>
    <s v="FB"/>
    <s v="FORNITURA DI BENI"/>
    <s v="NULL"/>
    <s v="NULL"/>
    <s v="PERFEZIONATA/O"/>
    <s v="2020-03-17"/>
  </r>
  <r>
    <x v="78"/>
    <x v="78"/>
    <s v="003"/>
    <x v="2"/>
    <s v="2020"/>
    <s v="2020-03-31"/>
    <x v="376"/>
    <s v="82584310DB"/>
    <s v="CIG"/>
    <s v="affidamento diretto somministrazione personale amministrativo a tempo determinato"/>
    <s v="79621000-3"/>
    <s v="SERVIZI DI FORNITURA DI PERSONALE D'UFFICIO"/>
    <x v="0"/>
    <n v="67500"/>
    <s v="No"/>
    <n v="67500"/>
    <s v="Procedura negoziata per affidamenti sotto soglia"/>
    <s v="Contratto d'appalto"/>
    <s v="SERVIZI"/>
    <s v="N"/>
    <s v="NULL"/>
    <s v="FS"/>
    <s v="FORNITURA DI SERVIZI"/>
    <s v="NULL"/>
    <s v="NULL"/>
    <s v="PERFEZIONATA/O"/>
    <s v="2020-03-31"/>
  </r>
  <r>
    <x v="79"/>
    <x v="79"/>
    <s v="010"/>
    <x v="15"/>
    <s v="2020"/>
    <s v="2020-03-17"/>
    <x v="377"/>
    <s v="8249333CEF"/>
    <s v="CIG"/>
    <s v="Fornitura urgente di n. 50 pompe a siringa per farmaci per Covid Hospital "/>
    <s v="33194110-0"/>
    <s v="POMPE PER INFUSIONE"/>
    <x v="0"/>
    <n v="70000"/>
    <s v="No"/>
    <n v="70000"/>
    <s v="Procedura negoziata per affidamenti sotto soglia"/>
    <s v="Contratto d'appalto"/>
    <s v="FORNITURE"/>
    <s v="N"/>
    <s v="NULL"/>
    <s v="FB"/>
    <s v="FORNITURA DI BENI"/>
    <s v="NULL"/>
    <s v="NULL"/>
    <s v="PERFEZIONATA/O"/>
    <s v="2020-03-20"/>
  </r>
  <r>
    <x v="79"/>
    <x v="79"/>
    <s v="010"/>
    <x v="15"/>
    <s v="2020"/>
    <s v="2020-03-23"/>
    <x v="378"/>
    <s v="8253618D07"/>
    <s v="CIG"/>
    <s v="fornitura urgentissima specialità medicinale FASENRA (p.a. Benralizumab) farmaco classe A-PHT"/>
    <s v="33670000-7"/>
    <s v="MEDICINALI PER IL SISTEMA RESPIRATORIO"/>
    <x v="0"/>
    <n v="172032"/>
    <s v="No"/>
    <n v="172032"/>
    <s v="Procedura negoziata senza previa pubblicazione"/>
    <s v="Contratto d'appalto"/>
    <s v="FORNITURE"/>
    <s v="N"/>
    <s v="NULL"/>
    <s v="FB"/>
    <s v="FORNITURA DI BENI"/>
    <s v="NULL"/>
    <s v="NULL"/>
    <s v="PERFEZIONATA/O"/>
    <s v="2020-03-23"/>
  </r>
  <r>
    <x v="79"/>
    <x v="79"/>
    <s v="010"/>
    <x v="15"/>
    <s v="2020"/>
    <s v="2020-03-31"/>
    <x v="379"/>
    <s v="82622765D8"/>
    <s v="CIG"/>
    <s v="servizio di trasporti sanitari secondari in emergenza/urgenza per l"/>
    <s v="85143000-3"/>
    <s v="SERVIZI DI AMBULANZA"/>
    <x v="0"/>
    <n v="103611.54"/>
    <s v="No"/>
    <n v="103611.54"/>
    <s v="Procedura negoziata senza previa pubblicazione"/>
    <s v="Contratto d'appalto"/>
    <s v="SERVIZI"/>
    <s v="N"/>
    <s v="NULL"/>
    <s v="FS"/>
    <s v="FORNITURA DI SERVIZI"/>
    <s v="2020-03-31"/>
    <n v="103611.54"/>
    <s v="AGGIUDICATA/O"/>
    <s v="2020-04-06"/>
  </r>
  <r>
    <x v="80"/>
    <x v="80"/>
    <s v="007"/>
    <x v="7"/>
    <s v="2020"/>
    <s v="2020-03-02"/>
    <x v="380"/>
    <s v="823268850E"/>
    <s v="CIG"/>
    <s v="servizio di pulizia presso alcune strtture di ASL3"/>
    <s v="90910000-9"/>
    <s v="SERVIZI DI PULIZIA"/>
    <x v="0"/>
    <n v="198000"/>
    <s v="No"/>
    <n v="198000"/>
    <s v="Procedura negoziata per affidamenti sotto soglia"/>
    <s v="Contratto d'appalto"/>
    <s v="SERVIZI"/>
    <s v="N"/>
    <s v="NULL"/>
    <s v="FS"/>
    <s v="FORNITURA DI SERVIZI"/>
    <s v="NULL"/>
    <s v="NULL"/>
    <s v="PERFEZIONATA/O"/>
    <s v="2020-03-02"/>
  </r>
  <r>
    <x v="80"/>
    <x v="80"/>
    <s v="007"/>
    <x v="7"/>
    <s v="2020"/>
    <s v="2020-03-23"/>
    <x v="381"/>
    <s v="825384043D"/>
    <s v="CIG"/>
    <s v="Servizio di supporto all'assistenza infermieristica e correlata assistenza domestico alberghiera da effettuare sulla nave SPLENDID della Società GNV per pazienti affetti da COVID-19."/>
    <s v="85112000-7"/>
    <s v="SERVIZI DI ASSISTENZA OSPEDALIERA"/>
    <x v="0"/>
    <n v="85000"/>
    <s v="No"/>
    <n v="85000"/>
    <s v="Affidamento diretto"/>
    <s v="Contratto d'appalto"/>
    <s v="SERVIZI"/>
    <s v="N"/>
    <s v="NULL"/>
    <s v="FS"/>
    <s v="FORNITURA DI SERVIZI"/>
    <s v="NULL"/>
    <s v="NULL"/>
    <s v="PERFEZIONATA/O"/>
    <s v="2020-03-23"/>
  </r>
  <r>
    <x v="80"/>
    <x v="80"/>
    <s v="007"/>
    <x v="7"/>
    <s v="2020"/>
    <s v="2020-04-08"/>
    <x v="382"/>
    <s v="8270315FD3"/>
    <s v="CIG"/>
    <s v="SERVIZIO FINALIZZATO ALLO SVOLGIMENTO DI UN PROGETTO EPIDEMIOLOGICO E AMBULATORIALE AFFERENTE ALLE PATOLOGIE REUMATICHE   "/>
    <s v="85145000-7"/>
    <s v="SERVIZI PRESTATI DA LABORATORI MEDICI"/>
    <x v="0"/>
    <n v="198000"/>
    <s v="No"/>
    <n v="198000"/>
    <s v="Procedura aperta"/>
    <s v="Contratto d'appalto"/>
    <s v="SERVIZI"/>
    <s v="N"/>
    <s v="NULL"/>
    <s v="FS"/>
    <s v="FORNITURA DI SERVIZI"/>
    <s v="NULL"/>
    <s v="NULL"/>
    <s v="PERFEZIONATA/O"/>
    <s v="2020-04-08"/>
  </r>
  <r>
    <x v="81"/>
    <x v="81"/>
    <s v="016"/>
    <x v="17"/>
    <s v="2020"/>
    <s v="2020-03-02"/>
    <x v="383"/>
    <s v="827065151D"/>
    <s v="CIG"/>
    <s v="prestazione servizio 118 presso il territorio dell'Asl di Foggia mese di marzo 2020( AVM)"/>
    <s v="85143000-3"/>
    <s v="SERVIZI DI AMBULANZA"/>
    <x v="0"/>
    <n v="70909.899999999994"/>
    <s v="No"/>
    <n v="70909.899999999994"/>
    <s v="Affidamento diretto"/>
    <s v="Contratto di concessione di servizi e/o forniture"/>
    <s v="SERVIZI"/>
    <s v="N"/>
    <s v="NULL"/>
    <s v="FS"/>
    <s v="FORNITURA DI SERVIZI"/>
    <s v="NULL"/>
    <s v="NULL"/>
    <s v="PERFEZIONATA/O"/>
    <s v="2020-04-08"/>
  </r>
  <r>
    <x v="81"/>
    <x v="81"/>
    <s v="016"/>
    <x v="17"/>
    <s v="2020"/>
    <s v="2020-03-02"/>
    <x v="384"/>
    <s v="8270654796"/>
    <s v="CIG"/>
    <s v="prestazione servizio 118 presso il territorio dell'Asl di Foggia mese di marzo 2020 (misericordie Torremaggiore)"/>
    <s v="85143000-3"/>
    <s v="SERVIZI DI AMBULANZA"/>
    <x v="0"/>
    <n v="49340.78"/>
    <s v="No"/>
    <n v="49340.78"/>
    <s v="Affidamento diretto"/>
    <s v="Contratto di concessione di servizi e/o forniture"/>
    <s v="SERVIZI"/>
    <s v="N"/>
    <s v="NULL"/>
    <s v="FS"/>
    <s v="FORNITURA DI SERVIZI"/>
    <s v="NULL"/>
    <s v="NULL"/>
    <s v="PERFEZIONATA/O"/>
    <s v="2020-04-08"/>
  </r>
  <r>
    <x v="81"/>
    <x v="81"/>
    <s v="016"/>
    <x v="17"/>
    <s v="2020"/>
    <s v="2020-03-02"/>
    <x v="385"/>
    <s v="8270661D5B"/>
    <s v="CIG"/>
    <s v="prestazione servizio 118 presso il territorio dell'Asl di Foggia mese di marzo 2020( Croce Azzurra)"/>
    <s v="85143000-3"/>
    <s v="SERVIZI DI AMBULANZA"/>
    <x v="0"/>
    <n v="62832.23"/>
    <s v="No"/>
    <n v="62832.23"/>
    <s v="Affidamento diretto"/>
    <s v="Contratto di concessione di servizi e/o forniture"/>
    <s v="SERVIZI"/>
    <s v="N"/>
    <s v="NULL"/>
    <s v="FS"/>
    <s v="FORNITURA DI SERVIZI"/>
    <s v="NULL"/>
    <s v="NULL"/>
    <s v="PERFEZIONATA/O"/>
    <s v="2020-04-08"/>
  </r>
  <r>
    <x v="81"/>
    <x v="81"/>
    <s v="016"/>
    <x v="17"/>
    <s v="2020"/>
    <s v="2020-03-02"/>
    <x v="386"/>
    <s v="8270682EAF"/>
    <s v="CIG"/>
    <s v="prestazione servizio 118 presso il territorio dell'Asl di Foggia mese di marzo 2020 ( amici di Anzano)"/>
    <s v="85143000-3"/>
    <s v="SERVIZI DI AMBULANZA"/>
    <x v="0"/>
    <n v="89368.22"/>
    <s v="No"/>
    <n v="89368.22"/>
    <s v="Affidamento diretto"/>
    <s v="Contratto di concessione di servizi e/o forniture"/>
    <s v="SERVIZI"/>
    <s v="N"/>
    <s v="NULL"/>
    <s v="FS"/>
    <s v="FORNITURA DI SERVIZI"/>
    <s v="NULL"/>
    <s v="NULL"/>
    <s v="PERFEZIONATA/O"/>
    <s v="2020-04-08"/>
  </r>
  <r>
    <x v="81"/>
    <x v="81"/>
    <s v="016"/>
    <x v="17"/>
    <s v="2020"/>
    <s v="2020-03-02"/>
    <x v="387"/>
    <s v="8270689479"/>
    <s v="CIG"/>
    <s v="prestazione servizio 118 presso il territorio dell'Asl di Foggia mese dmarzo 2020 (croce Ble)"/>
    <s v="85143000-3"/>
    <s v="SERVIZI DI AMBULANZA"/>
    <x v="0"/>
    <n v="116104.76"/>
    <s v="No"/>
    <n v="116104.76"/>
    <s v="Affidamento diretto"/>
    <s v="Contratto di concessione di servizi e/o forniture"/>
    <s v="SERVIZI"/>
    <s v="N"/>
    <s v="NULL"/>
    <s v="FS"/>
    <s v="FORNITURA DI SERVIZI"/>
    <s v="NULL"/>
    <s v="NULL"/>
    <s v="PERFEZIONATA/O"/>
    <s v="2020-04-08"/>
  </r>
  <r>
    <x v="81"/>
    <x v="81"/>
    <s v="016"/>
    <x v="17"/>
    <s v="2020"/>
    <s v="2020-03-02"/>
    <x v="388"/>
    <s v="8270698BE4"/>
    <s v="CIG"/>
    <s v="prestazione servizio 118 presso il territorio dell'Asl di Foggia mese di marzo 2020 (TUR 27)"/>
    <s v="85143000-3"/>
    <s v="SERVIZI DI AMBULANZA"/>
    <x v="0"/>
    <n v="56559.42"/>
    <s v="No"/>
    <n v="56559.42"/>
    <s v="Affidamento diretto"/>
    <s v="Contratto di concessione di servizi e/o forniture"/>
    <s v="SERVIZI"/>
    <s v="N"/>
    <s v="NULL"/>
    <s v="FS"/>
    <s v="FORNITURA DI SERVIZI"/>
    <s v="NULL"/>
    <s v="NULL"/>
    <s v="PERFEZIONATA/O"/>
    <s v="2020-04-08"/>
  </r>
  <r>
    <x v="81"/>
    <x v="81"/>
    <s v="016"/>
    <x v="17"/>
    <s v="2020"/>
    <s v="2020-03-02"/>
    <x v="389"/>
    <s v="8270702F30"/>
    <s v="CIG"/>
    <s v="prestazione servizio 118 presso il territorio dell'Asl di Foggia mese di marzo 2020 (PAERC)"/>
    <s v="85143000-3"/>
    <s v="SERVIZI DI AMBULANZA"/>
    <x v="0"/>
    <n v="40231.79"/>
    <s v="No"/>
    <n v="40231.79"/>
    <s v="Affidamento diretto"/>
    <s v="Contratto di concessione di servizi e/o forniture"/>
    <s v="SERVIZI"/>
    <s v="N"/>
    <s v="NULL"/>
    <s v="FS"/>
    <s v="FORNITURA DI SERVIZI"/>
    <s v="NULL"/>
    <s v="NULL"/>
    <s v="PERFEZIONATA/O"/>
    <s v="2020-04-08"/>
  </r>
  <r>
    <x v="81"/>
    <x v="81"/>
    <s v="016"/>
    <x v="17"/>
    <s v="2020"/>
    <s v="2020-03-02"/>
    <x v="390"/>
    <s v="8270712773"/>
    <s v="CIG"/>
    <s v="prestazione servizio 118 presso il territorio dell'Asl di Foggia mese di Marzo 2020( misericordie Orta Nova)"/>
    <s v="85143000-3"/>
    <s v="SERVIZI DI AMBULANZA"/>
    <x v="0"/>
    <n v="20920.39"/>
    <s v="No"/>
    <n v="20920.39"/>
    <s v="Affidamento diretto"/>
    <s v="Contratto di concessione di servizi e/o forniture"/>
    <s v="SERVIZI"/>
    <s v="N"/>
    <s v="NULL"/>
    <s v="FS"/>
    <s v="FORNITURA DI SERVIZI"/>
    <s v="NULL"/>
    <s v="NULL"/>
    <s v="PERFEZIONATA/O"/>
    <s v="2020-04-08"/>
  </r>
  <r>
    <x v="81"/>
    <x v="81"/>
    <s v="016"/>
    <x v="17"/>
    <s v="2020"/>
    <s v="2020-03-02"/>
    <x v="391"/>
    <s v="8271456D69"/>
    <s v="CIG"/>
    <s v="prestazione servizio 118 presso il territorio dell'Asl di Foggia mese di marzo 2020 (AVAS S.PIO)"/>
    <s v="85143000-3"/>
    <s v="SERVIZI DI AMBULANZA"/>
    <x v="0"/>
    <n v="55940.85"/>
    <s v="No"/>
    <n v="55940.85"/>
    <s v="Affidamento diretto"/>
    <s v="Contratto di concessione di servizi e/o forniture"/>
    <s v="SERVIZI"/>
    <s v="N"/>
    <s v="NULL"/>
    <s v="FS"/>
    <s v="FORNITURA DI SERVIZI"/>
    <s v="NULL"/>
    <s v="NULL"/>
    <s v="PERFEZIONATA/O"/>
    <s v="2020-04-09"/>
  </r>
  <r>
    <x v="81"/>
    <x v="81"/>
    <s v="016"/>
    <x v="17"/>
    <s v="2020"/>
    <s v="2020-04-07"/>
    <x v="392"/>
    <s v="8269901A30"/>
    <s v="CIG"/>
    <s v="Procedura negoziata urgente per l'acquisto di n. 4 apparecchiature di diagnostica rapida per COVID 19 e n. 4.000 kit diagnostici"/>
    <s v="33124100-6"/>
    <s v="APPARECCHI DIAGNOSTICI"/>
    <x v="0"/>
    <n v="372000"/>
    <s v="No"/>
    <n v="372000"/>
    <s v="Procedura negoziata senza previa pubblicazione"/>
    <s v="Contratto d'appalto"/>
    <s v="FORNITURE"/>
    <s v="N"/>
    <s v="NULL"/>
    <s v="FB"/>
    <s v="FORNITURA DI BENI"/>
    <s v="NULL"/>
    <s v="NULL"/>
    <s v="AGGIUDICATA/O"/>
    <s v="2020-04-10"/>
  </r>
  <r>
    <x v="82"/>
    <x v="82"/>
    <s v="003"/>
    <x v="2"/>
    <s v="2020"/>
    <s v="2020-03-10"/>
    <x v="393"/>
    <s v="8241182686"/>
    <s v="CIG"/>
    <s v="SERVIZIO DI LAVORO A TEMPO DETERMINATO PER N. 18 UNITÀ LAVORATIVE CON QUALIFICA DI COLL. PROF.LE SANITARIO - INFERMIERE CAT. D  PER UN PERIODO DI TRE MESI"/>
    <s v="79624000-4"/>
    <s v="SERVIZI DI FORNITURA DI PERSONALE INFERMIERISTICO"/>
    <x v="0"/>
    <n v="208000"/>
    <s v="No"/>
    <n v="208000"/>
    <s v="Procedura negoziata senza previa pubblicazione"/>
    <s v="Contratto d'appalto"/>
    <s v="SERVIZI"/>
    <s v="N"/>
    <s v="NULL"/>
    <s v="FS"/>
    <s v="FORNITURA DI SERVIZI"/>
    <s v="NULL"/>
    <s v="NULL"/>
    <s v="PERFEZIONATA/O"/>
    <s v="2020-03-10"/>
  </r>
  <r>
    <x v="82"/>
    <x v="82"/>
    <s v="003"/>
    <x v="2"/>
    <s v="2020"/>
    <s v="2020-03-16"/>
    <x v="394"/>
    <s v="824592830D"/>
    <s v="CIG"/>
    <s v="ADESIONE ARCA_2017_016 PACEMAKER E DEFIBRILLATORI 3 - LOTTO N. 24 - DITTA MEDTRONIC"/>
    <s v="33182100-0"/>
    <s v="DEFIBRILLATORE CARDIACO"/>
    <x v="0"/>
    <n v="48000"/>
    <s v="No"/>
    <n v="48000"/>
    <s v="Affidamento diretto in adesione ad accordo quadro/convenzione"/>
    <s v="Contratto d'appalto discendente da Accordo quadro/Convenzione senza successivo confronto competitivo"/>
    <s v="FORNITURE"/>
    <s v="N"/>
    <s v="NULL"/>
    <s v="FB"/>
    <s v="FORNITURA DI BENI"/>
    <s v="NULL"/>
    <n v="48000"/>
    <s v="PERFEZIONATA/O"/>
    <s v="2020-03-16"/>
  </r>
  <r>
    <x v="82"/>
    <x v="82"/>
    <s v="003"/>
    <x v="2"/>
    <s v="2020"/>
    <s v="2020-03-17"/>
    <x v="395"/>
    <s v="82411235D6"/>
    <s v="CIG"/>
    <s v="SERVIZIO DI TRASPORTO SANITARIO NON RICONDUCIBILE ALL"/>
    <s v="85143000-3"/>
    <s v="SERVIZI DI AMBULANZA"/>
    <x v="0"/>
    <n v="2174259"/>
    <s v="No"/>
    <n v="2174259"/>
    <s v="Procedura aperta"/>
    <s v="Contratto d'appalto"/>
    <s v="SERVIZI"/>
    <s v="N"/>
    <s v="NULL"/>
    <s v="FS"/>
    <s v="FORNITURA DI SERVIZI"/>
    <s v="NULL"/>
    <s v="NULL"/>
    <s v="PERFEZIONATA/O"/>
    <s v="2020-03-18"/>
  </r>
  <r>
    <x v="82"/>
    <x v="82"/>
    <s v="003"/>
    <x v="2"/>
    <s v="2020"/>
    <s v="2020-03-19"/>
    <x v="396"/>
    <s v="824121950F"/>
    <s v="CIG"/>
    <s v="FORNITURA A NOLEGGIO DI APPARECCHIATURE PER MONITORAGGIO E TRATTAMENTO DOMICILIARE."/>
    <s v="33195110-7"/>
    <s v="MONITOR RESPIRATORI"/>
    <x v="0"/>
    <n v="1771200"/>
    <s v="Si"/>
    <n v="314400"/>
    <s v="Procedura aperta"/>
    <s v="Accordo quadro"/>
    <s v="FORNITURE"/>
    <s v="N"/>
    <s v="NULL"/>
    <s v="FB"/>
    <s v="FORNITURA DI BENI"/>
    <s v="NULL"/>
    <s v="NULL"/>
    <s v="PERFEZIONATA/O"/>
    <s v="2020-03-18"/>
  </r>
  <r>
    <x v="82"/>
    <x v="82"/>
    <s v="003"/>
    <x v="2"/>
    <s v="2020"/>
    <s v="2020-03-19"/>
    <x v="396"/>
    <s v="8241230E20"/>
    <s v="CIG"/>
    <s v="FORNITURA A NOLEGGIO DI APPARECCHIATURE PER MONITORAGGIO E TRATTAMENTO DOMICILIARE."/>
    <s v="33195110-7"/>
    <s v="MONITOR RESPIRATORI"/>
    <x v="0"/>
    <n v="1771200"/>
    <s v="Si"/>
    <n v="204000"/>
    <s v="Procedura aperta"/>
    <s v="Accordo quadro"/>
    <s v="FORNITURE"/>
    <s v="N"/>
    <s v="NULL"/>
    <s v="FB"/>
    <s v="FORNITURA DI BENI"/>
    <s v="NULL"/>
    <s v="NULL"/>
    <s v="PERFEZIONATA/O"/>
    <s v="2020-03-18"/>
  </r>
  <r>
    <x v="82"/>
    <x v="82"/>
    <s v="003"/>
    <x v="2"/>
    <s v="2020"/>
    <s v="2020-03-19"/>
    <x v="396"/>
    <s v="82412373EA"/>
    <s v="CIG"/>
    <s v="FORNITURA A NOLEGGIO DI APPARECCHIATURE PER MONITORAGGIO E TRATTAMENTO DOMICILIARE."/>
    <s v="33195110-7"/>
    <s v="MONITOR RESPIRATORI"/>
    <x v="0"/>
    <n v="1771200"/>
    <s v="Si"/>
    <n v="1108800"/>
    <s v="Procedura aperta"/>
    <s v="Accordo quadro"/>
    <s v="FORNITURE"/>
    <s v="N"/>
    <s v="NULL"/>
    <s v="FB"/>
    <s v="FORNITURA DI BENI"/>
    <s v="NULL"/>
    <s v="NULL"/>
    <s v="PERFEZIONATA/O"/>
    <s v="2020-03-18"/>
  </r>
  <r>
    <x v="82"/>
    <x v="82"/>
    <s v="003"/>
    <x v="2"/>
    <s v="2020"/>
    <s v="2020-03-19"/>
    <x v="396"/>
    <s v="8241245A82"/>
    <s v="CIG"/>
    <s v="FORNITURA A NOLEGGIO DI APPARECCHIATURE PER MONITORAGGIO E TRATTAMENTO DOMICILIARE."/>
    <s v="33195110-7"/>
    <s v="MONITOR RESPIRATORI"/>
    <x v="0"/>
    <n v="1771200"/>
    <s v="Si"/>
    <n v="144000"/>
    <s v="Procedura aperta"/>
    <s v="Accordo quadro"/>
    <s v="FORNITURE"/>
    <s v="N"/>
    <s v="NULL"/>
    <s v="FB"/>
    <s v="FORNITURA DI BENI"/>
    <s v="NULL"/>
    <s v="NULL"/>
    <s v="PERFEZIONATA/O"/>
    <s v="2020-03-18"/>
  </r>
  <r>
    <x v="82"/>
    <x v="82"/>
    <s v="003"/>
    <x v="2"/>
    <s v="2020"/>
    <s v="2020-03-23"/>
    <x v="397"/>
    <s v="82538772C6"/>
    <s v="CIG"/>
    <s v="ARCA_2017_018 POMPE IMPIANTABILI E NEUROSTIMOLATORI 2 - DITTA BOSTON - LOTTO N. 17"/>
    <s v="33194110-0"/>
    <s v="POMPE PER INFUSIONE"/>
    <x v="0"/>
    <n v="212400"/>
    <s v="No"/>
    <n v="212400"/>
    <s v="Affidamento diretto in adesione ad accordo quadro/convenzione"/>
    <s v="Contratto d'appalto discendente da Accordo quadro/Convenzione senza successivo confronto competitivo"/>
    <s v="FORNITURE"/>
    <s v="N"/>
    <s v="NULL"/>
    <s v="FB"/>
    <s v="FORNITURA DI BENI"/>
    <s v="NULL"/>
    <n v="212400"/>
    <s v="PERFEZIONATA/O"/>
    <s v="2020-03-23"/>
  </r>
  <r>
    <x v="82"/>
    <x v="82"/>
    <s v="003"/>
    <x v="2"/>
    <s v="2020"/>
    <s v="2020-03-27"/>
    <x v="398"/>
    <s v="8260060126"/>
    <s v="CIG"/>
    <s v="FORNITURA SISTEMA PORTATILE PER RADIOLOGIA DOMICILIARE"/>
    <s v="33111600-7"/>
    <s v="APPARECCHI PER RADIOGRAFIE"/>
    <x v="0"/>
    <n v="49900"/>
    <s v="No"/>
    <n v="49900"/>
    <s v="Procedura negoziata per affidamenti sotto soglia"/>
    <s v="Contratto d'appalto"/>
    <s v="FORNITURE"/>
    <s v="N"/>
    <s v="NULL"/>
    <s v="FB"/>
    <s v="FORNITURA DI BENI"/>
    <s v="NULL"/>
    <s v="NULL"/>
    <s v="PERFEZIONATA/O"/>
    <s v="2020-04-07"/>
  </r>
  <r>
    <x v="82"/>
    <x v="82"/>
    <s v="003"/>
    <x v="2"/>
    <s v="2020"/>
    <s v="2020-03-28"/>
    <x v="399"/>
    <s v="8264763A2D"/>
    <s v="CIG"/>
    <s v="FORNITURA PORTATILE RADIOLOGICO"/>
    <s v="33111600-7"/>
    <s v="APPARECCHI PER RADIOGRAFIE"/>
    <x v="0"/>
    <n v="52000"/>
    <s v="No"/>
    <n v="52000"/>
    <s v="Procedura negoziata senza previa pubblicazione"/>
    <s v="Contratto d'appalto"/>
    <s v="FORNITURE"/>
    <s v="N"/>
    <s v="NULL"/>
    <s v="FB"/>
    <s v="FORNITURA DI BENI"/>
    <s v="NULL"/>
    <s v="NULL"/>
    <s v="PERFEZIONATA/O"/>
    <s v="2020-04-02"/>
  </r>
  <r>
    <x v="82"/>
    <x v="82"/>
    <s v="003"/>
    <x v="2"/>
    <s v="2020"/>
    <s v="2020-04-02"/>
    <x v="400"/>
    <s v="8264124ADB"/>
    <s v="CIG"/>
    <s v="FORNITURA DI DUE CENTRALI DI MONITORAGGIO REPARTO DI CARDIOLOGIA E T.I. H TRADATE"/>
    <s v="33123210-3"/>
    <s v="APPARECCHI DI CONTROLLO DELLE FUNZIONI CARDIACHE"/>
    <x v="0"/>
    <n v="78700"/>
    <s v="No"/>
    <n v="78700"/>
    <s v="Affidamento diretto in adesione ad accordo quadro/convenzione"/>
    <s v="Contratto d'appalto discendente da Accordo quadro/Convenzione senza successivo confronto competitivo"/>
    <s v="FORNITURE"/>
    <s v="N"/>
    <s v="NULL"/>
    <s v="FB"/>
    <s v="FORNITURA DI BENI"/>
    <s v="NULL"/>
    <n v="78700"/>
    <s v="PERFEZIONATA/O"/>
    <s v="2020-04-02"/>
  </r>
  <r>
    <x v="82"/>
    <x v="82"/>
    <s v="003"/>
    <x v="2"/>
    <s v="2020"/>
    <s v="2020-04-07"/>
    <x v="401"/>
    <s v="8264602552"/>
    <s v="CIG"/>
    <s v="ADESIONE ARCA_2017_016 DEFIBRILLATORI E PACEMAKER 3 - LOTTO N. 16 - DITTA BIOTRONIK"/>
    <s v="33182100-0"/>
    <s v="DEFIBRILLATORE CARDIACO"/>
    <x v="0"/>
    <n v="141000"/>
    <s v="No"/>
    <n v="141000"/>
    <s v="Affidamento diretto in adesione ad accordo quadro/convenzione"/>
    <s v="Contratto d'appalto discendente da Accordo quadro/Convenzione senza successivo confronto competitivo"/>
    <s v="FORNITURE"/>
    <s v="N"/>
    <s v="NULL"/>
    <s v="FB"/>
    <s v="FORNITURA DI BENI"/>
    <s v="NULL"/>
    <n v="141000"/>
    <s v="PERFEZIONATA/O"/>
    <s v="2020-04-07"/>
  </r>
  <r>
    <x v="83"/>
    <x v="83"/>
    <s v="015"/>
    <x v="20"/>
    <s v="2020"/>
    <s v="2020-03-02"/>
    <x v="402"/>
    <s v="82488183F4"/>
    <s v="CIG"/>
    <s v="ACQUISTO APPARECCHIATURE PER TRATTAMENTO ARIA "/>
    <s v="38434540-3"/>
    <s v="APPARECCHIATURE BIOMEDICHE"/>
    <x v="0"/>
    <n v="162000"/>
    <s v="No"/>
    <n v="162000"/>
    <s v="Procedura negoziata senza previa pubblicazione"/>
    <s v="Contratto d'appalto"/>
    <s v="FORNITURE"/>
    <s v="N"/>
    <s v="NULL"/>
    <s v="FB"/>
    <s v="FORNITURA DI BENI"/>
    <s v="NULL"/>
    <s v="NULL"/>
    <s v="PERFEZIONATA/O"/>
    <s v="2020-03-17"/>
  </r>
  <r>
    <x v="83"/>
    <x v="83"/>
    <s v="015"/>
    <x v="20"/>
    <s v="2020"/>
    <s v="2020-03-10"/>
    <x v="403"/>
    <s v="8250430637"/>
    <s v="CIG"/>
    <s v="FORNITURA DI N. 33 BARELLE DI BIOCONTENIMENTO PER TRASPORTO PAZIENTI CORASNAVIRUS"/>
    <s v="33192160-1"/>
    <s v="BARELLE"/>
    <x v="0"/>
    <n v="70980"/>
    <s v="No"/>
    <n v="70980"/>
    <s v="Procedura negoziata per affidamenti sotto soglia"/>
    <s v="Contratto d'appalto"/>
    <s v="FORNITURE"/>
    <s v="N"/>
    <s v="NULL"/>
    <s v="FB"/>
    <s v="FORNITURA DI BENI"/>
    <s v="NULL"/>
    <s v="NULL"/>
    <s v="PERFEZIONATA/O"/>
    <s v="2020-03-18"/>
  </r>
  <r>
    <x v="83"/>
    <x v="83"/>
    <s v="015"/>
    <x v="20"/>
    <s v="2020"/>
    <s v="2020-03-12"/>
    <x v="404"/>
    <s v="8245166E37"/>
    <s v="CIG"/>
    <s v="fornitura urgenti di nebulizzatori. Ditta Medicom "/>
    <s v="33190000-8"/>
    <s v="DISPOSITIVI E PRODOTTI MEDICI VARI"/>
    <x v="0"/>
    <n v="40500"/>
    <s v="No"/>
    <n v="40500"/>
    <s v="Affidamento diretto"/>
    <s v="Contratto d'appalto"/>
    <s v="FORNITURE"/>
    <s v="N"/>
    <s v="NULL"/>
    <s v="AA"/>
    <s v="ALTRO (Stazioni appaltanti con sistema di qualificazione proprio)"/>
    <s v="NULL"/>
    <s v="NULL"/>
    <s v="PERFEZIONATA/O"/>
    <s v="2020-03-12"/>
  </r>
  <r>
    <x v="83"/>
    <x v="83"/>
    <s v="015"/>
    <x v="20"/>
    <s v="2020"/>
    <s v="2020-03-24"/>
    <x v="405"/>
    <s v="8264557031"/>
    <s v="CIG"/>
    <s v="FORNITURA APPARECCHIATURE PER FILTRAZIONE ARIA "/>
    <s v="38434540-3"/>
    <s v="APPARECCHIATURE BIOMEDICHE"/>
    <x v="0"/>
    <n v="84600"/>
    <s v="No"/>
    <n v="84600"/>
    <s v="Procedura negoziata per affidamenti sotto soglia"/>
    <s v="Contratto d'appalto"/>
    <s v="FORNITURE"/>
    <s v="N"/>
    <s v="NULL"/>
    <s v="FB"/>
    <s v="FORNITURA DI BENI"/>
    <s v="NULL"/>
    <s v="NULL"/>
    <s v="PERFEZIONATA/O"/>
    <s v="2020-04-02"/>
  </r>
  <r>
    <x v="83"/>
    <x v="83"/>
    <s v="015"/>
    <x v="20"/>
    <s v="2020"/>
    <s v="2020-04-01"/>
    <x v="406"/>
    <s v="82661567B8"/>
    <s v="CIG"/>
    <s v="FORNITURA DI SISTEMI INFUSIONALI A SIRINGA "/>
    <s v="33194110-0"/>
    <s v="POMPE PER INFUSIONE"/>
    <x v="0"/>
    <n v="185250"/>
    <s v="No"/>
    <n v="185250"/>
    <s v="Procedura negoziata per affidamenti sotto soglia"/>
    <s v="Contratto d'appalto"/>
    <s v="FORNITURE"/>
    <s v="N"/>
    <s v="NULL"/>
    <s v="FB"/>
    <s v="FORNITURA DI BENI"/>
    <s v="NULL"/>
    <s v="NULL"/>
    <s v="PERFEZIONATA/O"/>
    <s v="2020-04-03"/>
  </r>
  <r>
    <x v="83"/>
    <x v="83"/>
    <s v="015"/>
    <x v="20"/>
    <s v="2020"/>
    <s v="2020-04-01"/>
    <x v="407"/>
    <s v="82675684F1"/>
    <s v="CIG"/>
    <s v="CARRIER ANTIBIOTICO DENOMINATO STIMULAN "/>
    <s v="33680000-0"/>
    <s v="ARTICOLI DI FARMACIA"/>
    <x v="0"/>
    <n v="151575"/>
    <s v="No"/>
    <n v="151575"/>
    <s v="Procedura negoziata per affidamenti sotto soglia"/>
    <s v="Contratto d'appalto"/>
    <s v="FORNITURE"/>
    <s v="N"/>
    <s v="NULL"/>
    <s v="FB"/>
    <s v="FORNITURA DI BENI"/>
    <s v="NULL"/>
    <s v="NULL"/>
    <s v="PERFEZIONATA/O"/>
    <s v="2020-04-06"/>
  </r>
  <r>
    <x v="84"/>
    <x v="84"/>
    <s v="003"/>
    <x v="2"/>
    <s v="2020"/>
    <s v="2020-03-26"/>
    <x v="408"/>
    <s v="8255962B5C"/>
    <s v="CIG"/>
    <s v="Indizione di procedura aperta, ai sensi dell'art. 60 del D. Lgs. 50/2016 ss.mm.ii., per l'affidamento della fornitura a titolo di noleggio di un microscopio per neurochirurgia occorrente all'ASST Lariana presso il Presidio Ospedaliero Sant'Anna di San Fermo della Battaglia (CO) per il periodo di 96 mesi"/>
    <s v="33120000-7"/>
    <s v="SISTEMI DI REGISTRAZIONE E DISPOSITIVI DI ESPLORAZIONE"/>
    <x v="0"/>
    <n v="877851.7"/>
    <s v="No"/>
    <n v="877851.7"/>
    <s v="Procedura aperta"/>
    <s v="Contratto d'appalto"/>
    <s v="FORNITURE"/>
    <s v="N"/>
    <s v="NULL"/>
    <s v="FB"/>
    <s v="FORNITURA DI BENI"/>
    <s v="NULL"/>
    <s v="NULL"/>
    <s v="PERFEZIONATA/O"/>
    <s v="2020-04-01"/>
  </r>
  <r>
    <x v="85"/>
    <x v="85"/>
    <s v="003"/>
    <x v="2"/>
    <s v="2020"/>
    <s v="2020-03-13"/>
    <x v="409"/>
    <s v="8251177EA6"/>
    <s v="CIG"/>
    <s v="FORNITURA N. 3 APPARECCHIATURE QIACUBE PER EMERGENZA COVID-19"/>
    <s v="38434540-3"/>
    <s v="APPARECCHIATURE BIOMEDICHE"/>
    <x v="0"/>
    <n v="54000"/>
    <s v="No"/>
    <n v="54000"/>
    <s v="Procedura negoziata per affidamenti sotto soglia"/>
    <s v="Contratto d'appalto"/>
    <s v="FORNITURE"/>
    <s v="N"/>
    <s v="NULL"/>
    <s v="FB"/>
    <s v="FORNITURA DI BENI"/>
    <s v="NULL"/>
    <s v="NULL"/>
    <s v="PERFEZIONATA/O"/>
    <s v="2020-03-23"/>
  </r>
  <r>
    <x v="85"/>
    <x v="85"/>
    <s v="003"/>
    <x v="2"/>
    <s v="2020"/>
    <s v="2020-03-16"/>
    <x v="410"/>
    <s v="8247451BDC"/>
    <s v="CIG"/>
    <s v="ADESIONE CONVENZIONE ARCA_2016_21 PER LA FORNITURA DI POMPE E SET DEDICATI"/>
    <s v="33194120-3"/>
    <s v="FORNITURE PER INFUSIONE"/>
    <x v="0"/>
    <n v="127270"/>
    <s v="No"/>
    <n v="127270"/>
    <s v="Affidamento diretto in adesione ad accordo quadro/convenzione"/>
    <s v="Contratto d'appalto discendente da Accordo quadro/Convenzione senza successivo confronto competitivo"/>
    <s v="FORNITURE"/>
    <s v="N"/>
    <s v="NULL"/>
    <s v="FB"/>
    <s v="FORNITURA DI BENI"/>
    <s v="2020-03-16"/>
    <n v="127270"/>
    <s v="AGGIUDICATA/O"/>
    <s v="2020-03-17"/>
  </r>
  <r>
    <x v="85"/>
    <x v="85"/>
    <s v="003"/>
    <x v="2"/>
    <s v="2020"/>
    <s v="2020-03-18"/>
    <x v="411"/>
    <s v="8250119592"/>
    <s v="CIG"/>
    <s v="ADESIONE CONVENZIONE ARCA_2018_032 Arredi Sanitari "/>
    <s v="39150000-8"/>
    <s v="ARREDI ED ATTREZZATURE VARIE"/>
    <x v="0"/>
    <n v="42129"/>
    <s v="No"/>
    <n v="42129"/>
    <s v="Affidamento diretto in adesione ad accordo quadro/convenzione"/>
    <s v="Contratto d'appalto discendente da Accordo quadro/Convenzione senza successivo confronto competitivo"/>
    <s v="FORNITURE"/>
    <s v="N"/>
    <s v="NULL"/>
    <s v="FB"/>
    <s v="FORNITURA DI BENI"/>
    <s v="NULL"/>
    <n v="42129"/>
    <s v="PERFEZIONATA/O"/>
    <s v="2020-03-19"/>
  </r>
  <r>
    <x v="85"/>
    <x v="85"/>
    <s v="003"/>
    <x v="2"/>
    <s v="2020"/>
    <s v="2020-04-06"/>
    <x v="412"/>
    <s v="82666775AA"/>
    <s v="CIG"/>
    <s v="Fornitura di n. 2 Sistemi di monitoraggio CDI550 - Emergenza Covid-19"/>
    <s v="33190000-8"/>
    <s v="DISPOSITIVI E PRODOTTI MEDICI VARI"/>
    <x v="0"/>
    <n v="70000"/>
    <s v="No"/>
    <n v="70000"/>
    <s v="Procedura negoziata senza previa pubblicazione"/>
    <s v="Contratto d'appalto"/>
    <s v="FORNITURE"/>
    <s v="N"/>
    <s v="NULL"/>
    <s v="FB"/>
    <s v="FORNITURA DI BENI"/>
    <s v="NULL"/>
    <s v="NULL"/>
    <s v="PERFEZIONATA/O"/>
    <s v="2020-04-06"/>
  </r>
  <r>
    <x v="85"/>
    <x v="85"/>
    <s v="003"/>
    <x v="2"/>
    <s v="2020"/>
    <s v="2020-04-06"/>
    <x v="413"/>
    <s v="8269727A99"/>
    <s v="CIG"/>
    <s v="FORNITURA DI N. 1 PORTATILE RADIOLOGICO - Emergenza covid"/>
    <s v="33111000-1"/>
    <s v="APPARECCHI RADIOLOGICI"/>
    <x v="0"/>
    <n v="68500"/>
    <s v="No"/>
    <n v="68500"/>
    <s v="Procedura negoziata senza previa pubblicazione"/>
    <s v="Contratto d'appalto"/>
    <s v="FORNITURE"/>
    <s v="N"/>
    <s v="NULL"/>
    <s v="FB"/>
    <s v="FORNITURA DI BENI"/>
    <s v="NULL"/>
    <s v="NULL"/>
    <s v="PERFEZIONATA/O"/>
    <s v="2020-04-07"/>
  </r>
  <r>
    <x v="86"/>
    <x v="86"/>
    <s v="003"/>
    <x v="2"/>
    <s v="2020"/>
    <s v="2020-03-02"/>
    <x v="414"/>
    <s v="82326841C2"/>
    <s v="CIG"/>
    <s v="GAS MEDICALI - FORNITURA E SERVIZI - CONTRATTO PONTE PER DODICI MESI"/>
    <s v="24111500-0"/>
    <s v="GAS MEDICI"/>
    <x v="0"/>
    <n v="420000"/>
    <s v="No"/>
    <n v="420000"/>
    <s v="Procedura negoziata senza previa indizione di gara (settori speciali)"/>
    <s v="Contratto d'appalto"/>
    <s v="SERVIZI"/>
    <s v="N"/>
    <s v="NULL"/>
    <s v="FB"/>
    <s v="FORNITURA DI BENI"/>
    <s v="NULL"/>
    <s v="NULL"/>
    <s v="PERFEZIONATA/O"/>
    <s v="2020-03-02"/>
  </r>
  <r>
    <x v="86"/>
    <x v="86"/>
    <s v="003"/>
    <x v="2"/>
    <s v="2020"/>
    <s v="2020-03-09"/>
    <x v="415"/>
    <s v="8241309F51"/>
    <s v="CIG"/>
    <s v="FORNITURA URGENTE DI N. 22 LETTI DEGENZA CON SPONDE ABBATTIBILI, ASTA PORTAFLEBO SOLLEVAMALATI E RELATIVI COMODINI DA DESTINARE AL REPARTO WEEK SURGERY"/>
    <s v="33192120-9"/>
    <s v="LETTI D'OSPEDALE"/>
    <x v="0"/>
    <n v="56650"/>
    <s v="No"/>
    <n v="56650"/>
    <s v="Procedura negoziata senza previa pubblicazione"/>
    <s v="Contratto d'appalto"/>
    <s v="FORNITURE"/>
    <s v="N"/>
    <s v="NULL"/>
    <s v="FB"/>
    <s v="FORNITURA DI BENI"/>
    <s v="NULL"/>
    <s v="NULL"/>
    <s v="PERFEZIONATA/O"/>
    <s v="2020-03-25"/>
  </r>
  <r>
    <x v="86"/>
    <x v="86"/>
    <s v="003"/>
    <x v="2"/>
    <s v="2020"/>
    <s v="2020-03-10"/>
    <x v="416"/>
    <s v="8242086089"/>
    <s v="CIG"/>
    <s v="FORNITURA SISTEMI MONITORAGGIO PER SUB INTENSIVA EMERGENZA CORONA VIRUS"/>
    <s v="33120000-7"/>
    <s v="SISTEMI DI REGISTRAZIONE E DISPOSITIVI DI ESPLORAZIONE"/>
    <x v="0"/>
    <n v="79000"/>
    <s v="No"/>
    <n v="79000"/>
    <s v="Procedura negoziata senza previa pubblicazione"/>
    <s v="Contratto d'appalto"/>
    <s v="FORNITURE"/>
    <s v="N"/>
    <s v="NULL"/>
    <s v="FB"/>
    <s v="FORNITURA DI BENI"/>
    <s v="NULL"/>
    <s v="NULL"/>
    <s v="PERFEZIONATA/O"/>
    <s v="2020-03-10"/>
  </r>
  <r>
    <x v="86"/>
    <x v="86"/>
    <s v="003"/>
    <x v="2"/>
    <s v="2020"/>
    <s v="2020-03-13"/>
    <x v="417"/>
    <s v="8246289CF2"/>
    <s v="CIG"/>
    <s v="FORNITURA SISTEMI C PAP PER EMERGENZA COVID"/>
    <s v="33170000-2"/>
    <s v="ANESTESIA E RIANIMAZIONE"/>
    <x v="0"/>
    <n v="60000"/>
    <s v="No"/>
    <n v="60000"/>
    <s v="Procedura negoziata senza previa pubblicazione"/>
    <s v="Contratto d'appalto"/>
    <s v="FORNITURE"/>
    <s v="N"/>
    <s v="NULL"/>
    <s v="FB"/>
    <s v="FORNITURA DI BENI"/>
    <s v="NULL"/>
    <s v="NULL"/>
    <s v="PERFEZIONATA/O"/>
    <s v="2020-03-13"/>
  </r>
  <r>
    <x v="86"/>
    <x v="86"/>
    <s v="003"/>
    <x v="2"/>
    <s v="2020"/>
    <s v="2020-03-23"/>
    <x v="418"/>
    <s v="8254263150"/>
    <s v="CIG"/>
    <s v="fornitura broncoscopi monouso ambu 2020 2025 in adesione gara ASST BS"/>
    <s v="33120000-7"/>
    <s v="SISTEMI DI REGISTRAZIONE E DISPOSITIVI DI ESPLORAZIONE"/>
    <x v="0"/>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3-23"/>
  </r>
  <r>
    <x v="86"/>
    <x v="86"/>
    <s v="003"/>
    <x v="2"/>
    <s v="2020"/>
    <s v="2020-04-01"/>
    <x v="419"/>
    <s v="8263581AC2"/>
    <s v="CIG"/>
    <s v="FORNITURA SISTEMA MONITORAGGIO X RIANIMAZIONE MANERBIO COVID19"/>
    <s v="33120000-7"/>
    <s v="SISTEMI DI REGISTRAZIONE E DISPOSITIVI DI ESPLORAZIONE"/>
    <x v="0"/>
    <n v="85000"/>
    <s v="No"/>
    <n v="85000"/>
    <s v="Procedura negoziata senza previa pubblicazione"/>
    <s v="Contratto d'appalto"/>
    <s v="FORNITURE"/>
    <s v="N"/>
    <s v="NULL"/>
    <s v="FB"/>
    <s v="FORNITURA DI BENI"/>
    <s v="NULL"/>
    <s v="NULL"/>
    <s v="PERFEZIONATA/O"/>
    <s v="2020-04-01"/>
  </r>
  <r>
    <x v="87"/>
    <x v="87"/>
    <s v="003"/>
    <x v="2"/>
    <s v="2020"/>
    <s v="2020-03-18"/>
    <x v="420"/>
    <s v="8249782F75"/>
    <s v="CIG"/>
    <s v="FORNITURA, CARATTERIZZATA DA SOMMA URGENZA CAUSA EMERGENZA COVID-19, DI N.2 PORTATILI RADIOLOGICI DIGITALI. AFFIDAMENTO ALLA DITTA EMME ESSE SRL.. "/>
    <s v="33111000-1"/>
    <s v="APPARECCHI RADIOLOGICI"/>
    <x v="0"/>
    <n v="100000"/>
    <s v="No"/>
    <n v="100000"/>
    <s v="Procedura negoziata senza previa pubblicazione"/>
    <s v="Contratto d'appalto"/>
    <s v="FORNITURE"/>
    <s v="N"/>
    <s v="NULL"/>
    <s v="FB"/>
    <s v="FORNITURA DI BENI"/>
    <s v="NULL"/>
    <s v="NULL"/>
    <s v="PERFEZIONATA/O"/>
    <s v="2020-03-18"/>
  </r>
  <r>
    <x v="88"/>
    <x v="88"/>
    <s v="003"/>
    <x v="2"/>
    <s v="2020"/>
    <s v="2020-03-02"/>
    <x v="421"/>
    <s v="8258748672"/>
    <s v="CIG"/>
    <s v="contratto ponte servizio di pulizia"/>
    <s v="90910000-9"/>
    <s v="SERVIZI DI PULIZIA"/>
    <x v="0"/>
    <n v="350000"/>
    <s v="No"/>
    <n v="350000"/>
    <s v="Affidamento diretto"/>
    <s v="Contratto d'appalto"/>
    <s v="SERVIZI"/>
    <s v="N"/>
    <s v="NULL"/>
    <s v="FS"/>
    <s v="FORNITURA DI SERVIZI"/>
    <s v="NULL"/>
    <s v="NULL"/>
    <s v="PERFEZIONATA/O"/>
    <s v="2020-03-26"/>
  </r>
  <r>
    <x v="88"/>
    <x v="88"/>
    <s v="003"/>
    <x v="2"/>
    <s v="2020"/>
    <s v="2020-03-07"/>
    <x v="422"/>
    <s v="8239335256"/>
    <s v="CIG"/>
    <s v="ACQUSTO N. 8 monitor"/>
    <s v="33172200-8"/>
    <s v="APPARECCHI PER RIANIMAZIONE"/>
    <x v="0"/>
    <n v="90800"/>
    <s v="No"/>
    <n v="90800"/>
    <s v="Affidamento diretto"/>
    <s v="Contratto d'appalto"/>
    <s v="FORNITURE"/>
    <s v="N"/>
    <s v="NULL"/>
    <s v="FB"/>
    <s v="FORNITURA DI BENI"/>
    <s v="2020-03-06"/>
    <n v="90800"/>
    <s v="AGGIUDICATA/O"/>
    <s v="2020-03-25"/>
  </r>
  <r>
    <x v="89"/>
    <x v="89"/>
    <s v="005"/>
    <x v="1"/>
    <s v="2020"/>
    <s v="2020-03-06"/>
    <x v="423"/>
    <s v="8240008DB3"/>
    <s v="CIG"/>
    <s v="N. 200/2020 Procedura Negoziata in urgenza per l'acquisto di un Sistema DRX Revolution con Detettore DRX Plus 35x43 per l'U.O.C. Area Sanitaria Radiologia dell'Ospedale di Borgo Trento per emergenza COVID-19."/>
    <s v="33111000-1"/>
    <s v="APPARECCHI RADIOLOGICI"/>
    <x v="0"/>
    <n v="74000"/>
    <s v="No"/>
    <n v="74000"/>
    <s v="Procedura negoziata senza previa pubblicazione"/>
    <s v="Contratto d'appalto"/>
    <s v="FORNITURE"/>
    <s v="N"/>
    <s v="NULL"/>
    <s v="FB"/>
    <s v="FORNITURA DI BENI"/>
    <s v="2020-03-09"/>
    <n v="74000"/>
    <s v="AGGIUDICATA/O"/>
    <s v="2020-03-16"/>
  </r>
  <r>
    <x v="89"/>
    <x v="89"/>
    <s v="005"/>
    <x v="1"/>
    <s v="2020"/>
    <s v="2020-03-06"/>
    <x v="424"/>
    <s v="8240106E92"/>
    <s v="CIG"/>
    <s v="N. 201/2020 Procedura negoziata in urgenza per l'acquisto di n. 1 Diagnostica Ex Demo per 'U.O.C. Area Sanitaria Radiologia dell'Ospedale di Borgo Roma, per emergenza COVID-19."/>
    <s v="33111000-1"/>
    <s v="APPARECCHI RADIOLOGICI"/>
    <x v="0"/>
    <n v="65000"/>
    <s v="No"/>
    <n v="65000"/>
    <s v="Procedura negoziata senza previa pubblicazione"/>
    <s v="Contratto d'appalto"/>
    <s v="FORNITURE"/>
    <s v="N"/>
    <s v="NULL"/>
    <s v="FB"/>
    <s v="FORNITURA DI BENI"/>
    <s v="2020-03-09"/>
    <n v="65000"/>
    <s v="AGGIUDICATA/O"/>
    <s v="2020-03-16"/>
  </r>
  <r>
    <x v="89"/>
    <x v="89"/>
    <s v="005"/>
    <x v="1"/>
    <s v="2020"/>
    <s v="2020-03-30"/>
    <x v="425"/>
    <s v="82615330B5"/>
    <s v="CIG"/>
    <s v="A.D. 279/2020 - Emergenza Covid-19 - Fornitura di n. 1 portatile per radiografia ai sensi dell'art. 99 comma 3 D.L. 18/2020."/>
    <s v="33111000-1"/>
    <s v="APPARECCHI RADIOLOGICI"/>
    <x v="0"/>
    <n v="80000"/>
    <s v="No"/>
    <n v="80000"/>
    <s v="Affidamento diretto"/>
    <s v="Contratto d'appalto"/>
    <s v="FORNITURE"/>
    <s v="N"/>
    <s v="NULL"/>
    <s v="FB"/>
    <s v="FORNITURA DI BENI"/>
    <s v="2020-04-02"/>
    <n v="80000"/>
    <s v="AGGIUDICATA/O"/>
    <s v="2020-04-08"/>
  </r>
  <r>
    <x v="89"/>
    <x v="89"/>
    <s v="005"/>
    <x v="1"/>
    <s v="2020"/>
    <s v="2020-04-01"/>
    <x v="426"/>
    <s v="8262168CB6"/>
    <s v="CIG"/>
    <s v="EMERGENZA COVID-19 - FORNITURA DI N. 1 APPARECCHIO PORTATILE PER RADIOGRAFIA"/>
    <s v="33111000-1"/>
    <s v="APPARECCHI RADIOLOGICI"/>
    <x v="0"/>
    <n v="74000"/>
    <s v="No"/>
    <n v="74000"/>
    <s v="Procedura negoziata senza previa pubblicazione"/>
    <s v="Contratto d'appalto"/>
    <s v="FORNITURE"/>
    <s v="N"/>
    <s v="NULL"/>
    <s v="FB"/>
    <s v="FORNITURA DI BENI"/>
    <s v="NULL"/>
    <s v="NULL"/>
    <s v="PERFEZIONATA/O"/>
    <s v="2020-04-01"/>
  </r>
  <r>
    <x v="90"/>
    <x v="90"/>
    <s v="016"/>
    <x v="17"/>
    <s v="2020"/>
    <s v="2020-03-06"/>
    <x v="427"/>
    <s v="823199050C"/>
    <s v="CIG"/>
    <s v="Procedura negoziata ex art. 36, comma 2, lett. b) e comma 6 del D.Lgs n. 50/16, svolta in modalità telematica sul Me.PA, per l'affidamento della fornitura di n.60 letti degenza ad altezza variabile completi di materassi in schiuma da destinare ai PP.OO. Vito Fazzi - Lecce e Santa Caterina Novella - Galatina,  occorrenti alle UU.OO. di Malattie Infettive per l'emergenza Covid-19. "/>
    <s v="33192100-3"/>
    <s v="LETTI MEDICI"/>
    <x v="0"/>
    <n v="180000"/>
    <s v="No"/>
    <n v="180000"/>
    <s v="Procedura negoziata per affidamenti sotto soglia"/>
    <s v="Contratto d'appalto"/>
    <s v="FORNITURE"/>
    <s v="N"/>
    <s v="NULL"/>
    <s v="FB"/>
    <s v="FORNITURA DI BENI"/>
    <s v="NULL"/>
    <s v="NULL"/>
    <s v="PERFEZIONATA/O"/>
    <s v="2020-03-06"/>
  </r>
  <r>
    <x v="91"/>
    <x v="91"/>
    <s v="003"/>
    <x v="2"/>
    <s v="2020"/>
    <s v="2020-03-05"/>
    <x v="428"/>
    <s v="826758749F"/>
    <s v="CIG"/>
    <s v="Fornitura sacche di sangue"/>
    <s v="33141570-6"/>
    <s v="SANGUE UMANO"/>
    <x v="0"/>
    <n v="3180000"/>
    <s v="No"/>
    <n v="3180000"/>
    <s v="Procedura negoziata senza previa pubblicazione"/>
    <s v="Contratto d'appalto"/>
    <s v="FORNITURE"/>
    <s v="N"/>
    <s v="NULL"/>
    <s v="FB"/>
    <s v="FORNITURA DI BENI"/>
    <s v="NULL"/>
    <s v="NULL"/>
    <s v="PERFEZIONATA/O"/>
    <s v="2020-04-06"/>
  </r>
  <r>
    <x v="91"/>
    <x v="91"/>
    <s v="003"/>
    <x v="2"/>
    <s v="2020"/>
    <s v="2020-03-06"/>
    <x v="429"/>
    <s v="823914016B"/>
    <s v="CIG"/>
    <s v="Fornitura urgente di n. 18 monitor multiparametrici"/>
    <s v="33172000-6"/>
    <s v="APPARECCHI PER ANESTESIA E RIANIMAZIONE"/>
    <x v="0"/>
    <n v="210600"/>
    <s v="No"/>
    <n v="210600"/>
    <s v="Procedura negoziata senza previa pubblicazione"/>
    <s v="Contratto d'appalto"/>
    <s v="FORNITURE"/>
    <s v="N"/>
    <s v="NULL"/>
    <s v="FB"/>
    <s v="FORNITURA DI BENI"/>
    <s v="NULL"/>
    <s v="NULL"/>
    <s v="PERFEZIONATA/O"/>
    <s v="2020-03-06"/>
  </r>
  <r>
    <x v="91"/>
    <x v="91"/>
    <s v="003"/>
    <x v="2"/>
    <s v="2020"/>
    <s v="2020-03-23"/>
    <x v="430"/>
    <s v="82545649B2"/>
    <s v="CIG"/>
    <s v="PERSONALE INFERMIERISTICO EMERGENZA CORONAVIRUS"/>
    <s v="79624000-4"/>
    <s v="SERVIZI DI FORNITURA DI PERSONALE INFERMIERISTICO"/>
    <x v="0"/>
    <n v="299999"/>
    <s v="No"/>
    <n v="299999"/>
    <s v="Procedura negoziata senza previa pubblicazione"/>
    <s v="Contratto d'appalto"/>
    <s v="SERVIZI"/>
    <s v="N"/>
    <s v="NULL"/>
    <s v="FS"/>
    <s v="FORNITURA DI SERVIZI"/>
    <s v="NULL"/>
    <s v="NULL"/>
    <s v="PERFEZIONATA/O"/>
    <s v="2020-03-23"/>
  </r>
  <r>
    <x v="91"/>
    <x v="91"/>
    <s v="003"/>
    <x v="2"/>
    <s v="2020"/>
    <s v="2020-03-23"/>
    <x v="431"/>
    <s v="825476820D"/>
    <s v="CIG"/>
    <s v="SOMMINISTRAZIONE LAVORO INTERINALE EMERGENZA CORONAVIRUS DITTA ETJCA"/>
    <s v="79624000-4"/>
    <s v="SERVIZI DI FORNITURA DI PERSONALE INFERMIERISTICO"/>
    <x v="0"/>
    <n v="149999"/>
    <s v="No"/>
    <n v="149999"/>
    <s v="Procedura negoziata senza previa pubblicazione"/>
    <s v="Contratto d'appalto"/>
    <s v="SERVIZI"/>
    <s v="N"/>
    <s v="NULL"/>
    <s v="FS"/>
    <s v="FORNITURA DI SERVIZI"/>
    <s v="NULL"/>
    <s v="NULL"/>
    <s v="PERFEZIONATA/O"/>
    <s v="2020-03-23"/>
  </r>
  <r>
    <x v="91"/>
    <x v="91"/>
    <s v="003"/>
    <x v="2"/>
    <s v="2020"/>
    <s v="2020-03-27"/>
    <x v="432"/>
    <s v="82600855C6"/>
    <s v="CIG"/>
    <s v="Servizio di copertura turni del personale medico presso il Pronto Soccorso dei Presidi Ospedalieri di San Giovanni Bianco e Papa Giovanni XXIII. Prosecuzione dal 01.04.2020 al 30.06.2020"/>
    <s v="85110000-3"/>
    <s v="SERVIZI OSPEDALIERI E AFFINI"/>
    <x v="0"/>
    <n v="149900"/>
    <s v="No"/>
    <n v="149900"/>
    <s v="Procedura negoziata senza previa pubblicazione"/>
    <s v="Contratto d'appalto"/>
    <s v="SERVIZI"/>
    <s v="N"/>
    <s v="NULL"/>
    <s v="FS"/>
    <s v="FORNITURA DI SERVIZI"/>
    <s v="NULL"/>
    <s v="NULL"/>
    <s v="PERFEZIONATA/O"/>
    <s v="2020-03-27"/>
  </r>
  <r>
    <x v="91"/>
    <x v="91"/>
    <s v="003"/>
    <x v="2"/>
    <s v="2020"/>
    <s v="2020-04-01"/>
    <x v="433"/>
    <s v="8263379412"/>
    <s v="CIG"/>
    <s v="SOMMINISTRAZIONE LAVORO INTERINALE OSPEDALE DA CAMPO"/>
    <s v="79624000-4"/>
    <s v="SERVIZI DI FORNITURA DI PERSONALE INFERMIERISTICO"/>
    <x v="0"/>
    <n v="149999"/>
    <s v="No"/>
    <n v="149999"/>
    <s v="Procedura negoziata senza previa pubblicazione"/>
    <s v="Contratto d'appalto"/>
    <s v="SERVIZI"/>
    <s v="N"/>
    <s v="NULL"/>
    <s v="FS"/>
    <s v="FORNITURA DI SERVIZI"/>
    <s v="NULL"/>
    <s v="NULL"/>
    <s v="PERFEZIONATA/O"/>
    <s v="2020-04-01"/>
  </r>
  <r>
    <x v="92"/>
    <x v="92"/>
    <s v="003"/>
    <x v="2"/>
    <s v="2020"/>
    <s v="2020-03-10"/>
    <x v="434"/>
    <s v="824071337F"/>
    <s v="CIG"/>
    <s v="ADESIONE ATS BERGAMO SERVIZIO LAVORO ITERINALE PER EMERGENZA COVID-19"/>
    <s v="79624000-4"/>
    <s v="SERVIZI DI FORNITURA DI PERSONALE INFERMIERISTICO"/>
    <x v="0"/>
    <n v="480000"/>
    <s v="No"/>
    <n v="480000"/>
    <s v="Procedura negoziata senza previa pubblicazione"/>
    <s v="Contratto d'appalto"/>
    <s v="FORNITURE"/>
    <s v="N"/>
    <s v="NULL"/>
    <s v="FS"/>
    <s v="FORNITURA DI SERVIZI"/>
    <s v="NULL"/>
    <s v="NULL"/>
    <s v="PERFEZIONATA/O"/>
    <s v="2020-04-01"/>
  </r>
  <r>
    <x v="92"/>
    <x v="92"/>
    <s v="003"/>
    <x v="2"/>
    <s v="2020"/>
    <s v="2020-03-16"/>
    <x v="435"/>
    <s v="8243563364"/>
    <s v="CIG"/>
    <s v="SERVIZIO DI SOMMINISTRAZIONE LAVORO MEDICI PRONTO SOCCORSO COVID-19"/>
    <s v="85111200-2"/>
    <s v="SERVIZI MEDICI OSPEDALIERI"/>
    <x v="0"/>
    <n v="780000"/>
    <s v="No"/>
    <n v="780000"/>
    <s v="Procedura negoziata senza previa pubblicazione"/>
    <s v="Contratto d'appalto"/>
    <s v="SERVIZI"/>
    <s v="N"/>
    <s v="NULL"/>
    <s v="FS"/>
    <s v="FORNITURA DI SERVIZI"/>
    <s v="NULL"/>
    <s v="NULL"/>
    <s v="PERFEZIONATA/O"/>
    <s v="2020-04-01"/>
  </r>
  <r>
    <x v="92"/>
    <x v="92"/>
    <s v="003"/>
    <x v="2"/>
    <s v="2020"/>
    <s v="2020-03-25"/>
    <x v="436"/>
    <s v="82394701BE"/>
    <s v="CIG"/>
    <s v="fornitura accessori per duplicazione prese ossigeno aria medicale dei   presidi ospedaliere - Emergenza Corona Virus"/>
    <s v="42996600-0"/>
    <s v="ATTREZZATURE PER OSSIGENAZIONE"/>
    <x v="0"/>
    <n v="100000"/>
    <s v="No"/>
    <n v="100000"/>
    <s v="Procedura negoziata senza previa pubblicazione"/>
    <s v="Contratto d'appalto"/>
    <s v="FORNITURE"/>
    <s v="N"/>
    <s v="NULL"/>
    <s v="AA"/>
    <s v="ALTRO (Stazioni appaltanti con sistema di qualificazione proprio)"/>
    <s v="NULL"/>
    <s v="NULL"/>
    <s v="PERFEZIONATA/O"/>
    <s v="2020-03-31"/>
  </r>
  <r>
    <x v="92"/>
    <x v="92"/>
    <s v="003"/>
    <x v="2"/>
    <s v="2020"/>
    <s v="2020-03-27"/>
    <x v="437"/>
    <s v="8259521459"/>
    <s v="CIG"/>
    <s v="AFFIDAMENTO DEL SERVIZIO SOMMINISTRAZIONE LAVORO ITERINALE PER INFERMIERI PER UN PERIODO DI 4 MESI RINNOVABILI IN ACCORDO QUADRO"/>
    <s v="85142000-6"/>
    <s v="SERVIZI PRESTATI DA PERSONALE PARAMEDICO"/>
    <x v="0"/>
    <n v="565000"/>
    <s v="No"/>
    <n v="565000"/>
    <s v="Procedura negoziata senza previa pubblicazione"/>
    <s v="Contratto d'appalto"/>
    <s v="SERVIZI"/>
    <s v="N"/>
    <s v="NULL"/>
    <s v="FS"/>
    <s v="FORNITURA DI SERVIZI"/>
    <s v="NULL"/>
    <s v="NULL"/>
    <s v="PERFEZIONATA/O"/>
    <s v="2020-03-27"/>
  </r>
  <r>
    <x v="93"/>
    <x v="93"/>
    <s v="003"/>
    <x v="2"/>
    <s v="2020"/>
    <s v="2020-03-13"/>
    <x v="438"/>
    <s v="8246696CD0"/>
    <s v="CIG"/>
    <s v="Acquisto in urgenza di un portatile radiologico per emergenza epidemiologica covid-19"/>
    <s v="33111000-1"/>
    <s v="APPARECCHI RADIOLOGICI"/>
    <x v="0"/>
    <n v="52000"/>
    <s v="No"/>
    <n v="52000"/>
    <s v="Procedura negoziata per affidamenti sotto soglia"/>
    <s v="Contratto d'appalto"/>
    <s v="FORNITURE"/>
    <s v="N"/>
    <s v="NULL"/>
    <s v="AA"/>
    <s v="ALTRO (Stazioni appaltanti con sistema di qualificazione proprio)"/>
    <s v="2020-03-13"/>
    <n v="52000"/>
    <s v="AGGIUDICATA/O"/>
    <s v="2020-03-19"/>
  </r>
  <r>
    <x v="93"/>
    <x v="93"/>
    <s v="003"/>
    <x v="2"/>
    <s v="2020"/>
    <s v="2020-03-19"/>
    <x v="439"/>
    <s v="8253651844"/>
    <s v="CIG"/>
    <s v="Servizio di gestione n. 25 posti letto dedicati a pazienti Covid-19 per emergenza epidemiologica"/>
    <s v="85112000-7"/>
    <s v="SERVIZI DI ASSISTENZA OSPEDALIERA"/>
    <x v="0"/>
    <n v="240900"/>
    <s v="No"/>
    <n v="240900"/>
    <s v="Procedura negoziata senza previa pubblicazione"/>
    <s v="Contratto d'appalto"/>
    <s v="SERVIZI"/>
    <s v="N"/>
    <s v="NULL"/>
    <s v="FS"/>
    <s v="FORNITURA DI SERVIZI"/>
    <s v="NULL"/>
    <s v="NULL"/>
    <s v="PERFEZIONATA/O"/>
    <s v="2020-03-23"/>
  </r>
  <r>
    <x v="93"/>
    <x v="93"/>
    <s v="003"/>
    <x v="2"/>
    <s v="2020"/>
    <s v="2020-03-30"/>
    <x v="440"/>
    <s v="8261878D65"/>
    <s v="CIG"/>
    <s v="Assegnazione in urgenza di personale interinale sanitario per l'emergenza epidemiologica COVID-19."/>
    <s v="79620000-6"/>
    <s v="SERVIZI DI FORNITURA DI PERSONALE, COMPRESO PERSONALE TEMPORANEO"/>
    <x v="0"/>
    <n v="90000"/>
    <s v="No"/>
    <n v="90000"/>
    <s v="Procedura negoziata per affidamenti sotto soglia"/>
    <s v="Contratto d'appalto"/>
    <s v="SERVIZI"/>
    <s v="N"/>
    <s v="NULL"/>
    <s v="FS"/>
    <s v="FORNITURA DI SERVIZI"/>
    <s v="2020-03-20"/>
    <n v="90000"/>
    <s v="AGGIUDICATA/O"/>
    <s v="2020-04-09"/>
  </r>
  <r>
    <x v="93"/>
    <x v="93"/>
    <s v="003"/>
    <x v="2"/>
    <s v="2020"/>
    <s v="2020-04-03"/>
    <x v="441"/>
    <s v="82667344B4"/>
    <s v="CIG"/>
    <s v="Apparecchiatura portatile per radiografia portatile per radiografia domiciliare. Acquisto in urgenza per emergenza epidemiologica COVID-19"/>
    <s v="33111000-1"/>
    <s v="APPARECCHI RADIOLOGICI"/>
    <x v="0"/>
    <n v="52000"/>
    <s v="No"/>
    <n v="52000"/>
    <s v="Procedura negoziata per affidamenti sotto soglia"/>
    <s v="Contratto d'appalto"/>
    <s v="FORNITURE"/>
    <s v="N"/>
    <s v="NULL"/>
    <s v="FB"/>
    <s v="FORNITURA DI BENI"/>
    <s v="2020-04-03"/>
    <n v="52000"/>
    <s v="AGGIUDICATA/O"/>
    <s v="2020-04-09"/>
  </r>
  <r>
    <x v="93"/>
    <x v="93"/>
    <s v="003"/>
    <x v="2"/>
    <s v="2020"/>
    <s v="2020-04-08"/>
    <x v="442"/>
    <s v="827124929A"/>
    <s v="CIG"/>
    <s v="Adesione convenzione ARCA_2017_016 lotto 12 - Medtronic"/>
    <s v="33182100-0"/>
    <s v="DEFIBRILLATORE CARDIACO"/>
    <x v="0"/>
    <n v="41940"/>
    <s v="No"/>
    <n v="41940"/>
    <s v="Affidamento diretto in adesione ad accordo quadro/convenzione"/>
    <s v="Contratto d'appalto discendente da Accordo quadro/Convenzione senza successivo confronto competitivo"/>
    <s v="FORNITURE"/>
    <s v="N"/>
    <s v="NULL"/>
    <s v="FB"/>
    <s v="FORNITURA DI BENI"/>
    <s v="NULL"/>
    <n v="41940"/>
    <s v="PERFEZIONATA/O"/>
    <s v="2020-04-08"/>
  </r>
  <r>
    <x v="93"/>
    <x v="93"/>
    <s v="003"/>
    <x v="2"/>
    <s v="2020"/>
    <s v="2020-04-08"/>
    <x v="443"/>
    <s v="8271261C7E"/>
    <s v="CIG"/>
    <s v="Adesione convenzone ARCA_2017_016 lotto 22 - Boston"/>
    <s v="33182100-0"/>
    <s v="DEFIBRILLATORE CARDIACO"/>
    <x v="0"/>
    <n v="265810"/>
    <s v="No"/>
    <n v="265810"/>
    <s v="Affidamento diretto in adesione ad accordo quadro/convenzione"/>
    <s v="Contratto d'appalto discendente da Accordo quadro/Convenzione senza successivo confronto competitivo"/>
    <s v="FORNITURE"/>
    <s v="N"/>
    <s v="NULL"/>
    <s v="FB"/>
    <s v="FORNITURA DI BENI"/>
    <s v="NULL"/>
    <n v="265810"/>
    <s v="PERFEZIONATA/O"/>
    <s v="2020-04-08"/>
  </r>
  <r>
    <x v="94"/>
    <x v="94"/>
    <s v="099"/>
    <x v="6"/>
    <s v="2020"/>
    <s v="2020-03-12"/>
    <x v="444"/>
    <s v="8245491A6B"/>
    <s v="CIG"/>
    <s v="ARCA_2018_055 - Lotto 3 - Pompe e set di deflussori - BECTON"/>
    <s v="33194110-0"/>
    <s v="POMPE PER INFUSIONE"/>
    <x v="0"/>
    <n v="1800000"/>
    <s v="No"/>
    <n v="1800000"/>
    <s v="Affidamento diretto in adesione ad accordo quadro/convenzione"/>
    <s v="Contratto d'appalto discendente da Accordo quadro/Convenzione senza successivo confronto competitivo"/>
    <s v="FORNITURE"/>
    <s v="N"/>
    <s v="NULL"/>
    <s v="FB"/>
    <s v="FORNITURA DI BENI"/>
    <s v="NULL"/>
    <n v="1800000"/>
    <s v="PERFEZIONATA/O"/>
    <s v="2020-03-12"/>
  </r>
  <r>
    <x v="95"/>
    <x v="95"/>
    <s v="009"/>
    <x v="3"/>
    <s v="2020"/>
    <s v="2020-03-01"/>
    <x v="445"/>
    <s v="8251730702"/>
    <s v="CIG"/>
    <s v="somministrazione lavoro temporaneo"/>
    <s v="79620000-6"/>
    <s v="SERVIZI DI FORNITURA DI PERSONALE, COMPRESO PERSONALE TEMPORANEO"/>
    <x v="0"/>
    <n v="400000"/>
    <s v="No"/>
    <n v="400000"/>
    <s v="Affidamento diretto in adesione ad accordo quadro/convenzione"/>
    <s v="Contratto d'appalto discendente da Accordo quadro/Convenzione senza successivo confronto competitivo"/>
    <s v="SERVIZI"/>
    <s v="N"/>
    <s v="NULL"/>
    <s v="FS"/>
    <s v="FORNITURA DI SERVIZI"/>
    <s v="NULL"/>
    <n v="400000"/>
    <s v="PERFEZIONATA/O"/>
    <s v="2020-03-19"/>
  </r>
  <r>
    <x v="95"/>
    <x v="95"/>
    <s v="009"/>
    <x v="3"/>
    <s v="2020"/>
    <s v="2020-03-09"/>
    <x v="446"/>
    <s v="824138915A"/>
    <s v="CIG"/>
    <s v="FORNITURA MACCHINE PRODUTTRICI DI GHIACCIO"/>
    <s v="39150000-8"/>
    <s v="ARREDI ED ATTREZZATURE VARIE"/>
    <x v="0"/>
    <n v="3900"/>
    <s v="No"/>
    <n v="3900"/>
    <s v="Procedura negoziata per affidamenti sotto soglia"/>
    <s v="Contratto d'appalto"/>
    <s v="FORNITURE"/>
    <s v="N"/>
    <s v="NULL"/>
    <s v="FB"/>
    <s v="FORNITURA DI BENI"/>
    <s v="NULL"/>
    <s v="NULL"/>
    <s v="PERFEZIONATA/O"/>
    <s v="2020-03-09"/>
  </r>
  <r>
    <x v="95"/>
    <x v="95"/>
    <s v="009"/>
    <x v="3"/>
    <s v="2020"/>
    <s v="2020-03-09"/>
    <x v="447"/>
    <s v="824147477D"/>
    <s v="CIG"/>
    <s v="FORNITURA DII AURICOLARI"/>
    <s v="39150000-8"/>
    <s v="ARREDI ED ATTREZZATURE VARIE"/>
    <x v="0"/>
    <n v="1800"/>
    <s v="No"/>
    <n v="1800"/>
    <s v="Affidamento diretto"/>
    <s v="Contratto d'appalto"/>
    <s v="FORNITURE"/>
    <s v="N"/>
    <s v="NULL"/>
    <s v="FB"/>
    <s v="FORNITURA DI BENI"/>
    <s v="NULL"/>
    <s v="NULL"/>
    <s v="PERFEZIONATA/O"/>
    <s v="2020-03-09"/>
  </r>
  <r>
    <x v="95"/>
    <x v="95"/>
    <s v="009"/>
    <x v="3"/>
    <s v="2020"/>
    <s v="2020-03-09"/>
    <x v="448"/>
    <s v="82575688AD"/>
    <s v="CIG"/>
    <s v="FORNITURA DI N.4 ECOTOMOGRAFI DITTA CANON PER COVID-19"/>
    <s v="33115000-9"/>
    <s v="APPARECCHI PER TOMOGRAFIA"/>
    <x v="0"/>
    <n v="75200"/>
    <s v="No"/>
    <n v="75200"/>
    <s v="Affidamento diretto in adesione ad accordo quadro/convenzione"/>
    <s v="Contratto d'appalto discendente da Accordo quadro/Convenzione senza successivo confronto competitivo"/>
    <s v="FORNITURE"/>
    <s v="N"/>
    <s v="NULL"/>
    <s v="FB"/>
    <s v="FORNITURA DI BENI"/>
    <s v="NULL"/>
    <n v="75200"/>
    <s v="PERFEZIONATA/O"/>
    <s v="2020-03-31"/>
  </r>
  <r>
    <x v="95"/>
    <x v="95"/>
    <s v="009"/>
    <x v="3"/>
    <s v="2020"/>
    <s v="2020-03-16"/>
    <x v="449"/>
    <s v="8249330A76"/>
    <s v="CIG"/>
    <s v="ADESIONE ALLA CONVENZIONE PER LA FORNITURA DI SISTEMI RADIOLOGICI PORTATILI - DET. 1039 DEL 16/07/2018  - LOTTO 5 - FUJIFILM"/>
    <s v="33111600-7"/>
    <s v="APPARECCHI PER RADIOGRAFIE"/>
    <x v="0"/>
    <n v="189000"/>
    <s v="No"/>
    <n v="189000"/>
    <s v="Affidamento diretto in adesione ad accordo quadro/convenzione"/>
    <s v="Contratto d'appalto discendente da Accordo quadro/Convenzione senza successivo confronto competitivo"/>
    <s v="FORNITURE"/>
    <s v="N"/>
    <s v="NULL"/>
    <s v="FB"/>
    <s v="FORNITURA DI BENI"/>
    <s v="NULL"/>
    <n v="189000"/>
    <s v="PERFEZIONATA/O"/>
    <s v="2020-03-17"/>
  </r>
  <r>
    <x v="95"/>
    <x v="95"/>
    <s v="009"/>
    <x v="3"/>
    <s v="2020"/>
    <s v="2020-03-26"/>
    <x v="450"/>
    <s v="8258870B1E"/>
    <s v="CIG"/>
    <s v="EMERGENZA COVID 19 - acquisto urgente Roqurum 10 mg/ml fiale da 5 ml  18.000 fiale"/>
    <s v="33680000-0"/>
    <s v="ARTICOLI DI FARMACIA"/>
    <x v="0"/>
    <n v="150600"/>
    <s v="No"/>
    <n v="150600"/>
    <s v="Procedura negoziata senza previa pubblicazione"/>
    <s v="Contratto d'appalto"/>
    <s v="FORNITURE"/>
    <s v="N"/>
    <s v="NULL"/>
    <s v="FB"/>
    <s v="FORNITURA DI BENI"/>
    <s v="NULL"/>
    <s v="NULL"/>
    <s v="PERFEZIONATA/O"/>
    <s v="2020-03-26"/>
  </r>
  <r>
    <x v="95"/>
    <x v="95"/>
    <s v="009"/>
    <x v="3"/>
    <s v="2020"/>
    <s v="2020-03-26"/>
    <x v="451"/>
    <s v="82672140D1"/>
    <s v="CIG"/>
    <s v="FORNITURA AURICOLARI"/>
    <s v="39150000-8"/>
    <s v="ARREDI ED ATTREZZATURE VARIE"/>
    <x v="0"/>
    <n v="300"/>
    <s v="No"/>
    <n v="300"/>
    <s v="Affidamento diretto"/>
    <s v="Contratto d'appalto"/>
    <s v="FORNITURE"/>
    <s v="N"/>
    <s v="NULL"/>
    <s v="FB"/>
    <s v="FORNITURA DI BENI"/>
    <s v="NULL"/>
    <s v="NULL"/>
    <s v="PERFEZIONATA/O"/>
    <s v="2020-04-04"/>
  </r>
  <r>
    <x v="96"/>
    <x v="96"/>
    <s v="015"/>
    <x v="20"/>
    <s v="2020"/>
    <s v="2020-03-09"/>
    <x v="452"/>
    <s v="8240348649"/>
    <s v="CIG"/>
    <s v="Procedura negoziata senza previa pubblicazione di bando di gara, per l'acquisizione di VIDEOLARINGOSCOPI da destinare alle UU.OO. 'Anestesia e Rianimazione' dell'ASL Salerno"/>
    <s v="33172200-8"/>
    <s v="APPARECCHI PER RIANIMAZIONE"/>
    <x v="0"/>
    <n v="210000"/>
    <s v="No"/>
    <n v="210000"/>
    <s v="Procedura negoziata senza previa pubblicazione"/>
    <s v="Contratto d'appalto"/>
    <s v="FORNITURE"/>
    <s v="N"/>
    <s v="NULL"/>
    <s v="FB"/>
    <s v="FORNITURA DI BENI"/>
    <s v="NULL"/>
    <s v="NULL"/>
    <s v="PERFEZIONATA/O"/>
    <s v="2020-03-09"/>
  </r>
  <r>
    <x v="96"/>
    <x v="96"/>
    <s v="015"/>
    <x v="20"/>
    <s v="2020"/>
    <s v="2020-03-09"/>
    <x v="453"/>
    <s v="82405057D8"/>
    <s v="CIG"/>
    <s v="Procedura negoziata senza previa pubblicazione di bando di gara, per l"/>
    <s v="33172200-8"/>
    <s v="APPARECCHI PER RIANIMAZIONE"/>
    <x v="0"/>
    <n v="213000"/>
    <s v="No"/>
    <n v="213000"/>
    <s v="Procedura negoziata senza previa pubblicazione"/>
    <s v="Contratto d'appalto"/>
    <s v="FORNITURE"/>
    <s v="N"/>
    <s v="NULL"/>
    <s v="FB"/>
    <s v="FORNITURA DI BENI"/>
    <s v="NULL"/>
    <s v="NULL"/>
    <s v="PERFEZIONATA/O"/>
    <s v="2020-03-09"/>
  </r>
  <r>
    <x v="96"/>
    <x v="96"/>
    <s v="015"/>
    <x v="20"/>
    <s v="2020"/>
    <s v="2020-03-23"/>
    <x v="454"/>
    <s v="8239746580"/>
    <s v="CIG"/>
    <s v="Procedura di gara per l'acquisizione di apparecchiature sanitarie.  DCA 134/2016 - Linea Progettuale n. 3-Unicum assistenziale Ospedale-Territorio per lo sviluppo della Rete Cure Palliative-Terapie del Dolore"/>
    <s v="33157000-5"/>
    <s v="APPARECCHI PER OSSIGENOTERAPIA E APPARECCHI RESPIRATORI"/>
    <x v="0"/>
    <n v="55600"/>
    <s v="Si"/>
    <n v="4000"/>
    <s v="Procedura aperta"/>
    <s v="Contratto d'appalto"/>
    <s v="FORNITURE"/>
    <s v="N"/>
    <s v="NULL"/>
    <s v="FB"/>
    <s v="FORNITURA DI BENI"/>
    <s v="NULL"/>
    <s v="NULL"/>
    <s v="PERFEZIONATA/O"/>
    <s v="2020-03-25"/>
  </r>
  <r>
    <x v="96"/>
    <x v="96"/>
    <s v="015"/>
    <x v="20"/>
    <s v="2020"/>
    <s v="2020-03-23"/>
    <x v="454"/>
    <s v="823976987A"/>
    <s v="CIG"/>
    <s v="Procedura di gara per l'acquisizione di apparecchiature sanitarie.  DCA 134/2016 - Linea Progettuale n. 3-Unicum assistenziale Ospedale-Territorio per lo sviluppo della Rete Cure Palliative-Terapie del Dolore"/>
    <s v="33182100-0"/>
    <s v="DEFIBRILLATORE CARDIACO"/>
    <x v="0"/>
    <n v="55600"/>
    <s v="Si"/>
    <n v="6000"/>
    <s v="Procedura aperta"/>
    <s v="Contratto d'appalto"/>
    <s v="FORNITURE"/>
    <s v="N"/>
    <s v="NULL"/>
    <s v="FB"/>
    <s v="FORNITURA DI BENI"/>
    <s v="NULL"/>
    <s v="NULL"/>
    <s v="PERFEZIONATA/O"/>
    <s v="2020-03-25"/>
  </r>
  <r>
    <x v="96"/>
    <x v="96"/>
    <s v="015"/>
    <x v="20"/>
    <s v="2020"/>
    <s v="2020-03-23"/>
    <x v="454"/>
    <s v="823979913E"/>
    <s v="CIG"/>
    <s v="Procedura di gara per l'acquisizione di apparecchiature sanitarie.  DCA 134/2016 - Linea Progettuale n. 3-Unicum assistenziale Ospedale-Territorio per lo sviluppo della Rete Cure Palliative-Terapie del Dolore"/>
    <s v="33123200-0"/>
    <s v="ELETTROCARDIOGRAFI"/>
    <x v="0"/>
    <n v="55600"/>
    <s v="Si"/>
    <n v="15000"/>
    <s v="Procedura aperta"/>
    <s v="Contratto d'appalto"/>
    <s v="FORNITURE"/>
    <s v="N"/>
    <s v="NULL"/>
    <s v="FB"/>
    <s v="FORNITURA DI BENI"/>
    <s v="NULL"/>
    <s v="NULL"/>
    <s v="PERFEZIONATA/O"/>
    <s v="2020-03-25"/>
  </r>
  <r>
    <x v="96"/>
    <x v="96"/>
    <s v="015"/>
    <x v="20"/>
    <s v="2020"/>
    <s v="2020-03-23"/>
    <x v="454"/>
    <s v="825353588A"/>
    <s v="CIG"/>
    <s v="Procedura di gara per l'acquisizione di apparecchiature sanitarie.  DCA 134/2016 - Linea Progettuale n. 3-Unicum assistenziale Ospedale-Territorio per lo sviluppo della Rete Cure Palliative-Terapie del Dolore"/>
    <s v="33195110-7"/>
    <s v="MONITOR RESPIRATORI"/>
    <x v="0"/>
    <n v="55600"/>
    <s v="Si"/>
    <n v="4000"/>
    <s v="Procedura aperta"/>
    <s v="Contratto d'appalto"/>
    <s v="FORNITURE"/>
    <s v="N"/>
    <s v="NULL"/>
    <s v="FB"/>
    <s v="FORNITURA DI BENI"/>
    <s v="NULL"/>
    <s v="NULL"/>
    <s v="PERFEZIONATA/O"/>
    <s v="2020-03-25"/>
  </r>
  <r>
    <x v="96"/>
    <x v="96"/>
    <s v="015"/>
    <x v="20"/>
    <s v="2020"/>
    <s v="2020-03-23"/>
    <x v="454"/>
    <s v="82535515BF"/>
    <s v="CIG"/>
    <s v="Procedura di gara per l'acquisizione di apparecchiature sanitarie.  DCA 134/2016 - Linea Progettuale n. 3-Unicum assistenziale Ospedale-Territorio per lo sviluppo della Rete Cure Palliative-Terapie del Dolore"/>
    <s v="33123210-3"/>
    <s v="APPARECCHI DI CONTROLLO DELLE FUNZIONI CARDIACHE"/>
    <x v="0"/>
    <n v="55600"/>
    <s v="Si"/>
    <n v="3600"/>
    <s v="Procedura aperta"/>
    <s v="Contratto d'appalto"/>
    <s v="FORNITURE"/>
    <s v="N"/>
    <s v="NULL"/>
    <s v="FB"/>
    <s v="FORNITURA DI BENI"/>
    <s v="NULL"/>
    <s v="NULL"/>
    <s v="PERFEZIONATA/O"/>
    <s v="2020-03-25"/>
  </r>
  <r>
    <x v="97"/>
    <x v="97"/>
    <s v="019"/>
    <x v="18"/>
    <s v="2020"/>
    <s v="2020-03-03"/>
    <x v="455"/>
    <s v="82334845EF"/>
    <s v="CIG"/>
    <s v="Fornitura di 2 sistemi di Videolaringoscopia per intubazioni standard e difficili da destinare alle UU.OO.CC. di Anestesia e Rianimazione dei PP.OO. di Acireale e Biancavilla."/>
    <s v="33172000-6"/>
    <s v="APPARECCHI PER ANESTESIA E RIANIMAZIONE"/>
    <x v="0"/>
    <n v="49549.77"/>
    <s v="No"/>
    <n v="49549.77"/>
    <s v="Procedura negoziata senza previa pubblicazione"/>
    <s v="Contratto d'appalto"/>
    <s v="FORNITURE"/>
    <s v="N"/>
    <s v="NULL"/>
    <s v="FB"/>
    <s v="FORNITURA DI BENI"/>
    <s v="NULL"/>
    <s v="NULL"/>
    <s v="PERFEZIONATA/O"/>
    <s v="2020-03-03"/>
  </r>
  <r>
    <x v="97"/>
    <x v="97"/>
    <s v="019"/>
    <x v="18"/>
    <s v="2020"/>
    <s v="2020-03-13"/>
    <x v="456"/>
    <s v="82461423A6"/>
    <s v="CIG"/>
    <s v="ASP CATANIA - EMERGENZA CORONAVIRUS - procedura di gara telematica, suddivisa in due lotti, per fornitura n. 5 portatili digitali per radiografia non motorizzati"/>
    <s v="33111000-1"/>
    <s v="APPARECCHI RADIOLOGICI"/>
    <x v="0"/>
    <n v="325000"/>
    <s v="Si"/>
    <n v="195000"/>
    <s v="Procedura negoziata per affidamenti sotto soglia"/>
    <s v="Contratto d'appalto"/>
    <s v="FORNITURE"/>
    <s v="N"/>
    <s v="NULL"/>
    <s v="FB"/>
    <s v="FORNITURA DI BENI"/>
    <s v="2020-03-25"/>
    <n v="131995.5"/>
    <s v="AGGIUDICATA/O"/>
    <s v="2020-03-27"/>
  </r>
  <r>
    <x v="97"/>
    <x v="97"/>
    <s v="019"/>
    <x v="18"/>
    <s v="2020"/>
    <s v="2020-03-13"/>
    <x v="456"/>
    <s v="82461477C5"/>
    <s v="CIG"/>
    <s v="ASP CATANIA - EMERGENZA CORONAVIRUS - procedura di gara telematica, suddivisa in due lotti, per fornitura n. 5 portatili digitali per radiografia non motorizzati"/>
    <s v="33111000-1"/>
    <s v="APPARECCHI RADIOLOGICI"/>
    <x v="0"/>
    <n v="325000"/>
    <s v="Si"/>
    <n v="130000"/>
    <s v="Procedura negoziata per affidamenti sotto soglia"/>
    <s v="Contratto d'appalto"/>
    <s v="FORNITURE"/>
    <s v="N"/>
    <s v="NULL"/>
    <s v="FB"/>
    <s v="FORNITURA DI BENI"/>
    <s v="2020-03-25"/>
    <n v="88010"/>
    <s v="AGGIUDICATA/O"/>
    <s v="2020-03-27"/>
  </r>
  <r>
    <x v="97"/>
    <x v="97"/>
    <s v="019"/>
    <x v="18"/>
    <s v="2020"/>
    <s v="2020-03-16"/>
    <x v="457"/>
    <s v="8253484E72"/>
    <s v="CIG"/>
    <s v="Fornitura con estrema urgenza di 45 unità di monitoraggio per i PP.OO. di Acireale e Caltagirone - deliberazione 289 del 20.03.2020"/>
    <s v="33172200-8"/>
    <s v="APPARECCHI PER RIANIMAZIONE"/>
    <x v="0"/>
    <n v="176335.5"/>
    <s v="No"/>
    <n v="176335.5"/>
    <s v="Procedura negoziata senza previa pubblicazione"/>
    <s v="Contratto d'appalto"/>
    <s v="FORNITURE"/>
    <s v="N"/>
    <s v="NULL"/>
    <s v="FB"/>
    <s v="FORNITURA DI BENI"/>
    <s v="2020-03-20"/>
    <n v="215129.31"/>
    <s v="AGGIUDICATA/O"/>
    <s v="2020-03-23"/>
  </r>
  <r>
    <x v="97"/>
    <x v="97"/>
    <s v="019"/>
    <x v="18"/>
    <s v="2020"/>
    <s v="2020-03-25"/>
    <x v="458"/>
    <s v="8268894B2F"/>
    <s v="CIG"/>
    <s v="Fornitura in noleggio operativo di n.3 letti elettrici completi di accessori da destinare alle UU.OO.CC. di Anestesia e Rianimazione dei PP.OO. di Biancavilla e Caltagirone."/>
    <s v="33192130-2"/>
    <s v="LETTI MOTORIZZATI"/>
    <x v="0"/>
    <n v="91980"/>
    <s v="No"/>
    <n v="91980"/>
    <s v="Procedura negoziata senza previa pubblicazione"/>
    <s v="Contratto d'appalto"/>
    <s v="FORNITURE"/>
    <s v="N"/>
    <s v="NULL"/>
    <s v="FB"/>
    <s v="FORNITURA DI BENI"/>
    <s v="NULL"/>
    <s v="NULL"/>
    <s v="PERFEZIONATA/O"/>
    <s v="2020-04-07"/>
  </r>
  <r>
    <x v="98"/>
    <x v="98"/>
    <s v="019"/>
    <x v="18"/>
    <s v="2020"/>
    <s v="2020-03-06"/>
    <x v="459"/>
    <s v="8261479424"/>
    <s v="CIG"/>
    <s v="Noleggio quinquennale sonde endoscopiche Olympus per l' U.O.S. di Gastroenterologia dellA.O.Cannizzaro "/>
    <s v="33120000-7"/>
    <s v="SISTEMI DI REGISTRAZIONE E DISPOSITIVI DI ESPLORAZIONE"/>
    <x v="0"/>
    <n v="331800"/>
    <s v="No"/>
    <n v="331800"/>
    <s v="Procedura negoziata senza previa pubblicazione"/>
    <s v="Contratto d'appalto"/>
    <s v="FORNITURE"/>
    <s v="N"/>
    <s v="NULL"/>
    <s v="FB"/>
    <s v="FORNITURA DI BENI"/>
    <s v="NULL"/>
    <s v="NULL"/>
    <s v="PERFEZIONATA/O"/>
    <s v="2020-03-30"/>
  </r>
  <r>
    <x v="98"/>
    <x v="98"/>
    <s v="019"/>
    <x v="18"/>
    <s v="2020"/>
    <s v="2020-03-08"/>
    <x v="460"/>
    <s v="8240135683"/>
    <s v="CIG"/>
    <s v="Fornitura di 137 monitor multiparametrici per ler Aziende Sanitarie della Regione Siciliana per Emergenza Coronavirus"/>
    <s v="33172200-8"/>
    <s v="APPARECCHI PER RIANIMAZIONE"/>
    <x v="0"/>
    <n v="1286249.8500000001"/>
    <s v="No"/>
    <n v="1286249.8500000001"/>
    <s v="Procedura negoziata senza previa pubblicazione"/>
    <s v="Accordo quadro"/>
    <s v="FORNITURE"/>
    <s v="N"/>
    <s v="NULL"/>
    <s v="FB"/>
    <s v="FORNITURA DI BENI"/>
    <s v="NULL"/>
    <s v="NULL"/>
    <s v="PERFEZIONATA/O"/>
    <s v="2020-03-16"/>
  </r>
  <r>
    <x v="99"/>
    <x v="99"/>
    <s v="019"/>
    <x v="18"/>
    <s v="2020"/>
    <s v="2020-03-10"/>
    <x v="461"/>
    <s v="8242483824"/>
    <s v="CIG"/>
    <s v="Acquisto tramite Mercato elettronico della Pubblica Amministrazione di n^2 letti di terapia intensiva per l'U.O.C. di Anestesia e Rianimazione e Terapia Intensiva del Presidio G. Rodolico."/>
    <s v="33192120-9"/>
    <s v="LETTI D'OSPEDALE"/>
    <x v="0"/>
    <n v="50000"/>
    <s v="No"/>
    <n v="50000"/>
    <s v="Procedura negoziata per affidamenti sotto soglia"/>
    <s v="Contratto d'appalto"/>
    <s v="FORNITURE"/>
    <s v="N"/>
    <s v="NULL"/>
    <s v="FB"/>
    <s v="FORNITURA DI BENI"/>
    <s v="NULL"/>
    <s v="NULL"/>
    <s v="PERFEZIONATA/O"/>
    <s v="2020-03-17"/>
  </r>
  <r>
    <x v="99"/>
    <x v="99"/>
    <s v="019"/>
    <x v="18"/>
    <s v="2020"/>
    <s v="2020-03-12"/>
    <x v="462"/>
    <s v="8243597F6F"/>
    <s v="CIG"/>
    <s v="Gara Telematica (RDO) tramite Mercato Elettronico della Pubblica Amministrazione per la fornitura di un Sistema per la misurazione dei flussi nei condotti artero-venosi negli interventi di chirurgia coronarica e del relativo materiale di consumo"/>
    <s v="33169500-7"/>
    <s v="SISTEMI DI LOCALIZZAZIONE E CONTROLLO IN CHIRURGIA"/>
    <x v="0"/>
    <n v="143680"/>
    <s v="No"/>
    <n v="143680"/>
    <s v="Procedura negoziata per affidamenti sotto soglia"/>
    <s v="Contratto d'appalto"/>
    <s v="FORNITURE"/>
    <s v="N"/>
    <s v="NULL"/>
    <s v="FB"/>
    <s v="FORNITURA DI BENI"/>
    <s v="NULL"/>
    <s v="NULL"/>
    <s v="PERFEZIONATA/O"/>
    <s v="2020-03-16"/>
  </r>
  <r>
    <x v="99"/>
    <x v="99"/>
    <s v="019"/>
    <x v="18"/>
    <s v="2020"/>
    <s v="2020-03-18"/>
    <x v="463"/>
    <s v="8250145B05"/>
    <s v="CIG"/>
    <s v="PROCEDURA DI GARA TELEMATICA PER LA FORNITURA DI UN ESTRATTORE PREPARATORE DI ACIDI NUCLEICI E PCR PER COVID-19  E DEL RELATIVO MATERIALE DI CONSUMO PER L'U.O. LABORATORIO CENTRALIZZATO DEL PRESIDIO G. RODOLICO"/>
    <s v="33124000-5"/>
    <s v="APPARECCHI E PRESIDI PER DIAGNOSTICA E RADIODIAGNOSTICA"/>
    <x v="0"/>
    <n v="213000"/>
    <s v="No"/>
    <n v="213000"/>
    <s v="Procedura negoziata per affidamenti sotto soglia"/>
    <s v="Contratto d'appalto"/>
    <s v="FORNITURE"/>
    <s v="N"/>
    <s v="NULL"/>
    <s v="FB"/>
    <s v="FORNITURA DI BENI"/>
    <s v="NULL"/>
    <s v="NULL"/>
    <s v="PERFEZIONATA/O"/>
    <s v="2020-03-18"/>
  </r>
  <r>
    <x v="99"/>
    <x v="99"/>
    <s v="019"/>
    <x v="18"/>
    <s v="2020"/>
    <s v="2020-03-20"/>
    <x v="464"/>
    <s v="8250461FC9"/>
    <s v="CIG"/>
    <s v="GARA TELEMATICA (RDO) ESPLETATA TRAMITE MERCATO ELETTRONICO DELLA PUBBLICA AMMINISTRAZIONE (MEPA) PER LA FORNITURA DI PRESIDI VARI E PRODOTTI PER LA CENTRALE DI STERILIZZAZIONE"/>
    <s v="33190000-8"/>
    <s v="DISPOSITIVI E PRODOTTI MEDICI VARI"/>
    <x v="0"/>
    <n v="57490"/>
    <s v="Si"/>
    <n v="50940"/>
    <s v="Procedura negoziata per affidamenti sotto soglia"/>
    <s v="Contratto d'appalto"/>
    <s v="FORNITURE"/>
    <s v="N"/>
    <s v="NULL"/>
    <s v="FB"/>
    <s v="FORNITURA DI BENI"/>
    <s v="NULL"/>
    <s v="NULL"/>
    <s v="PERFEZIONATA/O"/>
    <s v="2020-03-23"/>
  </r>
  <r>
    <x v="99"/>
    <x v="99"/>
    <s v="019"/>
    <x v="18"/>
    <s v="2020"/>
    <s v="2020-03-20"/>
    <x v="464"/>
    <s v="8250845CAD"/>
    <s v="CIG"/>
    <s v="GARA TELEMATICA (RDO) ESPLETATA TRAMITE MERCATO ELETTRONICO DELLA PUBBLICA AMMINISTRAZIONE (MEPA) PER LA FORNITURA DI PRESIDI VARI E PRODOTTI PER LA CENTRALE DI STERILIZZAZIONE"/>
    <s v="33190000-8"/>
    <s v="DISPOSITIVI E PRODOTTI MEDICI VARI"/>
    <x v="0"/>
    <n v="57490"/>
    <s v="Si"/>
    <n v="870"/>
    <s v="Procedura negoziata per affidamenti sotto soglia"/>
    <s v="Contratto d'appalto"/>
    <s v="FORNITURE"/>
    <s v="N"/>
    <s v="NULL"/>
    <s v="FB"/>
    <s v="FORNITURA DI BENI"/>
    <s v="NULL"/>
    <s v="NULL"/>
    <s v="PERFEZIONATA/O"/>
    <s v="2020-03-23"/>
  </r>
  <r>
    <x v="99"/>
    <x v="99"/>
    <s v="019"/>
    <x v="18"/>
    <s v="2020"/>
    <s v="2020-03-20"/>
    <x v="464"/>
    <s v="8250852277"/>
    <s v="CIG"/>
    <s v="GARA TELEMATICA (RDO) ESPLETATA TRAMITE MERCATO ELETTRONICO DELLA PUBBLICA AMMINISTRAZIONE (MEPA) PER LA FORNITURA DI PRESIDI VARI E PRODOTTI PER LA CENTRALE DI STERILIZZAZIONE"/>
    <s v="33190000-8"/>
    <s v="DISPOSITIVI E PRODOTTI MEDICI VARI"/>
    <x v="0"/>
    <n v="57490"/>
    <s v="Si"/>
    <n v="5680"/>
    <s v="Procedura negoziata per affidamenti sotto soglia"/>
    <s v="Contratto d'appalto"/>
    <s v="FORNITURE"/>
    <s v="N"/>
    <s v="NULL"/>
    <s v="FB"/>
    <s v="FORNITURA DI BENI"/>
    <s v="NULL"/>
    <s v="NULL"/>
    <s v="PERFEZIONATA/O"/>
    <s v="2020-03-23"/>
  </r>
  <r>
    <x v="99"/>
    <x v="99"/>
    <s v="019"/>
    <x v="18"/>
    <s v="2020"/>
    <s v="2020-03-27"/>
    <x v="465"/>
    <s v="8258404A90"/>
    <s v="CIG"/>
    <s v="GARA TELEMATICA (RDO) ESPLETATA TRAMITE MERCATO ELETTRONICO DELLA PUBBLICA AMMINISTRAZIONE (MEPA) PER LA FORNITURA DI PRESIDI VARI E PRODOTTI PER LA CENTRALE DI STERILIZZAZIONE DEL P.O. G. RODOLICO."/>
    <s v="33190000-8"/>
    <s v="DISPOSITIVI E PRODOTTI MEDICI VARI"/>
    <x v="0"/>
    <n v="57490"/>
    <s v="Si"/>
    <n v="20680"/>
    <s v="Procedura negoziata per affidamenti sotto soglia"/>
    <s v="Contratto d'appalto"/>
    <s v="FORNITURE"/>
    <s v="N"/>
    <s v="NULL"/>
    <s v="FB"/>
    <s v="FORNITURA DI BENI"/>
    <s v="NULL"/>
    <s v="NULL"/>
    <s v="PERFEZIONATA/O"/>
    <s v="2020-03-27"/>
  </r>
  <r>
    <x v="99"/>
    <x v="99"/>
    <s v="019"/>
    <x v="18"/>
    <s v="2020"/>
    <s v="2020-03-27"/>
    <x v="465"/>
    <s v="8258427D8A"/>
    <s v="CIG"/>
    <s v="GARA TELEMATICA (RDO) ESPLETATA TRAMITE MERCATO ELETTRONICO DELLA PUBBLICA AMMINISTRAZIONE (MEPA) PER LA FORNITURA DI PRESIDI VARI E PRODOTTI PER LA CENTRALE DI STERILIZZAZIONE DEL P.O. G. RODOLICO."/>
    <s v="33190000-8"/>
    <s v="DISPOSITIVI E PRODOTTI MEDICI VARI"/>
    <x v="0"/>
    <n v="57490"/>
    <s v="Si"/>
    <n v="500"/>
    <s v="Procedura negoziata per affidamenti sotto soglia"/>
    <s v="Contratto d'appalto"/>
    <s v="FORNITURE"/>
    <s v="N"/>
    <s v="NULL"/>
    <s v="FB"/>
    <s v="FORNITURA DI BENI"/>
    <s v="NULL"/>
    <s v="NULL"/>
    <s v="PERFEZIONATA/O"/>
    <s v="2020-03-27"/>
  </r>
  <r>
    <x v="99"/>
    <x v="99"/>
    <s v="019"/>
    <x v="18"/>
    <s v="2020"/>
    <s v="2020-03-27"/>
    <x v="465"/>
    <s v="825845115C"/>
    <s v="CIG"/>
    <s v="GARA TELEMATICA (RDO) ESPLETATA TRAMITE MERCATO ELETTRONICO DELLA PUBBLICA AMMINISTRAZIONE (MEPA) PER LA FORNITURA DI PRESIDI VARI E PRODOTTI PER LA CENTRALE DI STERILIZZAZIONE DEL P.O. G. RODOLICO."/>
    <s v="33190000-8"/>
    <s v="DISPOSITIVI E PRODOTTI MEDICI VARI"/>
    <x v="0"/>
    <n v="57490"/>
    <s v="Si"/>
    <n v="500"/>
    <s v="Procedura negoziata per affidamenti sotto soglia"/>
    <s v="Contratto d'appalto"/>
    <s v="FORNITURE"/>
    <s v="N"/>
    <s v="NULL"/>
    <s v="FB"/>
    <s v="FORNITURA DI BENI"/>
    <s v="NULL"/>
    <s v="NULL"/>
    <s v="PERFEZIONATA/O"/>
    <s v="2020-03-27"/>
  </r>
  <r>
    <x v="99"/>
    <x v="99"/>
    <s v="019"/>
    <x v="18"/>
    <s v="2020"/>
    <s v="2020-03-27"/>
    <x v="465"/>
    <s v="8258465CE6"/>
    <s v="CIG"/>
    <s v="GARA TELEMATICA (RDO) ESPLETATA TRAMITE MERCATO ELETTRONICO DELLA PUBBLICA AMMINISTRAZIONE (MEPA) PER LA FORNITURA DI PRESIDI VARI E PRODOTTI PER LA CENTRALE DI STERILIZZAZIONE DEL P.O. G. RODOLICO."/>
    <s v="33190000-8"/>
    <s v="DISPOSITIVI E PRODOTTI MEDICI VARI"/>
    <x v="0"/>
    <n v="57490"/>
    <s v="Si"/>
    <n v="8000"/>
    <s v="Procedura negoziata per affidamenti sotto soglia"/>
    <s v="Contratto d'appalto"/>
    <s v="FORNITURE"/>
    <s v="N"/>
    <s v="NULL"/>
    <s v="FB"/>
    <s v="FORNITURA DI BENI"/>
    <s v="NULL"/>
    <s v="NULL"/>
    <s v="PERFEZIONATA/O"/>
    <s v="2020-03-27"/>
  </r>
  <r>
    <x v="99"/>
    <x v="99"/>
    <s v="019"/>
    <x v="18"/>
    <s v="2020"/>
    <s v="2020-03-27"/>
    <x v="465"/>
    <s v="82584722B0"/>
    <s v="CIG"/>
    <s v="GARA TELEMATICA (RDO) ESPLETATA TRAMITE MERCATO ELETTRONICO DELLA PUBBLICA AMMINISTRAZIONE (MEPA) PER LA FORNITURA DI PRESIDI VARI E PRODOTTI PER LA CENTRALE DI STERILIZZAZIONE DEL P.O. G. RODOLICO."/>
    <s v="33190000-8"/>
    <s v="DISPOSITIVI E PRODOTTI MEDICI VARI"/>
    <x v="0"/>
    <n v="57490"/>
    <s v="Si"/>
    <n v="13750"/>
    <s v="Procedura negoziata per affidamenti sotto soglia"/>
    <s v="Contratto d'appalto"/>
    <s v="FORNITURE"/>
    <s v="N"/>
    <s v="NULL"/>
    <s v="FB"/>
    <s v="FORNITURA DI BENI"/>
    <s v="NULL"/>
    <s v="NULL"/>
    <s v="PERFEZIONATA/O"/>
    <s v="2020-03-27"/>
  </r>
  <r>
    <x v="99"/>
    <x v="99"/>
    <s v="019"/>
    <x v="18"/>
    <s v="2020"/>
    <s v="2020-03-27"/>
    <x v="465"/>
    <s v="8258486E3A"/>
    <s v="CIG"/>
    <s v="GARA TELEMATICA (RDO) ESPLETATA TRAMITE MERCATO ELETTRONICO DELLA PUBBLICA AMMINISTRAZIONE (MEPA) PER LA FORNITURA DI PRESIDI VARI E PRODOTTI PER LA CENTRALE DI STERILIZZAZIONE DEL P.O. G. RODOLICO."/>
    <s v="33190000-8"/>
    <s v="DISPOSITIVI E PRODOTTI MEDICI VARI"/>
    <x v="0"/>
    <n v="57490"/>
    <s v="Si"/>
    <n v="3250"/>
    <s v="Procedura negoziata per affidamenti sotto soglia"/>
    <s v="Contratto d'appalto"/>
    <s v="FORNITURE"/>
    <s v="N"/>
    <s v="NULL"/>
    <s v="FB"/>
    <s v="FORNITURA DI BENI"/>
    <s v="NULL"/>
    <s v="NULL"/>
    <s v="PERFEZIONATA/O"/>
    <s v="2020-03-27"/>
  </r>
  <r>
    <x v="99"/>
    <x v="99"/>
    <s v="019"/>
    <x v="18"/>
    <s v="2020"/>
    <s v="2020-03-27"/>
    <x v="465"/>
    <s v="8258497750"/>
    <s v="CIG"/>
    <s v="GARA TELEMATICA (RDO) ESPLETATA TRAMITE MERCATO ELETTRONICO DELLA PUBBLICA AMMINISTRAZIONE (MEPA) PER LA FORNITURA DI PRESIDI VARI E PRODOTTI PER LA CENTRALE DI STERILIZZAZIONE DEL P.O. G. RODOLICO."/>
    <s v="33190000-8"/>
    <s v="DISPOSITIVI E PRODOTTI MEDICI VARI"/>
    <x v="0"/>
    <n v="57490"/>
    <s v="Si"/>
    <n v="4260"/>
    <s v="Procedura negoziata per affidamenti sotto soglia"/>
    <s v="Contratto d'appalto"/>
    <s v="FORNITURE"/>
    <s v="N"/>
    <s v="NULL"/>
    <s v="FB"/>
    <s v="FORNITURA DI BENI"/>
    <s v="NULL"/>
    <s v="NULL"/>
    <s v="PERFEZIONATA/O"/>
    <s v="2020-03-27"/>
  </r>
  <r>
    <x v="99"/>
    <x v="99"/>
    <s v="019"/>
    <x v="18"/>
    <s v="2020"/>
    <s v="2020-03-27"/>
    <x v="465"/>
    <s v="8258502B6F"/>
    <s v="CIG"/>
    <s v="GARA TELEMATICA (RDO) ESPLETATA TRAMITE MERCATO ELETTRONICO DELLA PUBBLICA AMMINISTRAZIONE (MEPA) PER LA FORNITURA DI PRESIDI VARI E PRODOTTI PER LA CENTRALE DI STERILIZZAZIONE DEL P.O. G. RODOLICO."/>
    <s v="33190000-8"/>
    <s v="DISPOSITIVI E PRODOTTI MEDICI VARI"/>
    <x v="0"/>
    <n v="57490"/>
    <s v="Si"/>
    <n v="870"/>
    <s v="Procedura negoziata per affidamenti sotto soglia"/>
    <s v="Contratto d'appalto"/>
    <s v="FORNITURE"/>
    <s v="N"/>
    <s v="NULL"/>
    <s v="FB"/>
    <s v="FORNITURA DI BENI"/>
    <s v="NULL"/>
    <s v="NULL"/>
    <s v="PERFEZIONATA/O"/>
    <s v="2020-03-27"/>
  </r>
  <r>
    <x v="99"/>
    <x v="99"/>
    <s v="019"/>
    <x v="18"/>
    <s v="2020"/>
    <s v="2020-03-27"/>
    <x v="465"/>
    <s v="825851020C"/>
    <s v="CIG"/>
    <s v="GARA TELEMATICA (RDO) ESPLETATA TRAMITE MERCATO ELETTRONICO DELLA PUBBLICA AMMINISTRAZIONE (MEPA) PER LA FORNITURA DI PRESIDI VARI E PRODOTTI PER LA CENTRALE DI STERILIZZAZIONE DEL P.O. G. RODOLICO."/>
    <s v="33190000-8"/>
    <s v="DISPOSITIVI E PRODOTTI MEDICI VARI"/>
    <x v="0"/>
    <n v="57490"/>
    <s v="Si"/>
    <n v="5680"/>
    <s v="Procedura negoziata per affidamenti sotto soglia"/>
    <s v="Contratto d'appalto"/>
    <s v="SERVIZI"/>
    <s v="N"/>
    <s v="NULL"/>
    <s v="FB"/>
    <s v="FORNITURA DI BENI"/>
    <s v="NULL"/>
    <s v="NULL"/>
    <s v="PERFEZIONATA/O"/>
    <s v="2020-03-27"/>
  </r>
  <r>
    <x v="100"/>
    <x v="100"/>
    <s v="003"/>
    <x v="2"/>
    <s v="2020"/>
    <s v="2020-03-02"/>
    <x v="466"/>
    <s v="8232645193"/>
    <s v="CIG"/>
    <s v="PIANO DI GESTIONE DEL SOVRAFFOLLAMENTO (PGS) E AMPLIAMENTO TEMPORANEO DEI POSTI LETTO: CONSEGUENTE SOMMINISTRAZIONE DI N. 5 FIGURE PROFESSIONALI INFERMIERE E N. 5 FIGURE PROFESSIONALI OSS PER IL PERIODO 1.1.2020 - 31.3.2020 - ATTI 1269/2012"/>
    <s v="85140000-2"/>
    <s v="VARI SERVIZI SANITARI"/>
    <x v="0"/>
    <n v="79000"/>
    <s v="No"/>
    <n v="79000"/>
    <s v="Affidamento diretto"/>
    <s v="Contratto d'appalto"/>
    <s v="SERVIZI"/>
    <s v="N"/>
    <s v="NULL"/>
    <s v="AA"/>
    <s v="ALTRO (Stazioni appaltanti con sistema di qualificazione proprio)"/>
    <s v="NULL"/>
    <s v="NULL"/>
    <s v="PERFEZIONATA/O"/>
    <s v="2020-03-02"/>
  </r>
  <r>
    <x v="100"/>
    <x v="100"/>
    <s v="003"/>
    <x v="2"/>
    <s v="2020"/>
    <s v="2020-03-26"/>
    <x v="467"/>
    <s v="825907544C"/>
    <s v="CIG"/>
    <s v="PERSONALE SANITARIO EMERGENZIA EPIDEMIOLOGICA DA COVID-19: SOMMINISTRAZIONE DI N. 5 FIGURE PROFESSIONALI INFERMIERE E N. 5 FIGURE PROFESSIONALI OSS PER IL PERIODO 1.4.2020 - 30.9.2020 - ATTI 1269/2012"/>
    <s v="79620000-6"/>
    <s v="SERVIZI DI FORNITURA DI PERSONALE, COMPRESO PERSONALE TEMPORANEO"/>
    <x v="0"/>
    <n v="158000"/>
    <s v="No"/>
    <n v="158000"/>
    <s v="Procedura negoziata senza previa pubblicazione"/>
    <s v="Contratto d'appalto"/>
    <s v="SERVIZI"/>
    <s v="N"/>
    <s v="NULL"/>
    <s v="AA"/>
    <s v="ALTRO (Stazioni appaltanti con sistema di qualificazione proprio)"/>
    <s v="NULL"/>
    <s v="NULL"/>
    <s v="PERFEZIONATA/O"/>
    <s v="2020-03-26"/>
  </r>
  <r>
    <x v="100"/>
    <x v="100"/>
    <s v="003"/>
    <x v="2"/>
    <s v="2020"/>
    <s v="2020-03-26"/>
    <x v="468"/>
    <s v="825907651F"/>
    <s v="CIG"/>
    <s v="RECLUTAMENTO PERSONALE SANITARIO PER EMERGENZIA EPIDEMIOLOGICA DA COVID-19: SOMMINISTRAZIONE DI N. 10 FIGURE PROFESSIONALI INFERMIERE, N. 4 FIGURE PROFESSIONALI FISIOTERAPISTA E N. 10 FIGURE PROFESSIONALI OSS PER IL PERIODO 15.3.2020 - 30.9.2020 - ATTI 1269/2012"/>
    <s v="79620000-6"/>
    <s v="SERVIZI DI FORNITURA DI PERSONALE, COMPRESO PERSONALE TEMPORANEO"/>
    <x v="0"/>
    <n v="425938"/>
    <s v="No"/>
    <n v="425938"/>
    <s v="Procedura negoziata senza previa pubblicazione"/>
    <s v="Contratto d'appalto"/>
    <s v="SERVIZI"/>
    <s v="N"/>
    <s v="NULL"/>
    <s v="AA"/>
    <s v="ALTRO (Stazioni appaltanti con sistema di qualificazione proprio)"/>
    <s v="NULL"/>
    <s v="NULL"/>
    <s v="PERFEZIONATA/O"/>
    <s v="2020-03-26"/>
  </r>
  <r>
    <x v="100"/>
    <x v="100"/>
    <s v="003"/>
    <x v="2"/>
    <s v="2020"/>
    <s v="2020-04-09"/>
    <x v="469"/>
    <s v="827138854E"/>
    <s v="CIG"/>
    <s v="PERSONALE SANITARIO EMERGENZIA EPIDEMIOLOGICA DA COVID-19: SOMMINISTRAZIONE DI N. 40 FIGURE PROFESSIONALI INFERMIERE E N. 25 FIGURE PROFESSIONALI OSS PER IL PERIODO 1.4.2020 - 30.9.2020 - ATTI 1269/2012 "/>
    <s v="79620000-6"/>
    <s v="SERVIZI DI FORNITURA DI PERSONALE, COMPRESO PERSONALE TEMPORANEO"/>
    <x v="0"/>
    <n v="1525000"/>
    <s v="No"/>
    <n v="1525000"/>
    <s v="Procedura negoziata senza previa pubblicazione"/>
    <s v="Contratto d'appalto"/>
    <s v="SERVIZI"/>
    <s v="N"/>
    <s v="NULL"/>
    <s v="AA"/>
    <s v="ALTRO (Stazioni appaltanti con sistema di qualificazione proprio)"/>
    <s v="NULL"/>
    <s v="NULL"/>
    <s v="PERFEZIONATA/O"/>
    <s v="2020-04-09"/>
  </r>
  <r>
    <x v="101"/>
    <x v="101"/>
    <s v="012"/>
    <x v="13"/>
    <s v="2020"/>
    <s v="2020-03-16"/>
    <x v="470"/>
    <s v="824767658B"/>
    <s v="CIG"/>
    <s v="COVID 19 - Affidamento, ai sensi dell'art. 63 comma 2 lett. c) del D.Lgs. 50/2016 e s.m.i., del servizio di somministrazione di n. 15 infermieri a tempo determinato per le necessità dell'Azienda Ospedaliera S. Camillo Forlanini"/>
    <s v="79624000-4"/>
    <s v="SERVIZI DI FORNITURA DI PERSONALE INFERMIERISTICO"/>
    <x v="0"/>
    <n v="66000"/>
    <s v="No"/>
    <n v="66000"/>
    <s v="Procedura negoziata senza previa pubblicazione"/>
    <s v="Contratto d'appalto"/>
    <s v="SERVIZI"/>
    <s v="N"/>
    <s v="NULL"/>
    <s v="FS"/>
    <s v="FORNITURA DI SERVIZI"/>
    <s v="NULL"/>
    <s v="NULL"/>
    <s v="PERFEZIONATA/O"/>
    <s v="2020-03-16"/>
  </r>
  <r>
    <x v="101"/>
    <x v="101"/>
    <s v="012"/>
    <x v="13"/>
    <s v="2020"/>
    <s v="2020-03-18"/>
    <x v="471"/>
    <s v="8246001F47"/>
    <s v="CIG"/>
    <s v="Fornitura e noleggio di dispositivi tessili per sala operatoria, fornitura di prodotti in TNT non sterili e di altri materiali sanitari occorrenti per l"/>
    <s v="85112100-8"/>
    <s v="SERVIZI DI FORNITURA DI BIANCHERIA OSPEDALIERA"/>
    <x v="0"/>
    <n v="6404750"/>
    <s v="No"/>
    <n v="6404750"/>
    <s v="Procedura aperta"/>
    <s v="Contratto d'appalto"/>
    <s v="SERVIZI"/>
    <s v="N"/>
    <s v="NULL"/>
    <s v="FS"/>
    <s v="FORNITURA DI SERVIZI"/>
    <s v="NULL"/>
    <s v="NULL"/>
    <s v="PERFEZIONATA/O"/>
    <s v="2020-03-19"/>
  </r>
  <r>
    <x v="101"/>
    <x v="101"/>
    <s v="012"/>
    <x v="13"/>
    <s v="2020"/>
    <s v="2020-03-20"/>
    <x v="472"/>
    <s v="8244352E7B"/>
    <s v="CIG"/>
    <s v="'Acquisto urgente di n. 500 Broncoscopi Monouso ai sensi e per gli effetti dell'art. 63 comma 2 lettera c) del D.lgs n. 50/2016, nell'ambito delle azioni volte al contrasto dell'epidemia di Coranovirus' COVID - 19'. "/>
    <s v="33171000-9"/>
    <s v="STRUMENTI PER ANESTESIA E RIANIMAZIONE"/>
    <x v="0"/>
    <n v="115000"/>
    <s v="No"/>
    <n v="115000"/>
    <s v="Procedura negoziata senza previa pubblicazione"/>
    <s v="Contratto d'appalto"/>
    <s v="FORNITURE"/>
    <s v="N"/>
    <s v="NULL"/>
    <s v="FB"/>
    <s v="FORNITURA DI BENI"/>
    <s v="NULL"/>
    <s v="NULL"/>
    <s v="PERFEZIONATA/O"/>
    <s v="2020-03-20"/>
  </r>
  <r>
    <x v="101"/>
    <x v="101"/>
    <s v="012"/>
    <x v="13"/>
    <s v="2020"/>
    <s v="2020-03-25"/>
    <x v="473"/>
    <s v="8254342281"/>
    <s v="CIG"/>
    <s v="n. ro 7 Letti per terapia intensiva"/>
    <s v="33192150-8"/>
    <s v="LETTI TERAPEUTICI"/>
    <x v="0"/>
    <n v="115000"/>
    <s v="No"/>
    <n v="115000"/>
    <s v="Affidamento diretto"/>
    <s v="Contratto d'appalto"/>
    <s v="FORNITURE"/>
    <s v="N"/>
    <s v="NULL"/>
    <s v="FB"/>
    <s v="FORNITURA DI BENI"/>
    <s v="NULL"/>
    <s v="NULL"/>
    <s v="PERFEZIONATA/O"/>
    <s v="2020-04-02"/>
  </r>
  <r>
    <x v="102"/>
    <x v="102"/>
    <s v="012"/>
    <x v="13"/>
    <s v="2020"/>
    <s v="2020-03-10"/>
    <x v="474"/>
    <s v="82386393FA"/>
    <s v="CIG"/>
    <s v="DISPOSITIVI DI PUNTURA ED INCISIONE E SOMMINISTRAZIONE DI LIQUIDI - CATETERI E SONDE"/>
    <s v="33190000-8"/>
    <s v="DISPOSITIVI E PRODOTTI MEDICI VARI"/>
    <x v="0"/>
    <n v="83439.63"/>
    <s v="Si"/>
    <n v="2598.75"/>
    <s v="Procedura aperta"/>
    <s v="Contratto d'appalto"/>
    <s v="FORNITURE"/>
    <s v="N"/>
    <s v="NULL"/>
    <s v="FB"/>
    <s v="FORNITURA DI BENI"/>
    <s v="NULL"/>
    <s v="NULL"/>
    <s v="PERFEZIONATA/O"/>
    <s v="2020-03-25"/>
  </r>
  <r>
    <x v="102"/>
    <x v="102"/>
    <s v="012"/>
    <x v="13"/>
    <s v="2020"/>
    <s v="2020-03-10"/>
    <x v="474"/>
    <s v="8238644819"/>
    <s v="CIG"/>
    <s v="DISPOSITIVI DI PUNTURA ED INCISIONE E SOMMINISTRAZIONE DI LIQUIDI - CATETERI E SONDE"/>
    <s v="33190000-8"/>
    <s v="DISPOSITIVI E PRODOTTI MEDICI VARI"/>
    <x v="0"/>
    <n v="83439.63"/>
    <s v="Si"/>
    <n v="1925"/>
    <s v="Procedura aperta"/>
    <s v="Contratto d'appalto"/>
    <s v="FORNITURE"/>
    <s v="N"/>
    <s v="NULL"/>
    <s v="FB"/>
    <s v="FORNITURA DI BENI"/>
    <s v="NULL"/>
    <s v="NULL"/>
    <s v="PERFEZIONATA/O"/>
    <s v="2020-03-25"/>
  </r>
  <r>
    <x v="102"/>
    <x v="102"/>
    <s v="012"/>
    <x v="13"/>
    <s v="2020"/>
    <s v="2020-03-10"/>
    <x v="474"/>
    <s v="8238649C38"/>
    <s v="CIG"/>
    <s v="DISPOSITIVI DI PUNTURA ED INCISIONE E SOMMINISTRAZIONE DI LIQUIDI - CATETERI E SONDE"/>
    <s v="33190000-8"/>
    <s v="DISPOSITIVI E PRODOTTI MEDICI VARI"/>
    <x v="0"/>
    <n v="83439.63"/>
    <s v="Si"/>
    <n v="50050"/>
    <s v="Procedura aperta"/>
    <s v="Contratto d'appalto"/>
    <s v="FORNITURE"/>
    <s v="N"/>
    <s v="NULL"/>
    <s v="FB"/>
    <s v="FORNITURA DI BENI"/>
    <s v="NULL"/>
    <s v="NULL"/>
    <s v="PERFEZIONATA/O"/>
    <s v="2020-03-25"/>
  </r>
  <r>
    <x v="102"/>
    <x v="102"/>
    <s v="012"/>
    <x v="13"/>
    <s v="2020"/>
    <s v="2020-03-10"/>
    <x v="474"/>
    <s v="82386805CF"/>
    <s v="CIG"/>
    <s v="DISPOSITIVI DI PUNTURA ED INCISIONE E SOMMINISTRAZIONE DI LIQUIDI - CATETERI E SONDE"/>
    <s v="33190000-8"/>
    <s v="DISPOSITIVI E PRODOTTI MEDICI VARI"/>
    <x v="0"/>
    <n v="83439.63"/>
    <s v="Si"/>
    <n v="2281.13"/>
    <s v="Procedura aperta"/>
    <s v="Contratto d'appalto"/>
    <s v="FORNITURE"/>
    <s v="N"/>
    <s v="NULL"/>
    <s v="FB"/>
    <s v="FORNITURA DI BENI"/>
    <s v="NULL"/>
    <s v="NULL"/>
    <s v="PERFEZIONATA/O"/>
    <s v="2020-03-25"/>
  </r>
  <r>
    <x v="102"/>
    <x v="102"/>
    <s v="012"/>
    <x v="13"/>
    <s v="2020"/>
    <s v="2020-03-10"/>
    <x v="474"/>
    <s v="8239074AF1"/>
    <s v="CIG"/>
    <s v="DISPOSITIVI DI PUNTURA ED INCISIONE E SOMMINISTRAZIONE DI LIQUIDI - CATETERI E SONDE"/>
    <s v="33190000-8"/>
    <s v="DISPOSITIVI E PRODOTTI MEDICI VARI"/>
    <x v="0"/>
    <n v="83439.63"/>
    <s v="Si"/>
    <n v="1097.25"/>
    <s v="Procedura aperta"/>
    <s v="Contratto d'appalto"/>
    <s v="FORNITURE"/>
    <s v="N"/>
    <s v="NULL"/>
    <s v="FB"/>
    <s v="FORNITURA DI BENI"/>
    <s v="NULL"/>
    <s v="NULL"/>
    <s v="PERFEZIONATA/O"/>
    <s v="2020-03-25"/>
  </r>
  <r>
    <x v="102"/>
    <x v="102"/>
    <s v="012"/>
    <x v="13"/>
    <s v="2020"/>
    <s v="2020-03-10"/>
    <x v="474"/>
    <s v="8239084334"/>
    <s v="CIG"/>
    <s v="DISPOSITIVI DI PUNTURA ED INCISIONE E SOMMINISTRAZIONE DI LIQUIDI - CATETERI E SONDE"/>
    <s v="33190000-8"/>
    <s v="DISPOSITIVI E PRODOTTI MEDICI VARI"/>
    <x v="0"/>
    <n v="83439.63"/>
    <s v="Si"/>
    <n v="4200"/>
    <s v="Procedura aperta"/>
    <s v="Contratto d'appalto"/>
    <s v="FORNITURE"/>
    <s v="N"/>
    <s v="NULL"/>
    <s v="FB"/>
    <s v="FORNITURA DI BENI"/>
    <s v="NULL"/>
    <s v="NULL"/>
    <s v="PERFEZIONATA/O"/>
    <s v="2020-03-25"/>
  </r>
  <r>
    <x v="102"/>
    <x v="102"/>
    <s v="012"/>
    <x v="13"/>
    <s v="2020"/>
    <s v="2020-03-10"/>
    <x v="474"/>
    <s v="82390918F9"/>
    <s v="CIG"/>
    <s v="DISPOSITIVI DI PUNTURA ED INCISIONE E SOMMINISTRAZIONE DI LIQUIDI - CATETERI E SONDE"/>
    <s v="33190000-8"/>
    <s v="DISPOSITIVI E PRODOTTI MEDICI VARI"/>
    <x v="0"/>
    <n v="83439.63"/>
    <s v="Si"/>
    <n v="3850"/>
    <s v="Procedura aperta"/>
    <s v="Contratto d'appalto"/>
    <s v="FORNITURE"/>
    <s v="N"/>
    <s v="NULL"/>
    <s v="FB"/>
    <s v="FORNITURA DI BENI"/>
    <s v="NULL"/>
    <s v="NULL"/>
    <s v="PERFEZIONATA/O"/>
    <s v="2020-03-25"/>
  </r>
  <r>
    <x v="102"/>
    <x v="102"/>
    <s v="012"/>
    <x v="13"/>
    <s v="2020"/>
    <s v="2020-03-10"/>
    <x v="474"/>
    <s v="8239187832"/>
    <s v="CIG"/>
    <s v="DISPOSITIVI DI PUNTURA ED INCISIONE E SOMMINISTRAZIONE DI LIQUIDI - CATETERI E SONDE"/>
    <s v="33190000-8"/>
    <s v="DISPOSITIVI E PRODOTTI MEDICI VARI"/>
    <x v="0"/>
    <n v="83439.63"/>
    <s v="Si"/>
    <n v="735"/>
    <s v="Procedura aperta"/>
    <s v="Contratto d'appalto"/>
    <s v="FORNITURE"/>
    <s v="N"/>
    <s v="NULL"/>
    <s v="FB"/>
    <s v="FORNITURA DI BENI"/>
    <s v="NULL"/>
    <s v="NULL"/>
    <s v="PERFEZIONATA/O"/>
    <s v="2020-03-25"/>
  </r>
  <r>
    <x v="102"/>
    <x v="102"/>
    <s v="012"/>
    <x v="13"/>
    <s v="2020"/>
    <s v="2020-03-10"/>
    <x v="474"/>
    <s v="823919921B"/>
    <s v="CIG"/>
    <s v="DISPOSITIVI DI PUNTURA ED INCISIONE E SOMMINISTRAZIONE DI LIQUIDI - CATETERI E SONDE"/>
    <s v="33190000-8"/>
    <s v="DISPOSITIVI E PRODOTTI MEDICI VARI"/>
    <x v="0"/>
    <n v="83439.63"/>
    <s v="Si"/>
    <n v="497"/>
    <s v="Procedura aperta"/>
    <s v="Contratto d'appalto"/>
    <s v="FORNITURE"/>
    <s v="N"/>
    <s v="NULL"/>
    <s v="FB"/>
    <s v="FORNITURA DI BENI"/>
    <s v="NULL"/>
    <s v="NULL"/>
    <s v="PERFEZIONATA/O"/>
    <s v="2020-03-25"/>
  </r>
  <r>
    <x v="102"/>
    <x v="102"/>
    <s v="012"/>
    <x v="13"/>
    <s v="2020"/>
    <s v="2020-03-10"/>
    <x v="474"/>
    <s v="823920463A"/>
    <s v="CIG"/>
    <s v="DISPOSITIVI DI PUNTURA ED INCISIONE E SOMMINISTRAZIONE DI LIQUIDI - CATETERI E SONDE"/>
    <s v="33190000-8"/>
    <s v="DISPOSITIVI E PRODOTTI MEDICI VARI"/>
    <x v="0"/>
    <n v="83439.63"/>
    <s v="Si"/>
    <n v="2100"/>
    <s v="Procedura aperta"/>
    <s v="Contratto d'appalto"/>
    <s v="FORNITURE"/>
    <s v="N"/>
    <s v="NULL"/>
    <s v="FB"/>
    <s v="FORNITURA DI BENI"/>
    <s v="NULL"/>
    <s v="NULL"/>
    <s v="PERFEZIONATA/O"/>
    <s v="2020-03-25"/>
  </r>
  <r>
    <x v="102"/>
    <x v="102"/>
    <s v="012"/>
    <x v="13"/>
    <s v="2020"/>
    <s v="2020-03-10"/>
    <x v="474"/>
    <s v="8239210B2C"/>
    <s v="CIG"/>
    <s v="DISPOSITIVI DI PUNTURA ED INCISIONE E SOMMINISTRAZIONE DI LIQUIDI - CATETERI E SONDE"/>
    <s v="33190000-8"/>
    <s v="DISPOSITIVI E PRODOTTI MEDICI VARI"/>
    <x v="0"/>
    <n v="83439.63"/>
    <s v="Si"/>
    <n v="2562"/>
    <s v="Procedura aperta"/>
    <s v="Contratto d'appalto"/>
    <s v="FORNITURE"/>
    <s v="N"/>
    <s v="NULL"/>
    <s v="FB"/>
    <s v="FORNITURA DI BENI"/>
    <s v="NULL"/>
    <s v="NULL"/>
    <s v="PERFEZIONATA/O"/>
    <s v="2020-03-25"/>
  </r>
  <r>
    <x v="102"/>
    <x v="102"/>
    <s v="012"/>
    <x v="13"/>
    <s v="2020"/>
    <s v="2020-03-10"/>
    <x v="474"/>
    <s v="823922578E"/>
    <s v="CIG"/>
    <s v="DISPOSITIVI DI PUNTURA ED INCISIONE E SOMMINISTRAZIONE DI LIQUIDI - CATETERI E SONDE"/>
    <s v="33190000-8"/>
    <s v="DISPOSITIVI E PRODOTTI MEDICI VARI"/>
    <x v="0"/>
    <n v="83439.63"/>
    <s v="Si"/>
    <n v="4256"/>
    <s v="Procedura aperta"/>
    <s v="Contratto d'appalto"/>
    <s v="FORNITURE"/>
    <s v="N"/>
    <s v="NULL"/>
    <s v="FB"/>
    <s v="FORNITURA DI BENI"/>
    <s v="NULL"/>
    <s v="NULL"/>
    <s v="PERFEZIONATA/O"/>
    <s v="2020-03-25"/>
  </r>
  <r>
    <x v="102"/>
    <x v="102"/>
    <s v="012"/>
    <x v="13"/>
    <s v="2020"/>
    <s v="2020-03-10"/>
    <x v="474"/>
    <s v="8239237177"/>
    <s v="CIG"/>
    <s v="DISPOSITIVI DI PUNTURA ED INCISIONE E SOMMINISTRAZIONE DI LIQUIDI - CATETERI E SONDE"/>
    <s v="33190000-8"/>
    <s v="DISPOSITIVI E PRODOTTI MEDICI VARI"/>
    <x v="0"/>
    <n v="83439.63"/>
    <s v="Si"/>
    <n v="4287.5"/>
    <s v="Procedura aperta"/>
    <s v="Contratto d'appalto"/>
    <s v="FORNITURE"/>
    <s v="N"/>
    <s v="NULL"/>
    <s v="FB"/>
    <s v="FORNITURA DI BENI"/>
    <s v="NULL"/>
    <s v="NULL"/>
    <s v="PERFEZIONATA/O"/>
    <s v="2020-03-25"/>
  </r>
  <r>
    <x v="102"/>
    <x v="102"/>
    <s v="012"/>
    <x v="13"/>
    <s v="2020"/>
    <s v="2020-03-10"/>
    <x v="474"/>
    <s v="82392479B5"/>
    <s v="CIG"/>
    <s v="DISPOSITIVI DI PUNTURA ED INCISIONE E SOMMINISTRAZIONE DI LIQUIDI - CATETERI E SONDE"/>
    <s v="33190000-8"/>
    <s v="DISPOSITIVI E PRODOTTI MEDICI VARI"/>
    <x v="0"/>
    <n v="83439.63"/>
    <s v="Si"/>
    <n v="1600"/>
    <s v="Procedura aperta"/>
    <s v="Contratto d'appalto"/>
    <s v="FORNITURE"/>
    <s v="N"/>
    <s v="NULL"/>
    <s v="FB"/>
    <s v="FORNITURA DI BENI"/>
    <s v="NULL"/>
    <s v="NULL"/>
    <s v="PERFEZIONATA/O"/>
    <s v="2020-03-25"/>
  </r>
  <r>
    <x v="102"/>
    <x v="102"/>
    <s v="012"/>
    <x v="13"/>
    <s v="2020"/>
    <s v="2020-03-10"/>
    <x v="474"/>
    <s v="8242544A7A"/>
    <s v="CIG"/>
    <s v="DISPOSITIVI DI PUNTURA ED INCISIONE E SOMMINISTRAZIONE DI LIQUIDI - CATETERI E SONDE"/>
    <s v="33190000-8"/>
    <s v="DISPOSITIVI E PRODOTTI MEDICI VARI"/>
    <x v="0"/>
    <n v="83439.63"/>
    <s v="Si"/>
    <n v="1400"/>
    <s v="Procedura negoziata per affidamenti sotto soglia"/>
    <s v="Contratto d'appalto"/>
    <s v="FORNITURE"/>
    <s v="N"/>
    <s v="NULL"/>
    <s v="FB"/>
    <s v="FORNITURA DI BENI"/>
    <s v="NULL"/>
    <s v="NULL"/>
    <s v="PERFEZIONATA/O"/>
    <s v="2020-03-25"/>
  </r>
  <r>
    <x v="102"/>
    <x v="102"/>
    <s v="012"/>
    <x v="13"/>
    <s v="2020"/>
    <s v="2020-03-11"/>
    <x v="475"/>
    <s v="82396061F9"/>
    <s v="CIG"/>
    <s v=" materiale dedicato necessario all'Azienda USL Roma 3"/>
    <s v="33190000-8"/>
    <s v="DISPOSITIVI E PRODOTTI MEDICI VARI"/>
    <x v="0"/>
    <n v="100597.5"/>
    <s v="Si"/>
    <n v="2160"/>
    <s v="Procedura negoziata senza previa pubblicazione"/>
    <s v="Contratto d'appalto"/>
    <s v="FORNITURE"/>
    <s v="N"/>
    <s v="NULL"/>
    <s v="FB"/>
    <s v="FORNITURA DI BENI"/>
    <s v="NULL"/>
    <s v="NULL"/>
    <s v="PERFEZIONATA/O"/>
    <s v="2020-03-25"/>
  </r>
  <r>
    <x v="102"/>
    <x v="102"/>
    <s v="012"/>
    <x v="13"/>
    <s v="2020"/>
    <s v="2020-03-11"/>
    <x v="475"/>
    <s v="8239639D31"/>
    <s v="CIG"/>
    <s v=" materiale dedicato necessario all'Azienda USL Roma 3"/>
    <s v="33190000-8"/>
    <s v="DISPOSITIVI E PRODOTTI MEDICI VARI"/>
    <x v="0"/>
    <n v="100597.5"/>
    <s v="Si"/>
    <n v="1320"/>
    <s v="Procedura negoziata senza previa pubblicazione"/>
    <s v="Contratto d'appalto"/>
    <s v="FORNITURE"/>
    <s v="N"/>
    <s v="NULL"/>
    <s v="FB"/>
    <s v="FORNITURA DI BENI"/>
    <s v="NULL"/>
    <s v="NULL"/>
    <s v="PERFEZIONATA/O"/>
    <s v="2020-03-25"/>
  </r>
  <r>
    <x v="102"/>
    <x v="102"/>
    <s v="012"/>
    <x v="13"/>
    <s v="2020"/>
    <s v="2020-03-11"/>
    <x v="475"/>
    <s v="8239707551"/>
    <s v="CIG"/>
    <s v=" materiale dedicato necessario all'Azienda USL Roma 3"/>
    <s v="33190000-8"/>
    <s v="DISPOSITIVI E PRODOTTI MEDICI VARI"/>
    <x v="0"/>
    <n v="100597.5"/>
    <s v="Si"/>
    <n v="550"/>
    <s v="Procedura negoziata senza previa pubblicazione"/>
    <s v="Contratto d'appalto"/>
    <s v="FORNITURE"/>
    <s v="N"/>
    <s v="NULL"/>
    <s v="FB"/>
    <s v="FORNITURA DI BENI"/>
    <s v="NULL"/>
    <s v="NULL"/>
    <s v="PERFEZIONATA/O"/>
    <s v="2020-03-25"/>
  </r>
  <r>
    <x v="102"/>
    <x v="102"/>
    <s v="012"/>
    <x v="13"/>
    <s v="2020"/>
    <s v="2020-03-11"/>
    <x v="475"/>
    <s v="8239712970"/>
    <s v="CIG"/>
    <s v=" materiale dedicato necessario all'Azienda USL Roma 3"/>
    <s v="33190000-8"/>
    <s v="DISPOSITIVI E PRODOTTI MEDICI VARI"/>
    <x v="0"/>
    <n v="100597.5"/>
    <s v="Si"/>
    <n v="1940"/>
    <s v="Procedura negoziata senza previa pubblicazione"/>
    <s v="Contratto d'appalto"/>
    <s v="FORNITURE"/>
    <s v="N"/>
    <s v="NULL"/>
    <s v="FB"/>
    <s v="FORNITURA DI BENI"/>
    <s v="NULL"/>
    <s v="NULL"/>
    <s v="PERFEZIONATA/O"/>
    <s v="2020-03-25"/>
  </r>
  <r>
    <x v="102"/>
    <x v="102"/>
    <s v="012"/>
    <x v="13"/>
    <s v="2020"/>
    <s v="2020-03-11"/>
    <x v="475"/>
    <s v="8239718E62"/>
    <s v="CIG"/>
    <s v=" materiale dedicato necessario all'Azienda USL Roma 3"/>
    <s v="33190000-8"/>
    <s v="DISPOSITIVI E PRODOTTI MEDICI VARI"/>
    <x v="0"/>
    <n v="100597.5"/>
    <s v="Si"/>
    <n v="390"/>
    <s v="Procedura negoziata senza previa pubblicazione"/>
    <s v="Contratto d'appalto"/>
    <s v="FORNITURE"/>
    <s v="N"/>
    <s v="NULL"/>
    <s v="FB"/>
    <s v="FORNITURA DI BENI"/>
    <s v="NULL"/>
    <s v="NULL"/>
    <s v="PERFEZIONATA/O"/>
    <s v="2020-03-25"/>
  </r>
  <r>
    <x v="102"/>
    <x v="102"/>
    <s v="012"/>
    <x v="13"/>
    <s v="2020"/>
    <s v="2020-03-11"/>
    <x v="475"/>
    <s v="82397264FF"/>
    <s v="CIG"/>
    <s v=" materiale dedicato necessario all'Azienda USL Roma 3"/>
    <s v="33190000-8"/>
    <s v="DISPOSITIVI E PRODOTTI MEDICI VARI"/>
    <x v="0"/>
    <n v="100597.5"/>
    <s v="Si"/>
    <n v="427.5"/>
    <s v="Procedura negoziata senza previa pubblicazione"/>
    <s v="Contratto d'appalto"/>
    <s v="FORNITURE"/>
    <s v="N"/>
    <s v="NULL"/>
    <s v="FB"/>
    <s v="FORNITURA DI BENI"/>
    <s v="NULL"/>
    <s v="NULL"/>
    <s v="PERFEZIONATA/O"/>
    <s v="2020-03-25"/>
  </r>
  <r>
    <x v="102"/>
    <x v="102"/>
    <s v="012"/>
    <x v="13"/>
    <s v="2020"/>
    <s v="2020-03-11"/>
    <x v="475"/>
    <s v="82397329F1"/>
    <s v="CIG"/>
    <s v=" materiale dedicato necessario all'Azienda USL Roma 3"/>
    <s v="33190000-8"/>
    <s v="DISPOSITIVI E PRODOTTI MEDICI VARI"/>
    <x v="0"/>
    <n v="100597.5"/>
    <s v="Si"/>
    <n v="660"/>
    <s v="Procedura negoziata senza previa pubblicazione"/>
    <s v="Contratto d'appalto"/>
    <s v="FORNITURE"/>
    <s v="N"/>
    <s v="NULL"/>
    <s v="FB"/>
    <s v="FORNITURA DI BENI"/>
    <s v="NULL"/>
    <s v="NULL"/>
    <s v="PERFEZIONATA/O"/>
    <s v="2020-03-25"/>
  </r>
  <r>
    <x v="102"/>
    <x v="102"/>
    <s v="012"/>
    <x v="13"/>
    <s v="2020"/>
    <s v="2020-03-11"/>
    <x v="475"/>
    <s v="8239736D3D"/>
    <s v="CIG"/>
    <s v=" materiale dedicato necessario all'Azienda USL Roma 3"/>
    <s v="33190000-8"/>
    <s v="DISPOSITIVI E PRODOTTI MEDICI VARI"/>
    <x v="0"/>
    <n v="100597.5"/>
    <s v="Si"/>
    <n v="240"/>
    <s v="Procedura negoziata senza previa pubblicazione"/>
    <s v="Contratto d'appalto"/>
    <s v="FORNITURE"/>
    <s v="N"/>
    <s v="NULL"/>
    <s v="FB"/>
    <s v="FORNITURA DI BENI"/>
    <s v="NULL"/>
    <s v="NULL"/>
    <s v="PERFEZIONATA/O"/>
    <s v="2020-03-25"/>
  </r>
  <r>
    <x v="102"/>
    <x v="102"/>
    <s v="012"/>
    <x v="13"/>
    <s v="2020"/>
    <s v="2020-03-11"/>
    <x v="475"/>
    <s v="8239742234"/>
    <s v="CIG"/>
    <s v=" materiale dedicato necessario all'Azienda USL Roma 3"/>
    <s v="33190000-8"/>
    <s v="DISPOSITIVI E PRODOTTI MEDICI VARI"/>
    <x v="0"/>
    <n v="100597.5"/>
    <s v="Si"/>
    <n v="250"/>
    <s v="Procedura negoziata senza previa pubblicazione"/>
    <s v="Contratto d'appalto"/>
    <s v="FORNITURE"/>
    <s v="N"/>
    <s v="NULL"/>
    <s v="FB"/>
    <s v="FORNITURA DI BENI"/>
    <s v="NULL"/>
    <s v="NULL"/>
    <s v="PERFEZIONATA/O"/>
    <s v="2020-03-25"/>
  </r>
  <r>
    <x v="102"/>
    <x v="102"/>
    <s v="012"/>
    <x v="13"/>
    <s v="2020"/>
    <s v="2020-03-11"/>
    <x v="475"/>
    <s v="8239747653"/>
    <s v="CIG"/>
    <s v=" materiale dedicato necessario all'Azienda USL Roma 3"/>
    <s v="33190000-8"/>
    <s v="DISPOSITIVI E PRODOTTI MEDICI VARI"/>
    <x v="0"/>
    <n v="100597.5"/>
    <s v="Si"/>
    <n v="640"/>
    <s v="Procedura negoziata senza previa pubblicazione"/>
    <s v="Contratto d'appalto"/>
    <s v="FORNITURE"/>
    <s v="N"/>
    <s v="NULL"/>
    <s v="FB"/>
    <s v="FORNITURA DI BENI"/>
    <s v="NULL"/>
    <s v="NULL"/>
    <s v="PERFEZIONATA/O"/>
    <s v="2020-03-25"/>
  </r>
  <r>
    <x v="102"/>
    <x v="102"/>
    <s v="012"/>
    <x v="13"/>
    <s v="2020"/>
    <s v="2020-03-11"/>
    <x v="475"/>
    <s v="82397497F9"/>
    <s v="CIG"/>
    <s v=" materiale dedicato necessario all'Azienda USL Roma 3"/>
    <s v="33190000-8"/>
    <s v="DISPOSITIVI E PRODOTTI MEDICI VARI"/>
    <x v="0"/>
    <n v="100597.5"/>
    <s v="Si"/>
    <n v="4800"/>
    <s v="Procedura negoziata senza previa pubblicazione"/>
    <s v="Contratto d'appalto"/>
    <s v="FORNITURE"/>
    <s v="N"/>
    <s v="NULL"/>
    <s v="FB"/>
    <s v="FORNITURA DI BENI"/>
    <s v="NULL"/>
    <s v="NULL"/>
    <s v="PERFEZIONATA/O"/>
    <s v="2020-03-25"/>
  </r>
  <r>
    <x v="102"/>
    <x v="102"/>
    <s v="012"/>
    <x v="13"/>
    <s v="2020"/>
    <s v="2020-03-11"/>
    <x v="475"/>
    <s v="8239754C18"/>
    <s v="CIG"/>
    <s v=" materiale dedicato necessario all'Azienda USL Roma 3"/>
    <s v="33190000-8"/>
    <s v="DISPOSITIVI E PRODOTTI MEDICI VARI"/>
    <x v="0"/>
    <n v="100597.5"/>
    <s v="Si"/>
    <n v="700"/>
    <s v="Procedura negoziata senza previa pubblicazione"/>
    <s v="Contratto d'appalto"/>
    <s v="FORNITURE"/>
    <s v="N"/>
    <s v="NULL"/>
    <s v="FB"/>
    <s v="FORNITURA DI BENI"/>
    <s v="NULL"/>
    <s v="NULL"/>
    <s v="PERFEZIONATA/O"/>
    <s v="2020-03-25"/>
  </r>
  <r>
    <x v="102"/>
    <x v="102"/>
    <s v="012"/>
    <x v="13"/>
    <s v="2020"/>
    <s v="2020-03-11"/>
    <x v="475"/>
    <s v="8239758F64"/>
    <s v="CIG"/>
    <s v=" materiale dedicato necessario all'Azienda USL Roma 3"/>
    <s v="33190000-8"/>
    <s v="DISPOSITIVI E PRODOTTI MEDICI VARI"/>
    <x v="0"/>
    <n v="100597.5"/>
    <s v="Si"/>
    <n v="28800"/>
    <s v="Procedura negoziata senza previa pubblicazione"/>
    <s v="Contratto d'appalto"/>
    <s v="FORNITURE"/>
    <s v="N"/>
    <s v="NULL"/>
    <s v="FB"/>
    <s v="FORNITURA DI BENI"/>
    <s v="NULL"/>
    <s v="NULL"/>
    <s v="PERFEZIONATA/O"/>
    <s v="2020-03-25"/>
  </r>
  <r>
    <x v="102"/>
    <x v="102"/>
    <s v="012"/>
    <x v="13"/>
    <s v="2020"/>
    <s v="2020-03-11"/>
    <x v="475"/>
    <s v="8239775D6C"/>
    <s v="CIG"/>
    <s v=" materiale dedicato necessario all'Azienda USL Roma 3"/>
    <s v="33190000-8"/>
    <s v="DISPOSITIVI E PRODOTTI MEDICI VARI"/>
    <x v="0"/>
    <n v="100597.5"/>
    <s v="Si"/>
    <n v="24600"/>
    <s v="Procedura negoziata senza previa pubblicazione"/>
    <s v="Contratto d'appalto"/>
    <s v="FORNITURE"/>
    <s v="N"/>
    <s v="NULL"/>
    <s v="FB"/>
    <s v="FORNITURA DI BENI"/>
    <s v="NULL"/>
    <s v="NULL"/>
    <s v="PERFEZIONATA/O"/>
    <s v="2020-03-25"/>
  </r>
  <r>
    <x v="102"/>
    <x v="102"/>
    <s v="012"/>
    <x v="13"/>
    <s v="2020"/>
    <s v="2020-03-11"/>
    <x v="475"/>
    <s v="8239780190"/>
    <s v="CIG"/>
    <s v=" materiale dedicato necessario all'Azienda USL Roma 3"/>
    <s v="33190000-8"/>
    <s v="DISPOSITIVI E PRODOTTI MEDICI VARI"/>
    <x v="0"/>
    <n v="100597.5"/>
    <s v="Si"/>
    <n v="1700"/>
    <s v="Procedura negoziata senza previa pubblicazione"/>
    <s v="Contratto d'appalto"/>
    <s v="FORNITURE"/>
    <s v="N"/>
    <s v="NULL"/>
    <s v="FB"/>
    <s v="FORNITURA DI BENI"/>
    <s v="NULL"/>
    <s v="NULL"/>
    <s v="PERFEZIONATA/O"/>
    <s v="2020-03-25"/>
  </r>
  <r>
    <x v="102"/>
    <x v="102"/>
    <s v="012"/>
    <x v="13"/>
    <s v="2020"/>
    <s v="2020-03-11"/>
    <x v="475"/>
    <s v="82397855AF"/>
    <s v="CIG"/>
    <s v=" materiale dedicato necessario all'Azienda USL Roma 3"/>
    <s v="33190000-8"/>
    <s v="DISPOSITIVI E PRODOTTI MEDICI VARI"/>
    <x v="0"/>
    <n v="100597.5"/>
    <s v="Si"/>
    <n v="5020"/>
    <s v="Procedura negoziata senza previa pubblicazione"/>
    <s v="Contratto d'appalto"/>
    <s v="FORNITURE"/>
    <s v="N"/>
    <s v="NULL"/>
    <s v="FB"/>
    <s v="FORNITURA DI BENI"/>
    <s v="NULL"/>
    <s v="NULL"/>
    <s v="PERFEZIONATA/O"/>
    <s v="2020-03-25"/>
  </r>
  <r>
    <x v="102"/>
    <x v="102"/>
    <s v="012"/>
    <x v="13"/>
    <s v="2020"/>
    <s v="2020-03-11"/>
    <x v="475"/>
    <s v="8239792B74"/>
    <s v="CIG"/>
    <s v=" materiale dedicato necessario all'Azienda USL Roma 3"/>
    <s v="33190000-8"/>
    <s v="DISPOSITIVI E PRODOTTI MEDICI VARI"/>
    <x v="0"/>
    <n v="100597.5"/>
    <s v="Si"/>
    <n v="26400"/>
    <s v="Procedura negoziata senza previa pubblicazione"/>
    <s v="Contratto d'appalto"/>
    <s v="FORNITURE"/>
    <s v="N"/>
    <s v="NULL"/>
    <s v="FB"/>
    <s v="FORNITURA DI BENI"/>
    <s v="NULL"/>
    <s v="NULL"/>
    <s v="PERFEZIONATA/O"/>
    <s v="2020-03-25"/>
  </r>
  <r>
    <x v="102"/>
    <x v="102"/>
    <s v="012"/>
    <x v="13"/>
    <s v="2020"/>
    <s v="2020-03-31"/>
    <x v="476"/>
    <s v="826216496A"/>
    <s v="CIG"/>
    <s v="FORNITURA ANNUALE DISPOSITIVI MEDICI DEDICATI ALLE ATTREZZATURE SANITARIE"/>
    <s v="33190000-8"/>
    <s v="DISPOSITIVI E PRODOTTI MEDICI VARI"/>
    <x v="0"/>
    <n v="93222"/>
    <s v="Si"/>
    <n v="11150"/>
    <s v="Procedura negoziata senza previa pubblicazione"/>
    <s v="Contratto d'appalto"/>
    <s v="FORNITURE"/>
    <s v="N"/>
    <s v="NULL"/>
    <s v="FB"/>
    <s v="FORNITURA DI BENI"/>
    <s v="NULL"/>
    <s v="NULL"/>
    <s v="PERFEZIONATA/O"/>
    <s v="2020-04-03"/>
  </r>
  <r>
    <x v="102"/>
    <x v="102"/>
    <s v="012"/>
    <x v="13"/>
    <s v="2020"/>
    <s v="2020-03-31"/>
    <x v="476"/>
    <s v="8262170E5C"/>
    <s v="CIG"/>
    <s v="FORNITURA ANNUALE DISPOSITIVI MEDICI DEDICATI ALLE ATTREZZATURE SANITARIE"/>
    <s v="33190000-8"/>
    <s v="DISPOSITIVI E PRODOTTI MEDICI VARI"/>
    <x v="0"/>
    <n v="93222"/>
    <s v="Si"/>
    <n v="4600"/>
    <s v="Procedura negoziata senza previa pubblicazione"/>
    <s v="Contratto d'appalto"/>
    <s v="FORNITURE"/>
    <s v="N"/>
    <s v="NULL"/>
    <s v="FB"/>
    <s v="FORNITURA DI BENI"/>
    <s v="NULL"/>
    <s v="NULL"/>
    <s v="PERFEZIONATA/O"/>
    <s v="2020-04-03"/>
  </r>
  <r>
    <x v="102"/>
    <x v="102"/>
    <s v="012"/>
    <x v="13"/>
    <s v="2020"/>
    <s v="2020-03-31"/>
    <x v="476"/>
    <s v="8262181772"/>
    <s v="CIG"/>
    <s v="FORNITURA ANNUALE DISPOSITIVI MEDICI DEDICATI ALLE ATTREZZATURE SANITARIE"/>
    <s v="33190000-8"/>
    <s v="DISPOSITIVI E PRODOTTI MEDICI VARI"/>
    <x v="0"/>
    <n v="93222"/>
    <s v="Si"/>
    <n v="64872"/>
    <s v="Procedura negoziata senza previa pubblicazione"/>
    <s v="Contratto d'appalto"/>
    <s v="FORNITURE"/>
    <s v="N"/>
    <s v="NULL"/>
    <s v="FB"/>
    <s v="FORNITURA DI BENI"/>
    <s v="NULL"/>
    <s v="NULL"/>
    <s v="PERFEZIONATA/O"/>
    <s v="2020-04-03"/>
  </r>
  <r>
    <x v="102"/>
    <x v="102"/>
    <s v="012"/>
    <x v="13"/>
    <s v="2020"/>
    <s v="2020-03-31"/>
    <x v="476"/>
    <s v="8262183918"/>
    <s v="CIG"/>
    <s v="FORNITURA ANNUALE DISPOSITIVI MEDICI DEDICATI ALLE ATTREZZATURE SANITARIE"/>
    <s v="33190000-8"/>
    <s v="DISPOSITIVI E PRODOTTI MEDICI VARI"/>
    <x v="0"/>
    <n v="93222"/>
    <s v="Si"/>
    <n v="12600"/>
    <s v="Procedura negoziata senza previa pubblicazione"/>
    <s v="Contratto d'appalto"/>
    <s v="FORNITURE"/>
    <s v="N"/>
    <s v="NULL"/>
    <s v="FB"/>
    <s v="FORNITURA DI BENI"/>
    <s v="NULL"/>
    <s v="NULL"/>
    <s v="PERFEZIONATA/O"/>
    <s v="2020-04-03"/>
  </r>
  <r>
    <x v="103"/>
    <x v="103"/>
    <s v="012"/>
    <x v="13"/>
    <s v="2020"/>
    <s v="2020-03-05"/>
    <x v="477"/>
    <s v="8233725CCE"/>
    <s v="CIG"/>
    <s v="DEL. N.260/2020 - FORNITURA ED INSTALLAZIONE ARREDI NUOVO OSPEDALE DEI CASTELLI"/>
    <s v="39150000-8"/>
    <s v="ARREDI ED ATTREZZATURE VARIE"/>
    <x v="0"/>
    <n v="213450"/>
    <s v="No"/>
    <n v="213450"/>
    <s v="Procedura aperta"/>
    <s v="Contratto d'appalto"/>
    <s v="FORNITURE"/>
    <s v="N"/>
    <s v="NULL"/>
    <s v="FB"/>
    <s v="FORNITURA DI BENI"/>
    <s v="NULL"/>
    <s v="NULL"/>
    <s v="PERFEZIONATA/O"/>
    <s v="2020-03-16"/>
  </r>
  <r>
    <x v="103"/>
    <x v="103"/>
    <s v="012"/>
    <x v="13"/>
    <s v="2020"/>
    <s v="2020-03-09"/>
    <x v="478"/>
    <s v="8240234835"/>
    <s v="CIG"/>
    <s v="Fornitura e installazione di N. 6 Ventilatori Polmonari e N. 4 Letti elettrocomandati per Terapia Intensiva con materassi antidecubito integrati destinati all"/>
    <s v="33192100-3"/>
    <s v="LETTI MEDICI"/>
    <x v="0"/>
    <n v="210000"/>
    <s v="Si"/>
    <n v="60000"/>
    <s v="Procedura negoziata per affidamenti sotto soglia"/>
    <s v="Contratto d'appalto"/>
    <s v="FORNITURE"/>
    <s v="N"/>
    <s v="NULL"/>
    <s v="FB"/>
    <s v="FORNITURA DI BENI"/>
    <s v="NULL"/>
    <s v="NULL"/>
    <s v="PERFEZIONATA/O"/>
    <s v="2020-03-09"/>
  </r>
  <r>
    <x v="103"/>
    <x v="103"/>
    <s v="012"/>
    <x v="13"/>
    <s v="2020"/>
    <s v="2020-03-11"/>
    <x v="479"/>
    <s v="8241927D4F"/>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71200-1"/>
    <s v="STRUMENTI PER RIANIMAZIONE"/>
    <x v="0"/>
    <n v="159836.04999999999"/>
    <s v="Si"/>
    <n v="16393.439999999999"/>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57613"/>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94110-0"/>
    <s v="POMPE PER INFUSIONE"/>
    <x v="0"/>
    <n v="159836.04999999999"/>
    <s v="Si"/>
    <n v="8196.7199999999993"/>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72275"/>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71200-1"/>
    <s v="STRUMENTI PER RIANIMAZIONE"/>
    <x v="0"/>
    <n v="159836.04999999999"/>
    <s v="Si"/>
    <n v="4918.03"/>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819E0"/>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82100-0"/>
    <s v="DEFIBRILLATORE CARDIACO"/>
    <x v="0"/>
    <n v="159836.04999999999"/>
    <s v="Si"/>
    <n v="9836.06"/>
    <s v="Procedura negoziata per affidamenti sotto soglia"/>
    <s v="Contratto d'appalto"/>
    <s v="FORNITURE"/>
    <s v="N"/>
    <s v="NULL"/>
    <s v="AA"/>
    <s v="ALTRO (Stazioni appaltanti con sistema di qualificazione proprio)"/>
    <s v="NULL"/>
    <s v="NULL"/>
    <s v="PERFEZIONATA/O"/>
    <s v="2020-03-11"/>
  </r>
  <r>
    <x v="103"/>
    <x v="103"/>
    <s v="012"/>
    <x v="13"/>
    <s v="2020"/>
    <s v="2020-03-19"/>
    <x v="480"/>
    <s v="8249214ABC"/>
    <s v="CIG"/>
    <s v="DEL. N.338/2020 - AFFIDAMENTO SERVIZIO TRASPORTO SANGUE E CAMPIONI BIOLOGICI"/>
    <s v="85140000-2"/>
    <s v="VARI SERVIZI SANITARI"/>
    <x v="0"/>
    <n v="140715.25"/>
    <s v="No"/>
    <n v="140715.25"/>
    <s v="Procedura aperta"/>
    <s v="Contratto d'appalto"/>
    <s v="SERVIZI"/>
    <s v="N"/>
    <s v="NULL"/>
    <s v="FS"/>
    <s v="FORNITURA DI SERVIZI"/>
    <s v="NULL"/>
    <s v="NULL"/>
    <s v="PERFEZIONATA/O"/>
    <s v="2020-04-01"/>
  </r>
  <r>
    <x v="104"/>
    <x v="104"/>
    <s v="012"/>
    <x v="13"/>
    <s v="2020"/>
    <s v="2020-03-19"/>
    <x v="481"/>
    <s v="82562286E0"/>
    <s v="CIG"/>
    <s v="fornitura infermieri interinali per emergenza CORONAVIRUS , COVID-19"/>
    <s v="79624000-4"/>
    <s v="SERVIZI DI FORNITURA DI PERSONALE INFERMIERISTICO"/>
    <x v="0"/>
    <n v="219600"/>
    <s v="No"/>
    <n v="219600"/>
    <s v="Procedura negoziata senza previa pubblicazione"/>
    <s v="Contratto d'appalto"/>
    <s v="SERVIZI"/>
    <s v="N"/>
    <s v="NULL"/>
    <s v="FS"/>
    <s v="FORNITURA DI SERVIZI"/>
    <s v="NULL"/>
    <s v="NULL"/>
    <s v="PERFEZIONATA/O"/>
    <s v="2020-03-24"/>
  </r>
  <r>
    <x v="105"/>
    <x v="105"/>
    <s v="015"/>
    <x v="20"/>
    <s v="2020"/>
    <s v="2020-03-17"/>
    <x v="482"/>
    <s v="8249608FDE"/>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10300000"/>
    <s v="Procedura negoziata senza previa pubblicazione"/>
    <s v="Accordo quadro"/>
    <s v="FORNITURE"/>
    <s v="N"/>
    <s v="NULL"/>
    <s v="FB"/>
    <s v="FORNITURA DI BENI"/>
    <s v="NULL"/>
    <s v="NULL"/>
    <s v="PERFEZIONATA/O"/>
    <s v="2020-03-17"/>
  </r>
  <r>
    <x v="105"/>
    <x v="105"/>
    <s v="015"/>
    <x v="20"/>
    <s v="2020"/>
    <s v="2020-03-17"/>
    <x v="482"/>
    <s v="82496144D5"/>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2600000"/>
    <s v="Procedura negoziata senza previa pubblicazione"/>
    <s v="Accordo quadro"/>
    <s v="FORNITURE"/>
    <s v="N"/>
    <s v="NULL"/>
    <s v="FB"/>
    <s v="FORNITURA DI BENI"/>
    <s v="NULL"/>
    <s v="NULL"/>
    <s v="PERFEZIONATA/O"/>
    <s v="2020-03-17"/>
  </r>
  <r>
    <x v="105"/>
    <x v="105"/>
    <s v="015"/>
    <x v="20"/>
    <s v="2020"/>
    <s v="2020-03-17"/>
    <x v="482"/>
    <s v="8249626EB9"/>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2600000"/>
    <s v="Procedura negoziata senza previa pubblicazione"/>
    <s v="Accordo quadro"/>
    <s v="FORNITURE"/>
    <s v="N"/>
    <s v="NULL"/>
    <s v="FB"/>
    <s v="FORNITURA DI BENI"/>
    <s v="NULL"/>
    <s v="NULL"/>
    <s v="PERFEZIONATA/O"/>
    <s v="2020-03-17"/>
  </r>
  <r>
    <x v="105"/>
    <x v="105"/>
    <s v="015"/>
    <x v="20"/>
    <s v="2020"/>
    <s v="2020-03-24"/>
    <x v="483"/>
    <s v="825905107F"/>
    <s v="CIG"/>
    <s v="ARREDI SANITARI"/>
    <s v="39150000-8"/>
    <s v="ARREDI ED ATTREZZATURE VARIE"/>
    <x v="0"/>
    <n v="360623.15"/>
    <s v="No"/>
    <n v="360623.15"/>
    <s v="Procedura negoziata senza previa pubblicazione"/>
    <s v="Contratto d'appalto"/>
    <s v="FORNITURE"/>
    <s v="N"/>
    <s v="NULL"/>
    <s v="AA"/>
    <s v="ALTRO (Stazioni appaltanti con sistema di qualificazione proprio)"/>
    <s v="NULL"/>
    <s v="NULL"/>
    <s v="PERFEZIONATA/O"/>
    <s v="2020-03-27"/>
  </r>
  <r>
    <x v="105"/>
    <x v="105"/>
    <s v="015"/>
    <x v="20"/>
    <s v="2020"/>
    <s v="2020-04-03"/>
    <x v="484"/>
    <s v="82554325FF"/>
    <s v="CIG"/>
    <s v="SISTEMI DI MONITORAGGIO FLASH DEL GLUCOSIO FGM- FLASH GLUCOSE MONITORING "/>
    <s v="33124130-5"/>
    <s v="PRESIDI DIAGNOSTICI"/>
    <x v="0"/>
    <n v="7855650"/>
    <s v="No"/>
    <n v="7855650"/>
    <s v="Procedura negoziata senza previa pubblicazione"/>
    <s v="Convenzione"/>
    <s v="FORNITURE"/>
    <s v="N"/>
    <s v="NULL"/>
    <s v="FB"/>
    <s v="FORNITURA DI BENI"/>
    <s v="NULL"/>
    <s v="NULL"/>
    <s v="PERFEZIONATA/O"/>
    <s v="2020-04-09"/>
  </r>
  <r>
    <x v="105"/>
    <x v="105"/>
    <s v="015"/>
    <x v="20"/>
    <s v="2020"/>
    <s v="2020-04-03"/>
    <x v="485"/>
    <s v="82671750A2"/>
    <s v="CIG"/>
    <s v="PROCEDURA NEGOZIATA D'URGENZA  PER L'AFFIDAMENTO DI UN ACCORDO QUADRO  PER LA FORNITURA DI APPARECCHIATURE BIOMEDICHE DESTINATE AL FRONTEGGIAMENTO DELL'EMERGENZA SANITARIA  COVID-19"/>
    <s v="33974000-8"/>
    <s v="ASPIRATORI PER OBITORI"/>
    <x v="0"/>
    <n v="71523325"/>
    <s v="Si"/>
    <n v="50000"/>
    <s v="Procedura negoziata senza previa pubblicazione"/>
    <s v="Accordo quadro"/>
    <s v="FORNITURE"/>
    <s v="N"/>
    <s v="NULL"/>
    <s v="FB"/>
    <s v="FORNITURA DI BENI"/>
    <s v="NULL"/>
    <s v="NULL"/>
    <s v="PERFEZIONATA/O"/>
    <s v="2020-04-08"/>
  </r>
  <r>
    <x v="105"/>
    <x v="105"/>
    <s v="015"/>
    <x v="20"/>
    <s v="2020"/>
    <s v="2020-04-03"/>
    <x v="485"/>
    <s v="82671793EE"/>
    <s v="CIG"/>
    <s v="PROCEDURA NEGOZIATA D'URGENZA  PER L'AFFIDAMENTO DI UN ACCORDO QUADRO  PER LA FORNITURA DI APPARECCHIATURE BIOMEDICHE DESTINATE AL FRONTEGGIAMENTO DELL'EMERGENZA SANITARIA  COVID-19"/>
    <s v="38427000-4"/>
    <s v="FLUSSIMETRI"/>
    <x v="0"/>
    <n v="71523325"/>
    <s v="Si"/>
    <n v="10000"/>
    <s v="Procedura negoziata senza previa pubblicazione"/>
    <s v="Accordo quadro"/>
    <s v="FORNITURE"/>
    <s v="N"/>
    <s v="NULL"/>
    <s v="FB"/>
    <s v="FORNITURA DI BENI"/>
    <s v="NULL"/>
    <s v="NULL"/>
    <s v="PERFEZIONATA/O"/>
    <s v="2020-04-08"/>
  </r>
  <r>
    <x v="105"/>
    <x v="105"/>
    <s v="015"/>
    <x v="20"/>
    <s v="2020"/>
    <s v="2020-04-03"/>
    <x v="485"/>
    <s v="8267181594"/>
    <s v="CIG"/>
    <s v="PROCEDURA NEGOZIATA D'URGENZA  PER L'AFFIDAMENTO DI UN ACCORDO QUADRO  PER LA FORNITURA DI APPARECCHIATURE BIOMEDICHE DESTINATE AL FRONTEGGIAMENTO DELL'EMERGENZA SANITARIA  COVID-19"/>
    <s v="33140000-3"/>
    <s v="MATERIALI MEDICI"/>
    <x v="0"/>
    <n v="71523325"/>
    <s v="Si"/>
    <n v="350000"/>
    <s v="Procedura negoziata senza previa pubblicazione"/>
    <s v="Accordo quadro"/>
    <s v="FORNITURE"/>
    <s v="N"/>
    <s v="NULL"/>
    <s v="FB"/>
    <s v="FORNITURA DI BENI"/>
    <s v="NULL"/>
    <s v="NULL"/>
    <s v="PERFEZIONATA/O"/>
    <s v="2020-04-08"/>
  </r>
  <r>
    <x v="105"/>
    <x v="105"/>
    <s v="015"/>
    <x v="20"/>
    <s v="2020"/>
    <s v="2020-04-03"/>
    <x v="485"/>
    <s v="8267182667"/>
    <s v="CIG"/>
    <s v="PROCEDURA NEGOZIATA D'URGENZA  PER L'AFFIDAMENTO DI UN ACCORDO QUADRO  PER LA FORNITURA DI APPARECCHIATURE BIOMEDICHE DESTINATE AL FRONTEGGIAMENTO DELL'EMERGENZA SANITARIA  COVID-19"/>
    <s v="33192100-3"/>
    <s v="LETTI MEDICI"/>
    <x v="0"/>
    <n v="71523325"/>
    <s v="Si"/>
    <n v="2800000"/>
    <s v="Procedura negoziata senza previa pubblicazione"/>
    <s v="Accordo quadro"/>
    <s v="FORNITURE"/>
    <s v="N"/>
    <s v="NULL"/>
    <s v="FB"/>
    <s v="FORNITURA DI BENI"/>
    <s v="NULL"/>
    <s v="NULL"/>
    <s v="PERFEZIONATA/O"/>
    <s v="2020-04-08"/>
  </r>
  <r>
    <x v="105"/>
    <x v="105"/>
    <s v="015"/>
    <x v="20"/>
    <s v="2020"/>
    <s v="2020-04-03"/>
    <x v="485"/>
    <s v="826718480D"/>
    <s v="CIG"/>
    <s v="PROCEDURA NEGOZIATA D'URGENZA  PER L'AFFIDAMENTO DI UN ACCORDO QUADRO  PER LA FORNITURA DI APPARECCHIATURE BIOMEDICHE DESTINATE AL FRONTEGGIAMENTO DELL'EMERGENZA SANITARIA  COVID-19"/>
    <s v="33195000-3"/>
    <s v="SISTEMA DI CONTROLLO DEI PAZIENTI A DISTANZA"/>
    <x v="0"/>
    <n v="71523325"/>
    <s v="Si"/>
    <n v="500000"/>
    <s v="Procedura negoziata senza previa pubblicazione"/>
    <s v="Accordo quadro"/>
    <s v="FORNITURE"/>
    <s v="N"/>
    <s v="NULL"/>
    <s v="FB"/>
    <s v="FORNITURA DI BENI"/>
    <s v="NULL"/>
    <s v="NULL"/>
    <s v="PERFEZIONATA/O"/>
    <s v="2020-04-08"/>
  </r>
  <r>
    <x v="105"/>
    <x v="105"/>
    <s v="015"/>
    <x v="20"/>
    <s v="2020"/>
    <s v="2020-04-03"/>
    <x v="485"/>
    <s v="82671858E0"/>
    <s v="CIG"/>
    <s v="PROCEDURA NEGOZIATA D'URGENZA  PER L'AFFIDAMENTO DI UN ACCORDO QUADRO  PER LA FORNITURA DI APPARECCHIATURE BIOMEDICHE DESTINATE AL FRONTEGGIAMENTO DELL'EMERGENZA SANITARIA  COVID-19"/>
    <s v="33195000-3"/>
    <s v="SISTEMA DI CONTROLLO DEI PAZIENTI A DISTANZA"/>
    <x v="0"/>
    <n v="71523325"/>
    <s v="Si"/>
    <n v="1400000"/>
    <s v="Procedura negoziata senza previa pubblicazione"/>
    <s v="Accordo quadro"/>
    <s v="FORNITURE"/>
    <s v="N"/>
    <s v="NULL"/>
    <s v="FB"/>
    <s v="FORNITURA DI BENI"/>
    <s v="NULL"/>
    <s v="NULL"/>
    <s v="PERFEZIONATA/O"/>
    <s v="2020-04-08"/>
  </r>
  <r>
    <x v="105"/>
    <x v="105"/>
    <s v="015"/>
    <x v="20"/>
    <s v="2020"/>
    <s v="2020-04-03"/>
    <x v="485"/>
    <s v="8267187A86"/>
    <s v="CIG"/>
    <s v="PROCEDURA NEGOZIATA D'URGENZA  PER L'AFFIDAMENTO DI UN ACCORDO QUADRO  PER LA FORNITURA DI APPARECCHIATURE BIOMEDICHE DESTINATE AL FRONTEGGIAMENTO DELL'EMERGENZA SANITARIA  COVID-19"/>
    <s v="33194120-3"/>
    <s v="FORNITURE PER INFUSIONE"/>
    <x v="0"/>
    <n v="71523325"/>
    <s v="Si"/>
    <n v="600000"/>
    <s v="Procedura negoziata senza previa pubblicazione"/>
    <s v="Accordo quadro"/>
    <s v="FORNITURE"/>
    <s v="N"/>
    <s v="NULL"/>
    <s v="FB"/>
    <s v="FORNITURA DI BENI"/>
    <s v="NULL"/>
    <s v="NULL"/>
    <s v="PERFEZIONATA/O"/>
    <s v="2020-04-08"/>
  </r>
  <r>
    <x v="105"/>
    <x v="105"/>
    <s v="015"/>
    <x v="20"/>
    <s v="2020"/>
    <s v="2020-04-03"/>
    <x v="485"/>
    <s v="8267188B59"/>
    <s v="CIG"/>
    <s v="PROCEDURA NEGOZIATA D'URGENZA  PER L'AFFIDAMENTO DI UN ACCORDO QUADRO  PER LA FORNITURA DI APPARECCHIATURE BIOMEDICHE DESTINATE AL FRONTEGGIAMENTO DELL'EMERGENZA SANITARIA  COVID-19"/>
    <s v="33194120-3"/>
    <s v="FORNITURE PER INFUSIONE"/>
    <x v="0"/>
    <n v="71523325"/>
    <s v="Si"/>
    <n v="3440000"/>
    <s v="Procedura negoziata senza previa pubblicazione"/>
    <s v="Accordo quadro"/>
    <s v="FORNITURE"/>
    <s v="N"/>
    <s v="NULL"/>
    <s v="FB"/>
    <s v="FORNITURA DI BENI"/>
    <s v="NULL"/>
    <s v="NULL"/>
    <s v="PERFEZIONATA/O"/>
    <s v="2020-04-08"/>
  </r>
  <r>
    <x v="105"/>
    <x v="105"/>
    <s v="015"/>
    <x v="20"/>
    <s v="2020"/>
    <s v="2020-04-03"/>
    <x v="485"/>
    <s v="8267191DD2"/>
    <s v="CIG"/>
    <s v="PROCEDURA NEGOZIATA D'URGENZA  PER L'AFFIDAMENTO DI UN ACCORDO QUADRO  PER LA FORNITURA DI APPARECCHIATURE BIOMEDICHE DESTINATE AL FRONTEGGIAMENTO DELL'EMERGENZA SANITARIA  COVID-19"/>
    <s v="33115000-9"/>
    <s v="APPARECCHI PER TOMOGRAFIA"/>
    <x v="0"/>
    <n v="71523325"/>
    <s v="Si"/>
    <n v="3500000"/>
    <s v="Procedura negoziata senza previa pubblicazione"/>
    <s v="Accordo quadro"/>
    <s v="FORNITURE"/>
    <s v="N"/>
    <s v="NULL"/>
    <s v="FB"/>
    <s v="FORNITURA DI BENI"/>
    <s v="NULL"/>
    <s v="NULL"/>
    <s v="PERFEZIONATA/O"/>
    <s v="2020-04-08"/>
  </r>
  <r>
    <x v="105"/>
    <x v="105"/>
    <s v="015"/>
    <x v="20"/>
    <s v="2020"/>
    <s v="2020-04-03"/>
    <x v="485"/>
    <s v="8267192EA5"/>
    <s v="CIG"/>
    <s v="PROCEDURA NEGOZIATA D'URGENZA  PER L'AFFIDAMENTO DI UN ACCORDO QUADRO  PER LA FORNITURA DI APPARECCHIATURE BIOMEDICHE DESTINATE AL FRONTEGGIAMENTO DELL'EMERGENZA SANITARIA  COVID-19"/>
    <s v="33170000-2"/>
    <s v="ANESTESIA E RIANIMAZIONE"/>
    <x v="0"/>
    <n v="71523325"/>
    <s v="Si"/>
    <n v="10000000"/>
    <s v="Procedura negoziata senza previa pubblicazione"/>
    <s v="Accordo quadro"/>
    <s v="FORNITURE"/>
    <s v="N"/>
    <s v="NULL"/>
    <s v="FB"/>
    <s v="FORNITURA DI BENI"/>
    <s v="NULL"/>
    <s v="NULL"/>
    <s v="PERFEZIONATA/O"/>
    <s v="2020-04-08"/>
  </r>
  <r>
    <x v="105"/>
    <x v="105"/>
    <s v="015"/>
    <x v="20"/>
    <s v="2020"/>
    <s v="2020-04-03"/>
    <x v="485"/>
    <s v="8267193F78"/>
    <s v="CIG"/>
    <s v="PROCEDURA NEGOZIATA D'URGENZA  PER L'AFFIDAMENTO DI UN ACCORDO QUADRO  PER LA FORNITURA DI APPARECCHIATURE BIOMEDICHE DESTINATE AL FRONTEGGIAMENTO DELL'EMERGENZA SANITARIA  COVID-19"/>
    <s v="33170000-2"/>
    <s v="ANESTESIA E RIANIMAZIONE"/>
    <x v="0"/>
    <n v="71523325"/>
    <s v="Si"/>
    <n v="1000000"/>
    <s v="Procedura negoziata senza previa pubblicazione"/>
    <s v="Accordo quadro"/>
    <s v="FORNITURE"/>
    <s v="N"/>
    <s v="NULL"/>
    <s v="FB"/>
    <s v="FORNITURA DI BENI"/>
    <s v="NULL"/>
    <s v="NULL"/>
    <s v="PERFEZIONATA/O"/>
    <s v="2020-04-08"/>
  </r>
  <r>
    <x v="105"/>
    <x v="105"/>
    <s v="015"/>
    <x v="20"/>
    <s v="2020"/>
    <s v="2020-04-03"/>
    <x v="485"/>
    <s v="8267194050"/>
    <s v="CIG"/>
    <s v="PROCEDURA NEGOZIATA D'URGENZA  PER L'AFFIDAMENTO DI UN ACCORDO QUADRO  PER LA FORNITURA DI APPARECCHIATURE BIOMEDICHE DESTINATE AL FRONTEGGIAMENTO DELL'EMERGENZA SANITARIA  COVID-19"/>
    <s v="33170000-2"/>
    <s v="ANESTESIA E RIANIMAZIONE"/>
    <x v="0"/>
    <n v="71523325"/>
    <s v="Si"/>
    <n v="800000"/>
    <s v="Procedura negoziata senza previa pubblicazione"/>
    <s v="Accordo quadro"/>
    <s v="FORNITURE"/>
    <s v="N"/>
    <s v="NULL"/>
    <s v="FB"/>
    <s v="FORNITURA DI BENI"/>
    <s v="NULL"/>
    <s v="NULL"/>
    <s v="PERFEZIONATA/O"/>
    <s v="2020-04-08"/>
  </r>
  <r>
    <x v="105"/>
    <x v="105"/>
    <s v="015"/>
    <x v="20"/>
    <s v="2020"/>
    <s v="2020-04-03"/>
    <x v="485"/>
    <s v="82671961F6"/>
    <s v="CIG"/>
    <s v="PROCEDURA NEGOZIATA D'URGENZA  PER L'AFFIDAMENTO DI UN ACCORDO QUADRO  PER LA FORNITURA DI APPARECCHIATURE BIOMEDICHE DESTINATE AL FRONTEGGIAMENTO DELL'EMERGENZA SANITARIA  COVID-19"/>
    <s v="38434540-3"/>
    <s v="APPARECCHIATURE BIOMEDICHE"/>
    <x v="0"/>
    <n v="71523325"/>
    <s v="Si"/>
    <n v="300000"/>
    <s v="Procedura negoziata senza previa pubblicazione"/>
    <s v="Accordo quadro"/>
    <s v="FORNITURE"/>
    <s v="N"/>
    <s v="NULL"/>
    <s v="FB"/>
    <s v="FORNITURA DI BENI"/>
    <s v="NULL"/>
    <s v="NULL"/>
    <s v="PERFEZIONATA/O"/>
    <s v="2020-04-08"/>
  </r>
  <r>
    <x v="105"/>
    <x v="105"/>
    <s v="015"/>
    <x v="20"/>
    <s v="2020"/>
    <s v="2020-04-03"/>
    <x v="485"/>
    <s v="826719946F"/>
    <s v="CIG"/>
    <s v="PROCEDURA NEGOZIATA D'URGENZA  PER L'AFFIDAMENTO DI UN ACCORDO QUADRO  PER LA FORNITURA DI APPARECCHIATURE BIOMEDICHE DESTINATE AL FRONTEGGIAMENTO DELL'EMERGENZA SANITARIA  COVID-19"/>
    <s v="33111000-1"/>
    <s v="APPARECCHI RADIOLOGICI"/>
    <x v="0"/>
    <n v="71523325"/>
    <s v="Si"/>
    <n v="7000000"/>
    <s v="Procedura negoziata senza previa pubblicazione"/>
    <s v="Accordo quadro"/>
    <s v="FORNITURE"/>
    <s v="N"/>
    <s v="NULL"/>
    <s v="FB"/>
    <s v="FORNITURA DI BENI"/>
    <s v="NULL"/>
    <s v="NULL"/>
    <s v="PERFEZIONATA/O"/>
    <s v="2020-04-08"/>
  </r>
  <r>
    <x v="105"/>
    <x v="105"/>
    <s v="015"/>
    <x v="20"/>
    <s v="2020"/>
    <s v="2020-04-03"/>
    <x v="485"/>
    <s v="8267201615"/>
    <s v="CIG"/>
    <s v="PROCEDURA NEGOZIATA D'URGENZA  PER L'AFFIDAMENTO DI UN ACCORDO QUADRO  PER LA FORNITURA DI APPARECCHIATURE BIOMEDICHE DESTINATE AL FRONTEGGIAMENTO DELL'EMERGENZA SANITARIA  COVID-19"/>
    <s v="33171200-1"/>
    <s v="STRUMENTI PER RIANIMAZIONE"/>
    <x v="0"/>
    <n v="71523325"/>
    <s v="Si"/>
    <n v="300000"/>
    <s v="Procedura negoziata senza previa pubblicazione"/>
    <s v="Accordo quadro"/>
    <s v="FORNITURE"/>
    <s v="N"/>
    <s v="NULL"/>
    <s v="FB"/>
    <s v="FORNITURA DI BENI"/>
    <s v="NULL"/>
    <s v="NULL"/>
    <s v="PERFEZIONATA/O"/>
    <s v="2020-04-08"/>
  </r>
  <r>
    <x v="105"/>
    <x v="105"/>
    <s v="015"/>
    <x v="20"/>
    <s v="2020"/>
    <s v="2020-04-03"/>
    <x v="485"/>
    <s v="82672037BB"/>
    <s v="CIG"/>
    <s v="PROCEDURA NEGOZIATA D'URGENZA  PER L'AFFIDAMENTO DI UN ACCORDO QUADRO  PER LA FORNITURA DI APPARECCHIATURE BIOMEDICHE DESTINATE AL FRONTEGGIAMENTO DELL'EMERGENZA SANITARIA  COVID-19"/>
    <s v="33182100-0"/>
    <s v="DEFIBRILLATORE CARDIACO"/>
    <x v="0"/>
    <n v="71523325"/>
    <s v="Si"/>
    <n v="625000"/>
    <s v="Procedura negoziata senza previa pubblicazione"/>
    <s v="Accordo quadro"/>
    <s v="FORNITURE"/>
    <s v="N"/>
    <s v="NULL"/>
    <s v="FB"/>
    <s v="FORNITURA DI BENI"/>
    <s v="NULL"/>
    <s v="NULL"/>
    <s v="PERFEZIONATA/O"/>
    <s v="2020-04-08"/>
  </r>
  <r>
    <x v="105"/>
    <x v="105"/>
    <s v="015"/>
    <x v="20"/>
    <s v="2020"/>
    <s v="2020-04-03"/>
    <x v="485"/>
    <s v="8267206A34"/>
    <s v="CIG"/>
    <s v="PROCEDURA NEGOZIATA D'URGENZA  PER L'AFFIDAMENTO DI UN ACCORDO QUADRO  PER LA FORNITURA DI APPARECCHIATURE BIOMEDICHE DESTINATE AL FRONTEGGIAMENTO DELL'EMERGENZA SANITARIA  COVID-19"/>
    <s v="33171200-1"/>
    <s v="STRUMENTI PER RIANIMAZIONE"/>
    <x v="0"/>
    <n v="71523325"/>
    <s v="Si"/>
    <n v="1474950"/>
    <s v="Procedura negoziata senza previa pubblicazione"/>
    <s v="Accordo quadro"/>
    <s v="FORNITURE"/>
    <s v="N"/>
    <s v="NULL"/>
    <s v="FB"/>
    <s v="FORNITURA DI BENI"/>
    <s v="NULL"/>
    <s v="NULL"/>
    <s v="PERFEZIONATA/O"/>
    <s v="2020-04-08"/>
  </r>
  <r>
    <x v="105"/>
    <x v="105"/>
    <s v="015"/>
    <x v="20"/>
    <s v="2020"/>
    <s v="2020-04-03"/>
    <x v="485"/>
    <s v="8267207B07"/>
    <s v="CIG"/>
    <s v="PROCEDURA NEGOZIATA D'URGENZA  PER L'AFFIDAMENTO DI UN ACCORDO QUADRO  PER LA FORNITURA DI APPARECCHIATURE BIOMEDICHE DESTINATE AL FRONTEGGIAMENTO DELL'EMERGENZA SANITARIA  COVID-19"/>
    <s v="38434540-3"/>
    <s v="APPARECCHIATURE BIOMEDICHE"/>
    <x v="0"/>
    <n v="71523325"/>
    <s v="Si"/>
    <n v="29500000"/>
    <s v="Procedura negoziata senza previa pubblicazione"/>
    <s v="Accordo quadro"/>
    <s v="FORNITURE"/>
    <s v="N"/>
    <s v="NULL"/>
    <s v="FB"/>
    <s v="FORNITURA DI BENI"/>
    <s v="NULL"/>
    <s v="NULL"/>
    <s v="PERFEZIONATA/O"/>
    <s v="2020-04-08"/>
  </r>
  <r>
    <x v="105"/>
    <x v="105"/>
    <s v="015"/>
    <x v="20"/>
    <s v="2020"/>
    <s v="2020-04-03"/>
    <x v="485"/>
    <s v="8267208BDA"/>
    <s v="CIG"/>
    <s v="PROCEDURA NEGOZIATA D'URGENZA  PER L'AFFIDAMENTO DI UN ACCORDO QUADRO  PER LA FORNITURA DI APPARECCHIATURE BIOMEDICHE DESTINATE AL FRONTEGGIAMENTO DELL'EMERGENZA SANITARIA  COVID-19"/>
    <s v="38434540-3"/>
    <s v="APPARECCHIATURE BIOMEDICHE"/>
    <x v="0"/>
    <n v="71523325"/>
    <s v="Si"/>
    <n v="361375"/>
    <s v="Procedura negoziata senza previa pubblicazione"/>
    <s v="Accordo quadro"/>
    <s v="FORNITURE"/>
    <s v="N"/>
    <s v="NULL"/>
    <s v="FB"/>
    <s v="FORNITURA DI BENI"/>
    <s v="NULL"/>
    <s v="NULL"/>
    <s v="PERFEZIONATA/O"/>
    <s v="2020-04-08"/>
  </r>
  <r>
    <x v="106"/>
    <x v="106"/>
    <s v="016"/>
    <x v="17"/>
    <s v="2020"/>
    <s v="2020-03-09"/>
    <x v="486"/>
    <s v="824077242F"/>
    <s v="CIG"/>
    <s v="N.4 BARELLE DI TRASPORTO ISOLATO"/>
    <s v="33190000-8"/>
    <s v="DISPOSITIVI E PRODOTTI MEDICI VARI"/>
    <x v="0"/>
    <n v="85200"/>
    <s v="No"/>
    <n v="85200"/>
    <s v="Affidamento diretto"/>
    <s v="Contratto d'appalto"/>
    <s v="FORNITURE"/>
    <s v="N"/>
    <s v="NULL"/>
    <s v="FB"/>
    <s v="FORNITURA DI BENI"/>
    <s v="NULL"/>
    <s v="NULL"/>
    <s v="PERFEZIONATA/O"/>
    <s v="2020-03-09"/>
  </r>
  <r>
    <x v="106"/>
    <x v="106"/>
    <s v="016"/>
    <x v="17"/>
    <s v="2020"/>
    <s v="2020-03-13"/>
    <x v="487"/>
    <s v="8246525FB2"/>
    <s v="CIG"/>
    <s v="FORNITURA 21 APPARECCHI EMERGENZA CORANA VIRUS - DITTA B. BRAUN AVITUM"/>
    <s v="33190000-8"/>
    <s v="DISPOSITIVI E PRODOTTI MEDICI VARI"/>
    <x v="0"/>
    <n v="135320"/>
    <s v="No"/>
    <n v="135320"/>
    <s v="Affidamento diretto"/>
    <s v="Contratto d'appalto"/>
    <s v="FORNITURE"/>
    <s v="N"/>
    <s v="NULL"/>
    <s v="FB"/>
    <s v="FORNITURA DI BENI"/>
    <s v="NULL"/>
    <s v="NULL"/>
    <s v="PERFEZIONATA/O"/>
    <s v="2020-03-16"/>
  </r>
  <r>
    <x v="106"/>
    <x v="106"/>
    <s v="016"/>
    <x v="17"/>
    <s v="2020"/>
    <s v="2020-03-14"/>
    <x v="488"/>
    <s v="82492074F7"/>
    <s v="CIG"/>
    <s v="3 UMIDIFICATORI  CON GENERATORE DI FLUSSO INTEGRATO"/>
    <s v="33190000-8"/>
    <s v="DISPOSITIVI E PRODOTTI MEDICI VARI"/>
    <x v="0"/>
    <n v="31200"/>
    <s v="No"/>
    <n v="31200"/>
    <s v="Affidamento diretto a societa' in house"/>
    <s v="Contratto d'appalto"/>
    <s v="FORNITURE"/>
    <s v="N"/>
    <s v="NULL"/>
    <s v="FB"/>
    <s v="FORNITURA DI BENI"/>
    <s v="NULL"/>
    <s v="NULL"/>
    <s v="PERFEZIONATA/O"/>
    <s v="2020-03-17"/>
  </r>
  <r>
    <x v="106"/>
    <x v="106"/>
    <s v="016"/>
    <x v="17"/>
    <s v="2020"/>
    <s v="2020-03-16"/>
    <x v="489"/>
    <s v="8248637E93"/>
    <s v="CIG"/>
    <s v="N.^ 5 APPARECCHIATURE PORTATILI RX DIGITALE FLAT PANEL"/>
    <s v="33190000-8"/>
    <s v="DISPOSITIVI E PRODOTTI MEDICI VARI"/>
    <x v="0"/>
    <n v="456000"/>
    <s v="No"/>
    <n v="456000"/>
    <s v="Affidamento diretto a societa' in house"/>
    <s v="Contratto d'appalto"/>
    <s v="FORNITURE"/>
    <s v="N"/>
    <s v="NULL"/>
    <s v="FB"/>
    <s v="FORNITURA DI BENI"/>
    <s v="NULL"/>
    <s v="NULL"/>
    <s v="PERFEZIONATA/O"/>
    <s v="2020-03-17"/>
  </r>
  <r>
    <x v="106"/>
    <x v="106"/>
    <s v="016"/>
    <x v="17"/>
    <s v="2020"/>
    <s v="2020-03-23"/>
    <x v="490"/>
    <s v="82542094BF"/>
    <s v="CIG"/>
    <s v="ACQUISTO DI BRONCOSCOPI MONOUSO"/>
    <s v="33190000-8"/>
    <s v="DISPOSITIVI E PRODOTTI MEDICI VARI"/>
    <x v="0"/>
    <n v="155000"/>
    <s v="No"/>
    <n v="155000"/>
    <s v="Procedura negoziata per affidamenti sotto soglia"/>
    <s v="Contratto di concessione di servizi e/o forniture"/>
    <s v="FORNITURE"/>
    <s v="N"/>
    <s v="NULL"/>
    <s v="FB"/>
    <s v="FORNITURA DI BENI"/>
    <s v="NULL"/>
    <s v="NULL"/>
    <s v="PERFEZIONATA/O"/>
    <s v="2020-03-23"/>
  </r>
  <r>
    <x v="106"/>
    <x v="106"/>
    <s v="016"/>
    <x v="17"/>
    <s v="2020"/>
    <s v="2020-04-08"/>
    <x v="491"/>
    <s v="82704818D2"/>
    <s v="CIG"/>
    <s v="FORNITURA, IN REGIME DI SOMMINISTRAZIONE TRIENNALE,DI LETTI ELETTRICI BARIATRICI DA  DA DESTINARSI ALLE UNITA', DI LETTI ELETTRICI BARIATRICI DA DESTINARSI ALLE UNITA' OPERATIVE DELL'A.O.U.C. POLICLINICO DI BARI"/>
    <s v="33192120-9"/>
    <s v="LETTI D'OSPEDALE"/>
    <x v="0"/>
    <n v="130000"/>
    <s v="Si"/>
    <n v="52000"/>
    <s v="Procedura negoziata senza previa pubblicazione"/>
    <s v="Contratto d'appalto"/>
    <s v="FORNITURE"/>
    <s v="N"/>
    <s v="NULL"/>
    <s v="FB"/>
    <s v="FORNITURA DI BENI"/>
    <s v="NULL"/>
    <s v="NULL"/>
    <s v="PERFEZIONATA/O"/>
    <s v="2020-04-08"/>
  </r>
  <r>
    <x v="106"/>
    <x v="106"/>
    <s v="016"/>
    <x v="17"/>
    <s v="2020"/>
    <s v="2020-04-08"/>
    <x v="491"/>
    <s v="8270488E97"/>
    <s v="CIG"/>
    <s v="FORNITURA, IN REGIME DI SOMMINISTRAZIONE TRIENNALE,DI LETTI ELETTRICI BARIATRICI DA  DA DESTINARSI ALLE UNITA', DI LETTI ELETTRICI BARIATRICI DA DESTINARSI ALLE UNITA' OPERATIVE DELL'A.O.U.C. POLICLINICO DI BARI"/>
    <s v="33192120-9"/>
    <s v="LETTI D'OSPEDALE"/>
    <x v="0"/>
    <n v="130000"/>
    <s v="Si"/>
    <n v="78000"/>
    <s v="Procedura negoziata senza previa pubblicazione"/>
    <s v="Contratto d'appalto"/>
    <s v="FORNITURE"/>
    <s v="N"/>
    <s v="NULL"/>
    <s v="FB"/>
    <s v="FORNITURA DI BENI"/>
    <s v="NULL"/>
    <s v="NULL"/>
    <s v="PERFEZIONATA/O"/>
    <s v="2020-04-08"/>
  </r>
  <r>
    <x v="107"/>
    <x v="107"/>
    <s v="005"/>
    <x v="1"/>
    <s v="2020"/>
    <s v="2020-03-11"/>
    <x v="492"/>
    <s v="8243798551"/>
    <s v="CIG"/>
    <s v="Acquisto urgente di pompe infusionali per terapia intensiva per emergenza Coronavirus per le aziende sanitarie della Regione del Veneto"/>
    <s v="33172000-6"/>
    <s v="APPARECCHI PER ANESTESIA E RIANIMAZIONE"/>
    <x v="0"/>
    <n v="437400"/>
    <s v="No"/>
    <n v="437400"/>
    <s v="Procedura negoziata senza previa pubblicazione"/>
    <s v="Convenzione"/>
    <s v="FORNITURE"/>
    <s v="N"/>
    <s v="NULL"/>
    <s v="FB"/>
    <s v="FORNITURA DI BENI"/>
    <s v="NULL"/>
    <s v="NULL"/>
    <s v="PERFEZIONATA/O"/>
    <s v="2020-03-24"/>
  </r>
  <r>
    <x v="107"/>
    <x v="107"/>
    <s v="005"/>
    <x v="1"/>
    <s v="2020"/>
    <s v="2020-03-12"/>
    <x v="493"/>
    <s v="82454020FC"/>
    <s v="CIG"/>
    <s v="Fornitura urgente per acquisto di n. 25 Isolation Room per Biocontenimento per emergenza Coronavirus per la Regione del Veneto"/>
    <s v="33171000-9"/>
    <s v="STRUMENTI PER ANESTESIA E RIANIMAZIONE"/>
    <x v="0"/>
    <n v="437500"/>
    <s v="No"/>
    <n v="437500"/>
    <s v="Procedura negoziata senza previa pubblicazione"/>
    <s v="Contratto d'appalto"/>
    <s v="FORNITURE"/>
    <s v="N"/>
    <s v="NULL"/>
    <s v="FB"/>
    <s v="FORNITURA DI BENI"/>
    <s v="NULL"/>
    <s v="NULL"/>
    <s v="PERFEZIONATA/O"/>
    <s v="2020-03-26"/>
  </r>
  <r>
    <x v="107"/>
    <x v="107"/>
    <s v="005"/>
    <x v="1"/>
    <s v="2020"/>
    <s v="2020-03-13"/>
    <x v="494"/>
    <s v="8245883DE7"/>
    <s v="CIG"/>
    <s v="Acquisto urgente di pompe infusionali per terapia intensiva per emergenza Coronavirus per le aziende sanitarie della Regione del Veneto"/>
    <s v="33172000-6"/>
    <s v="APPARECCHI PER ANESTESIA E RIANIMAZIONE"/>
    <x v="0"/>
    <n v="1035200"/>
    <s v="No"/>
    <n v="1035200"/>
    <s v="Procedura negoziata senza previa pubblicazione"/>
    <s v="Convenzione"/>
    <s v="FORNITURE"/>
    <s v="N"/>
    <s v="NULL"/>
    <s v="FB"/>
    <s v="FORNITURA DI BENI"/>
    <s v="NULL"/>
    <s v="NULL"/>
    <s v="PERFEZIONATA/O"/>
    <s v="2020-03-23"/>
  </r>
  <r>
    <x v="107"/>
    <x v="107"/>
    <s v="005"/>
    <x v="1"/>
    <s v="2020"/>
    <s v="2020-03-17"/>
    <x v="495"/>
    <s v="8242995EA6"/>
    <s v="CIG"/>
    <s v="Acquisto urgente di pompe infusionali per terapia intensiva per emergenza Coronavirus per le aziende sanitarie della Regione del Veneto"/>
    <s v="33172000-6"/>
    <s v="APPARECCHI PER ANESTESIA E RIANIMAZIONE"/>
    <x v="0"/>
    <n v="366800"/>
    <s v="No"/>
    <n v="366800"/>
    <s v="Procedura negoziata senza previa pubblicazione"/>
    <s v="Convenzione"/>
    <s v="FORNITURE"/>
    <s v="N"/>
    <s v="NULL"/>
    <s v="FB"/>
    <s v="FORNITURA DI BENI"/>
    <s v="NULL"/>
    <s v="NULL"/>
    <s v="PERFEZIONATA/O"/>
    <s v="2020-03-25"/>
  </r>
  <r>
    <x v="107"/>
    <x v="107"/>
    <s v="005"/>
    <x v="1"/>
    <s v="2020"/>
    <s v="2020-03-19"/>
    <x v="496"/>
    <s v="8248994531"/>
    <s v="CIG"/>
    <s v="Acquisto urgente di  per emergenza Coronavirus per le Aziende sanitarie della Regione del Veneto"/>
    <s v="33172000-6"/>
    <s v="APPARECCHI PER ANESTESIA E RIANIMAZIONE"/>
    <x v="0"/>
    <n v="51500"/>
    <s v="No"/>
    <n v="51500"/>
    <s v="Procedura negoziata senza previa pubblicazione"/>
    <s v="Convenzione"/>
    <s v="FORNITURE"/>
    <s v="N"/>
    <s v="NULL"/>
    <s v="FB"/>
    <s v="FORNITURA DI BENI"/>
    <s v="NULL"/>
    <s v="NULL"/>
    <s v="PERFEZIONATA/O"/>
    <s v="2020-04-07"/>
  </r>
  <r>
    <x v="107"/>
    <x v="107"/>
    <s v="005"/>
    <x v="1"/>
    <s v="2020"/>
    <s v="2020-03-20"/>
    <x v="497"/>
    <s v="8252276994"/>
    <s v="CIG"/>
    <s v="Acquisto urgente di piantane per pompe infusionali per terapia intensiva per emergenza Coronavirus per le aziende sanitarie della Regione del Veneto"/>
    <s v="33172000-6"/>
    <s v="APPARECCHI PER ANESTESIA E RIANIMAZIONE"/>
    <x v="0"/>
    <n v="116100"/>
    <s v="No"/>
    <n v="116100"/>
    <s v="Procedura negoziata senza previa pubblicazione"/>
    <s v="Convenzione"/>
    <s v="FORNITURE"/>
    <s v="N"/>
    <s v="NULL"/>
    <s v="FB"/>
    <s v="FORNITURA DI BENI"/>
    <s v="NULL"/>
    <s v="NULL"/>
    <s v="PERFEZIONATA/O"/>
    <s v="2020-04-07"/>
  </r>
  <r>
    <x v="107"/>
    <x v="107"/>
    <s v="005"/>
    <x v="1"/>
    <s v="2020"/>
    <s v="2020-03-26"/>
    <x v="498"/>
    <s v="824901240C"/>
    <s v="CIG"/>
    <s v="Acquisto urgente di  pompe infusionali per terapia intensiva per emergenza Coronavirus per le Aziende sanitarie della Regione del Veneto"/>
    <s v="33172000-6"/>
    <s v="APPARECCHI PER ANESTESIA E RIANIMAZIONE"/>
    <x v="0"/>
    <n v="226800"/>
    <s v="No"/>
    <n v="226800"/>
    <s v="Procedura negoziata senza previa pubblicazione"/>
    <s v="Convenzione"/>
    <s v="FORNITURE"/>
    <s v="N"/>
    <s v="NULL"/>
    <s v="AA"/>
    <s v="ALTRO (Stazioni appaltanti con sistema di qualificazione proprio)"/>
    <s v="NULL"/>
    <s v="NULL"/>
    <s v="PERFEZIONATA/O"/>
    <s v="2020-04-01"/>
  </r>
  <r>
    <x v="108"/>
    <x v="108"/>
    <s v="099"/>
    <x v="6"/>
    <s v="2020"/>
    <s v="2020-03-06"/>
    <x v="499"/>
    <s v="8238550A86"/>
    <s v="CIG"/>
    <s v="PN D'URGENZA EX ART. 63, COMMA 2, LETT. C) DEL D.LGS. 50/2016 DISPOSITIVI MEDICI PER EMERGENZA SANITARIA - COVID-19 - ID 2281"/>
    <s v="33195110-7"/>
    <s v="MONITOR RESPIRATORI"/>
    <x v="0"/>
    <n v="225275000"/>
    <s v="Si"/>
    <n v="22500000"/>
    <s v="Procedura negoziata senza previa pubblicazione"/>
    <s v="Accordo quadro"/>
    <s v="FORNITURE"/>
    <s v="N"/>
    <s v="NULL"/>
    <s v="FB"/>
    <s v="FORNITURA DI BENI"/>
    <s v="2020-03-09"/>
    <n v="17832855.5"/>
    <s v="AGGIUDICATA/O"/>
    <s v="2020-04-08"/>
  </r>
  <r>
    <x v="108"/>
    <x v="108"/>
    <s v="099"/>
    <x v="6"/>
    <s v="2020"/>
    <s v="2020-03-06"/>
    <x v="499"/>
    <s v="8238551B59"/>
    <s v="CIG"/>
    <s v="PN D'URGENZA EX ART. 63, COMMA 2, LETT. C) DEL D.LGS. 50/2016 DISPOSITIVI MEDICI PER EMERGENZA SANITARIA - COVID-19 - ID 2281"/>
    <s v="33195110-7"/>
    <s v="MONITOR RESPIRATORI"/>
    <x v="0"/>
    <n v="225275000"/>
    <s v="Si"/>
    <n v="17500000"/>
    <s v="Procedura negoziata senza previa pubblicazione"/>
    <s v="Accordo quadro"/>
    <s v="FORNITURE"/>
    <s v="N"/>
    <s v="NULL"/>
    <s v="FB"/>
    <s v="FORNITURA DI BENI"/>
    <s v="2020-03-09"/>
    <n v="16346605.800000001"/>
    <s v="AGGIUDICATA/O"/>
    <s v="2020-04-08"/>
  </r>
  <r>
    <x v="108"/>
    <x v="108"/>
    <s v="099"/>
    <x v="6"/>
    <s v="2020"/>
    <s v="2020-03-06"/>
    <x v="499"/>
    <s v="8238553CFF"/>
    <s v="CIG"/>
    <s v="PN D'URGENZA EX ART. 63, COMMA 2, LETT. C) DEL D.LGS. 50/2016 DISPOSITIVI MEDICI PER EMERGENZA SANITARIA - COVID-19 - ID 2281"/>
    <s v="33194110-0"/>
    <s v="POMPE PER INFUSIONE"/>
    <x v="0"/>
    <n v="225275000"/>
    <s v="Si"/>
    <n v="10000000"/>
    <s v="Procedura negoziata senza previa pubblicazione"/>
    <s v="Accordo quadro"/>
    <s v="FORNITURE"/>
    <s v="N"/>
    <s v="NULL"/>
    <s v="FB"/>
    <s v="FORNITURA DI BENI"/>
    <s v="2020-03-09"/>
    <n v="11553500"/>
    <s v="AGGIUDICATA/O"/>
    <s v="2020-04-08"/>
  </r>
  <r>
    <x v="108"/>
    <x v="108"/>
    <s v="099"/>
    <x v="6"/>
    <s v="2020"/>
    <s v="2020-03-06"/>
    <x v="499"/>
    <s v="8238554DD2"/>
    <s v="CIG"/>
    <s v="PN D'URGENZA EX ART. 63, COMMA 2, LETT. C) DEL D.LGS. 50/2016 DISPOSITIVI MEDICI PER EMERGENZA SANITARIA - COVID-19 - ID 2281"/>
    <s v="33194110-0"/>
    <s v="POMPE PER INFUSIONE"/>
    <x v="0"/>
    <n v="225275000"/>
    <s v="Si"/>
    <n v="1875000"/>
    <s v="Procedura negoziata senza previa pubblicazione"/>
    <s v="Accordo quadro"/>
    <s v="FORNITURE"/>
    <s v="N"/>
    <s v="NULL"/>
    <s v="FB"/>
    <s v="FORNITURA DI BENI"/>
    <s v="2020-03-09"/>
    <n v="1441800"/>
    <s v="AGGIUDICATA/O"/>
    <s v="2020-04-08"/>
  </r>
  <r>
    <x v="108"/>
    <x v="108"/>
    <s v="099"/>
    <x v="6"/>
    <s v="2020"/>
    <s v="2020-03-10"/>
    <x v="500"/>
    <s v="82431438CA"/>
    <s v="CIG"/>
    <s v="DISPOSITIVI MEDICI PER EMERGENZA SANITARIA - COVID-19 - LOTTO 3"/>
    <s v="33195110-7"/>
    <s v="MONITOR RESPIRATORI"/>
    <x v="0"/>
    <n v="5700000"/>
    <s v="No"/>
    <n v="5700000"/>
    <s v="Affidamento diretto in adesione ad accordo quadro/convenzione"/>
    <s v="Contratto d'appalto discendente da Accordo quadro/Convenzione senza successivo confronto competitivo"/>
    <s v="FORNITURE"/>
    <s v="N"/>
    <s v="NULL"/>
    <s v="FB"/>
    <s v="FORNITURA DI BENI"/>
    <s v="2020-03-10"/>
    <n v="5700000"/>
    <s v="AGGIUDICATA/O"/>
    <s v="2020-04-10"/>
  </r>
  <r>
    <x v="108"/>
    <x v="108"/>
    <s v="099"/>
    <x v="6"/>
    <s v="2020"/>
    <s v="2020-03-10"/>
    <x v="501"/>
    <s v="8243150E8F"/>
    <s v="CIG"/>
    <s v="DISPOSITIVI MEDICI PER EMERGENZA SANITARIA - COVID-19 - LOTTO 3"/>
    <s v="33195110-7"/>
    <s v="MONITOR RESPIRATORI"/>
    <x v="0"/>
    <n v="4267000"/>
    <s v="No"/>
    <n v="4267000"/>
    <s v="Affidamento diretto in adesione ad accordo quadro/convenzione"/>
    <s v="Contratto d'appalto discendente da Accordo quadro/Convenzione senza successivo confronto competitivo"/>
    <s v="FORNITURE"/>
    <s v="N"/>
    <s v="NULL"/>
    <s v="FB"/>
    <s v="FORNITURA DI BENI"/>
    <s v="NULL"/>
    <n v="4267000"/>
    <s v="PERFEZIONATA/O"/>
    <s v="2020-03-17"/>
  </r>
  <r>
    <x v="108"/>
    <x v="108"/>
    <s v="099"/>
    <x v="6"/>
    <s v="2020"/>
    <s v="2020-03-10"/>
    <x v="502"/>
    <s v="824315310D"/>
    <s v="CIG"/>
    <s v="DISPOSITIVI MEDICI PER EMERGENZA SANITARIA - COVID-19 - LOTTO 3"/>
    <s v="33195110-7"/>
    <s v="MONITOR RESPIRATORI"/>
    <x v="0"/>
    <n v="1215000"/>
    <s v="No"/>
    <n v="1215000"/>
    <s v="Affidamento diretto in adesione ad accordo quadro/convenzione"/>
    <s v="Contratto d'appalto discendente da Accordo quadro/Convenzione senza successivo confronto competitivo"/>
    <s v="FORNITURE"/>
    <s v="N"/>
    <s v="NULL"/>
    <s v="FB"/>
    <s v="FORNITURA DI BENI"/>
    <s v="2020-03-10"/>
    <n v="1215000"/>
    <s v="AGGIUDICATA/O"/>
    <s v="2020-04-10"/>
  </r>
  <r>
    <x v="108"/>
    <x v="108"/>
    <s v="099"/>
    <x v="6"/>
    <s v="2020"/>
    <s v="2020-03-10"/>
    <x v="503"/>
    <s v="8243224BA1"/>
    <s v="CIG"/>
    <s v="DISPOSITIVI MEDICI PER EMERGENZA SANITARIA - COVID-19 - LOTTO 4"/>
    <s v="33195110-7"/>
    <s v="MONITOR RESPIRATORI"/>
    <x v="0"/>
    <n v="6300000"/>
    <s v="No"/>
    <n v="6300000"/>
    <s v="Affidamento diretto in adesione ad accordo quadro/convenzione"/>
    <s v="Contratto d'appalto discendente da Accordo quadro/Convenzione senza successivo confronto competitivo"/>
    <s v="FORNITURE"/>
    <s v="N"/>
    <s v="NULL"/>
    <s v="FB"/>
    <s v="FORNITURA DI BENI"/>
    <s v="2020-03-10"/>
    <n v="6300000"/>
    <s v="AGGIUDICATA/O"/>
    <s v="2020-04-10"/>
  </r>
  <r>
    <x v="108"/>
    <x v="108"/>
    <s v="099"/>
    <x v="6"/>
    <s v="2020"/>
    <s v="2020-03-10"/>
    <x v="504"/>
    <s v="8243229FC0"/>
    <s v="CIG"/>
    <s v="DISPOSITIVI MEDICI PER EMERGENZA SANITARIA - COVID-19 - LOTTO 4"/>
    <s v="33195110-7"/>
    <s v="MONITOR RESPIRATORI"/>
    <x v="0"/>
    <n v="6850"/>
    <s v="No"/>
    <n v="6850"/>
    <s v="Affidamento diretto in adesione ad accordo quadro/convenzione"/>
    <s v="Contratto d'appalto discendente da Accordo quadro/Convenzione senza successivo confronto competitivo"/>
    <s v="FORNITURE"/>
    <s v="N"/>
    <s v="NULL"/>
    <s v="FB"/>
    <s v="FORNITURA DI BENI"/>
    <s v="NULL"/>
    <n v="6850"/>
    <s v="PERFEZIONATA/O"/>
    <s v="2020-03-17"/>
  </r>
  <r>
    <x v="108"/>
    <x v="108"/>
    <s v="099"/>
    <x v="6"/>
    <s v="2020"/>
    <s v="2020-03-10"/>
    <x v="505"/>
    <s v="8243243B4F"/>
    <s v="CIG"/>
    <s v="DISPOSITIVI MEDICI PER EMERGENZA SANITARIA - COVID-19 - LOTTO 4"/>
    <s v="33195110-7"/>
    <s v="MONITOR RESPIRATORI"/>
    <x v="0"/>
    <n v="1100000"/>
    <s v="No"/>
    <n v="1100000"/>
    <s v="Affidamento diretto in adesione ad accordo quadro/convenzione"/>
    <s v="Contratto d'appalto discendente da Accordo quadro/Convenzione senza successivo confronto competitivo"/>
    <s v="FORNITURE"/>
    <s v="N"/>
    <s v="NULL"/>
    <s v="FB"/>
    <s v="FORNITURA DI BENI"/>
    <s v="2020-03-10"/>
    <n v="1100000"/>
    <s v="AGGIUDICATA/O"/>
    <s v="2020-04-10"/>
  </r>
  <r>
    <x v="108"/>
    <x v="108"/>
    <s v="099"/>
    <x v="6"/>
    <s v="2020"/>
    <s v="2020-03-11"/>
    <x v="506"/>
    <s v="8241403CE4"/>
    <s v="CIG"/>
    <s v="Dispositivi di protezione individuale e apparecchiature elettromedicali - COVID-19 - id 2282"/>
    <s v="33115000-9"/>
    <s v="APPARECCHI PER TOMOGRAFIA"/>
    <x v="0"/>
    <n v="258568847.59999999"/>
    <s v="Si"/>
    <n v="250000"/>
    <s v="Procedura negoziata senza previa pubblicazione"/>
    <s v="Accordo quadro"/>
    <s v="FORNITURE"/>
    <s v="N"/>
    <s v="NULL"/>
    <s v="FB"/>
    <s v="FORNITURA DI BENI"/>
    <s v="NULL"/>
    <s v="NULL"/>
    <s v="PERFEZIONATA/O"/>
    <s v="2020-03-16"/>
  </r>
  <r>
    <x v="108"/>
    <x v="108"/>
    <s v="099"/>
    <x v="6"/>
    <s v="2020"/>
    <s v="2020-03-11"/>
    <x v="507"/>
    <s v="82431384AB"/>
    <s v="CIG"/>
    <s v="DISPOSITIVI MEDICI PER EMERGENZA SANITARIA - COVID-19 - LOTTO 3"/>
    <s v="33195110-7"/>
    <s v="MONITOR RESPIRATORI"/>
    <x v="0"/>
    <n v="1071000"/>
    <s v="No"/>
    <n v="1071000"/>
    <s v="Affidamento diretto in adesione ad accordo quadro/convenzione"/>
    <s v="Contratto d'appalto discendente da Accordo quadro/Convenzione senza successivo confronto competitivo"/>
    <s v="FORNITURE"/>
    <s v="N"/>
    <s v="NULL"/>
    <s v="FB"/>
    <s v="FORNITURA DI BENI"/>
    <s v="NULL"/>
    <n v="1071000"/>
    <s v="PERFEZIONATA/O"/>
    <s v="2020-03-17"/>
  </r>
  <r>
    <x v="108"/>
    <x v="108"/>
    <s v="099"/>
    <x v="6"/>
    <s v="2020"/>
    <s v="2020-03-11"/>
    <x v="508"/>
    <s v="8243167C97"/>
    <s v="CIG"/>
    <s v="DISPOSITIVI MEDICI PER EMERGENZA SANITARIA - COVID-19 - LOTTO 3"/>
    <s v="33195110-7"/>
    <s v="MONITOR RESPIRATORI"/>
    <x v="0"/>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17"/>
  </r>
  <r>
    <x v="108"/>
    <x v="108"/>
    <s v="099"/>
    <x v="6"/>
    <s v="2020"/>
    <s v="2020-03-11"/>
    <x v="509"/>
    <s v="824317318E"/>
    <s v="CIG"/>
    <s v="DISPOSITIVI MEDICI PER EMERGENZA SANITARIA - COVID-19 - LOTTO 3"/>
    <s v="33195110-7"/>
    <s v="MONITOR RESPIRATORI"/>
    <x v="0"/>
    <n v="2380000"/>
    <s v="No"/>
    <n v="2380000"/>
    <s v="Affidamento diretto in adesione ad accordo quadro/convenzione"/>
    <s v="Contratto d'appalto discendente da Accordo quadro/Convenzione senza successivo confronto competitivo"/>
    <s v="FORNITURE"/>
    <s v="N"/>
    <s v="NULL"/>
    <s v="FB"/>
    <s v="FORNITURA DI BENI"/>
    <s v="2020-03-10"/>
    <n v="2380000"/>
    <s v="AGGIUDICATA/O"/>
    <s v="2020-04-10"/>
  </r>
  <r>
    <x v="108"/>
    <x v="108"/>
    <s v="099"/>
    <x v="6"/>
    <s v="2020"/>
    <s v="2020-03-11"/>
    <x v="510"/>
    <s v="8243186C45"/>
    <s v="CIG"/>
    <s v="DISPOSITIVI MEDICI PER EMERGENZA SANITARIA - COVID-19 - LOTTO 3"/>
    <s v="33195110-7"/>
    <s v="MONITOR RESPIRATORI"/>
    <x v="0"/>
    <n v="1403600"/>
    <s v="No"/>
    <n v="1403600"/>
    <s v="Affidamento diretto in adesione ad accordo quadro/convenzione"/>
    <s v="Contratto d'appalto discendente da Accordo quadro/Convenzione senza successivo confronto competitivo"/>
    <s v="FORNITURE"/>
    <s v="N"/>
    <s v="NULL"/>
    <s v="FB"/>
    <s v="FORNITURA DI BENI"/>
    <s v="NULL"/>
    <n v="1403600"/>
    <s v="PERFEZIONATA/O"/>
    <s v="2020-03-17"/>
  </r>
  <r>
    <x v="108"/>
    <x v="108"/>
    <s v="099"/>
    <x v="6"/>
    <s v="2020"/>
    <s v="2020-03-11"/>
    <x v="511"/>
    <s v="82431942E2"/>
    <s v="CIG"/>
    <s v="DISPOSITIVI MEDICI PER EMERGENZA SANITARIA - COVID-19 - LOTTO 3"/>
    <s v="33195110-7"/>
    <s v="MONITOR RESPIRATORI"/>
    <x v="0"/>
    <n v="597400"/>
    <s v="No"/>
    <n v="597400"/>
    <s v="Affidamento diretto in adesione ad accordo quadro/convenzione"/>
    <s v="Contratto d'appalto discendente da Accordo quadro/Convenzione senza successivo confronto competitivo"/>
    <s v="FORNITURE"/>
    <s v="N"/>
    <s v="NULL"/>
    <s v="FB"/>
    <s v="FORNITURA DI BENI"/>
    <s v="NULL"/>
    <n v="597400"/>
    <s v="PERFEZIONATA/O"/>
    <s v="2020-03-17"/>
  </r>
  <r>
    <x v="108"/>
    <x v="108"/>
    <s v="099"/>
    <x v="6"/>
    <s v="2020"/>
    <s v="2020-03-11"/>
    <x v="512"/>
    <s v="824319862E"/>
    <s v="CIG"/>
    <s v="DISPOSITIVI MEDICI PER EMERGENZA SANITARIA - COVID-19 - LOTTO 3"/>
    <s v="33195110-7"/>
    <s v="MONITOR RESPIRATORI"/>
    <x v="0"/>
    <n v="254000"/>
    <s v="No"/>
    <n v="254000"/>
    <s v="Affidamento diretto in adesione ad accordo quadro/convenzione"/>
    <s v="Contratto d'appalto discendente da Accordo quadro/Convenzione senza successivo confronto competitivo"/>
    <s v="FORNITURE"/>
    <s v="N"/>
    <s v="NULL"/>
    <s v="FB"/>
    <s v="FORNITURA DI BENI"/>
    <s v="NULL"/>
    <n v="254000"/>
    <s v="PERFEZIONATA/O"/>
    <s v="2020-03-17"/>
  </r>
  <r>
    <x v="108"/>
    <x v="108"/>
    <s v="099"/>
    <x v="6"/>
    <s v="2020"/>
    <s v="2020-03-11"/>
    <x v="513"/>
    <s v="8243204B20"/>
    <s v="CIG"/>
    <s v="DISPOSITIVI MEDICI PER EMERGENZA SANITARIA - COVID-19 - LOTTO 3"/>
    <s v="33195110-7"/>
    <s v="MONITOR RESPIRATORI"/>
    <x v="0"/>
    <n v="960000"/>
    <s v="No"/>
    <n v="960000"/>
    <s v="Affidamento diretto in adesione ad accordo quadro/convenzione"/>
    <s v="Contratto d'appalto discendente da Accordo quadro/Convenzione senza successivo confronto competitivo"/>
    <s v="FORNITURE"/>
    <s v="N"/>
    <s v="NULL"/>
    <s v="FB"/>
    <s v="FORNITURA DI BENI"/>
    <s v="NULL"/>
    <n v="960000"/>
    <s v="PERFEZIONATA/O"/>
    <s v="2020-03-17"/>
  </r>
  <r>
    <x v="108"/>
    <x v="108"/>
    <s v="099"/>
    <x v="6"/>
    <s v="2020"/>
    <s v="2020-03-11"/>
    <x v="514"/>
    <s v="82432110EA"/>
    <s v="CIG"/>
    <s v="DISPOSITIVI MEDICI PER EMERGENZA SANITARIA - COVID-19 - LOTTO 4"/>
    <s v="33195110-7"/>
    <s v="MONITOR RESPIRATORI"/>
    <x v="0"/>
    <n v="1071000"/>
    <s v="No"/>
    <n v="1071000"/>
    <s v="Affidamento diretto in adesione ad accordo quadro/convenzione"/>
    <s v="Contratto d'appalto discendente da Accordo quadro/Convenzione senza successivo confronto competitivo"/>
    <s v="FORNITURE"/>
    <s v="N"/>
    <s v="NULL"/>
    <s v="FB"/>
    <s v="FORNITURA DI BENI"/>
    <s v="NULL"/>
    <n v="1071000"/>
    <s v="PERFEZIONATA/O"/>
    <s v="2020-03-17"/>
  </r>
  <r>
    <x v="108"/>
    <x v="108"/>
    <s v="099"/>
    <x v="6"/>
    <s v="2020"/>
    <s v="2020-03-11"/>
    <x v="515"/>
    <s v="8243255538"/>
    <s v="CIG"/>
    <s v="DISPOSITIVI MEDICI PER EMERGENZA SANITARIA - COVID-19 - LOTTO 4"/>
    <s v="33195110-7"/>
    <s v="MONITOR RESPIRATORI"/>
    <x v="0"/>
    <n v="1020000"/>
    <s v="No"/>
    <n v="1020000"/>
    <s v="Affidamento diretto in adesione ad accordo quadro/convenzione"/>
    <s v="Contratto d'appalto discendente da Accordo quadro/Convenzione senza successivo confronto competitivo"/>
    <s v="FORNITURE"/>
    <s v="N"/>
    <s v="NULL"/>
    <s v="FB"/>
    <s v="FORNITURA DI BENI"/>
    <s v="2020-03-10"/>
    <n v="1020000"/>
    <s v="AGGIUDICATA/O"/>
    <s v="2020-04-10"/>
  </r>
  <r>
    <x v="108"/>
    <x v="108"/>
    <s v="099"/>
    <x v="6"/>
    <s v="2020"/>
    <s v="2020-03-11"/>
    <x v="516"/>
    <s v="8243263BD0"/>
    <s v="CIG"/>
    <s v="DISPOSITIVI MEDICI PER EMERGENZA SANITARIA - COVID-19 - LOTTO 4"/>
    <s v="33195110-7"/>
    <s v="MONITOR RESPIRATORI"/>
    <x v="0"/>
    <n v="2462400"/>
    <s v="No"/>
    <n v="2462400"/>
    <s v="Affidamento diretto in adesione ad accordo quadro/convenzione"/>
    <s v="Contratto d'appalto discendente da Accordo quadro/Convenzione senza successivo confronto competitivo"/>
    <s v="FORNITURE"/>
    <s v="N"/>
    <s v="NULL"/>
    <s v="FB"/>
    <s v="FORNITURA DI BENI"/>
    <s v="NULL"/>
    <n v="2462400"/>
    <s v="PERFEZIONATA/O"/>
    <s v="2020-03-17"/>
  </r>
  <r>
    <x v="108"/>
    <x v="108"/>
    <s v="099"/>
    <x v="6"/>
    <s v="2020"/>
    <s v="2020-03-11"/>
    <x v="517"/>
    <s v="8243267F1C"/>
    <s v="CIG"/>
    <s v="DISPOSITIVI MEDICI PER EMERGENZA SANITARIA - COVID-19 - LOTTO 4"/>
    <s v="33195110-7"/>
    <s v="MONITOR RESPIRATORI"/>
    <x v="0"/>
    <n v="145000"/>
    <s v="No"/>
    <n v="145000"/>
    <s v="Affidamento diretto in adesione ad accordo quadro/convenzione"/>
    <s v="Contratto d'appalto discendente da Accordo quadro/Convenzione senza successivo confronto competitivo"/>
    <s v="FORNITURE"/>
    <s v="N"/>
    <s v="NULL"/>
    <s v="FB"/>
    <s v="FORNITURA DI BENI"/>
    <s v="NULL"/>
    <n v="145000"/>
    <s v="PERFEZIONATA/O"/>
    <s v="2020-03-17"/>
  </r>
  <r>
    <x v="108"/>
    <x v="108"/>
    <s v="099"/>
    <x v="6"/>
    <s v="2020"/>
    <s v="2020-03-11"/>
    <x v="518"/>
    <s v="824327126D"/>
    <s v="CIG"/>
    <s v="DISPOSITIVI MEDICI PER EMERGENZA SANITARIA - COVID-19 - LOTTO 4"/>
    <s v="33195110-7"/>
    <s v="MONITOR RESPIRATORI"/>
    <x v="0"/>
    <n v="672000"/>
    <s v="No"/>
    <n v="672000"/>
    <s v="Affidamento diretto in adesione ad accordo quadro/convenzione"/>
    <s v="Contratto d'appalto discendente da Accordo quadro/Convenzione senza successivo confronto competitivo"/>
    <s v="FORNITURE"/>
    <s v="N"/>
    <s v="NULL"/>
    <s v="FB"/>
    <s v="FORNITURA DI BENI"/>
    <s v="NULL"/>
    <n v="672000"/>
    <s v="PERFEZIONATA/O"/>
    <s v="2020-03-17"/>
  </r>
  <r>
    <x v="108"/>
    <x v="108"/>
    <s v="099"/>
    <x v="6"/>
    <s v="2020"/>
    <s v="2020-03-11"/>
    <x v="519"/>
    <s v="8243281AAB"/>
    <s v="CIG"/>
    <s v="DISPOSITIVI MEDICI PER EMERGENZA SANITARIA - COVID-19 - LOTTO 4"/>
    <s v="33195110-7"/>
    <s v="MONITOR RESPIRATORI"/>
    <x v="0"/>
    <n v="1550000"/>
    <s v="No"/>
    <n v="1550000"/>
    <s v="Affidamento diretto in adesione ad accordo quadro/convenzione"/>
    <s v="Contratto d'appalto discendente da Accordo quadro/Convenzione senza successivo confronto competitivo"/>
    <s v="FORNITURE"/>
    <s v="N"/>
    <s v="NULL"/>
    <s v="FB"/>
    <s v="FORNITURA DI BENI"/>
    <s v="NULL"/>
    <n v="1550000"/>
    <s v="PERFEZIONATA/O"/>
    <s v="2020-03-17"/>
  </r>
  <r>
    <x v="108"/>
    <x v="108"/>
    <s v="099"/>
    <x v="6"/>
    <s v="2020"/>
    <s v="2020-03-11"/>
    <x v="520"/>
    <s v="8243287F9D"/>
    <s v="CIG"/>
    <s v="DISPOSITIVI MEDICI PER EMERGENZA SANITARIA - COVID-19 - LOTTO 4"/>
    <s v="33195110-7"/>
    <s v="MONITOR RESPIRATORI"/>
    <x v="0"/>
    <n v="720000"/>
    <s v="No"/>
    <n v="720000"/>
    <s v="Affidamento diretto in adesione ad accordo quadro/convenzione"/>
    <s v="Contratto d'appalto discendente da Accordo quadro/Convenzione senza successivo confronto competitivo"/>
    <s v="FORNITURE"/>
    <s v="N"/>
    <s v="NULL"/>
    <s v="FB"/>
    <s v="FORNITURA DI BENI"/>
    <s v="NULL"/>
    <n v="720000"/>
    <s v="PERFEZIONATA/O"/>
    <s v="2020-03-17"/>
  </r>
  <r>
    <x v="108"/>
    <x v="108"/>
    <s v="099"/>
    <x v="6"/>
    <s v="2020"/>
    <s v="2020-03-11"/>
    <x v="521"/>
    <s v="82433080F6"/>
    <s v="CIG"/>
    <s v="DISPOSITIVI MEDICI PER EMERGENZA SANITARIA - COVID-19 - LOTTO 5"/>
    <s v="33194110-0"/>
    <s v="POMPE PER INFUSIONE"/>
    <x v="0"/>
    <n v="1003500"/>
    <s v="No"/>
    <n v="1003500"/>
    <s v="Affidamento diretto in adesione ad accordo quadro/convenzione"/>
    <s v="Contratto d'appalto discendente da Accordo quadro/Convenzione senza successivo confronto competitivo"/>
    <s v="FORNITURE"/>
    <s v="N"/>
    <s v="NULL"/>
    <s v="FB"/>
    <s v="FORNITURA DI BENI"/>
    <s v="NULL"/>
    <n v="1003500"/>
    <s v="PERFEZIONATA/O"/>
    <s v="2020-03-17"/>
  </r>
  <r>
    <x v="108"/>
    <x v="108"/>
    <s v="099"/>
    <x v="6"/>
    <s v="2020"/>
    <s v="2020-03-11"/>
    <x v="522"/>
    <s v="8243328177"/>
    <s v="CIG"/>
    <s v="DISPOSITIVI MEDICI PER EMERGENZA SANITARIA - COVID-19 - LOTTO 5"/>
    <s v="33194110-0"/>
    <s v="POMPE PER INFUSIONE"/>
    <x v="0"/>
    <n v="823200"/>
    <s v="No"/>
    <n v="823200"/>
    <s v="Affidamento diretto in adesione ad accordo quadro/convenzione"/>
    <s v="Contratto d'appalto discendente da Accordo quadro/Convenzione senza successivo confronto competitivo"/>
    <s v="FORNITURE"/>
    <s v="N"/>
    <s v="NULL"/>
    <s v="FB"/>
    <s v="FORNITURA DI BENI"/>
    <s v="NULL"/>
    <n v="823200"/>
    <s v="PERFEZIONATA/O"/>
    <s v="2020-03-17"/>
  </r>
  <r>
    <x v="108"/>
    <x v="108"/>
    <s v="099"/>
    <x v="6"/>
    <s v="2020"/>
    <s v="2020-03-11"/>
    <x v="523"/>
    <s v="8243385081"/>
    <s v="CIG"/>
    <s v="DISPOSITIVI MEDICI PER EMERGENZA SANITARIA - COVID-19 - LOTTO 5"/>
    <s v="33194110-0"/>
    <s v="POMPE PER INFUSIONE"/>
    <x v="0"/>
    <n v="2520000"/>
    <s v="No"/>
    <n v="2520000"/>
    <s v="Affidamento diretto in adesione ad accordo quadro/convenzione"/>
    <s v="Contratto d'appalto discendente da Accordo quadro/Convenzione senza successivo confronto competitivo"/>
    <s v="FORNITURE"/>
    <s v="N"/>
    <s v="NULL"/>
    <s v="FB"/>
    <s v="FORNITURA DI BENI"/>
    <s v="NULL"/>
    <n v="2520000"/>
    <s v="PERFEZIONATA/O"/>
    <s v="2020-03-17"/>
  </r>
  <r>
    <x v="108"/>
    <x v="108"/>
    <s v="099"/>
    <x v="6"/>
    <s v="2020"/>
    <s v="2020-03-11"/>
    <x v="524"/>
    <s v="82433904A0"/>
    <s v="CIG"/>
    <s v="DISPOSITIVI MEDICI PER EMERGENZA SANITARIA - COVID-19 - LOTTO 5"/>
    <s v="33194110-0"/>
    <s v="POMPE PER INFUSIONE"/>
    <x v="0"/>
    <n v="760000"/>
    <s v="No"/>
    <n v="760000"/>
    <s v="Affidamento diretto in adesione ad accordo quadro/convenzione"/>
    <s v="Contratto d'appalto discendente da Accordo quadro/Convenzione senza successivo confronto competitivo"/>
    <s v="FORNITURE"/>
    <s v="N"/>
    <s v="NULL"/>
    <s v="FB"/>
    <s v="FORNITURA DI BENI"/>
    <s v="NULL"/>
    <n v="760000"/>
    <s v="PERFEZIONATA/O"/>
    <s v="2020-03-17"/>
  </r>
  <r>
    <x v="108"/>
    <x v="108"/>
    <s v="099"/>
    <x v="6"/>
    <s v="2020"/>
    <s v="2020-03-11"/>
    <x v="525"/>
    <s v="824340944E"/>
    <s v="CIG"/>
    <s v="DISPOSITIVI MEDICI PER EMERGENZA SANITARIA - COVID-19 - LOTTO 6"/>
    <s v="33194110-0"/>
    <s v="POMPE PER INFUSIONE"/>
    <x v="0"/>
    <n v="114300"/>
    <s v="No"/>
    <n v="114300"/>
    <s v="Affidamento diretto in adesione ad accordo quadro/convenzione"/>
    <s v="Contratto d'appalto discendente da Accordo quadro/Convenzione senza successivo confronto competitivo"/>
    <s v="FORNITURE"/>
    <s v="N"/>
    <s v="NULL"/>
    <s v="FB"/>
    <s v="FORNITURA DI BENI"/>
    <s v="NULL"/>
    <n v="114300"/>
    <s v="PERFEZIONATA/O"/>
    <s v="2020-03-17"/>
  </r>
  <r>
    <x v="108"/>
    <x v="108"/>
    <s v="099"/>
    <x v="6"/>
    <s v="2020"/>
    <s v="2020-03-11"/>
    <x v="526"/>
    <s v="82434294CF"/>
    <s v="CIG"/>
    <s v="DISPOSITIVI MEDICI PER EMERGENZA SANITARIA - COVID-19 - LOTTO 6"/>
    <s v="33194110-0"/>
    <s v="POMPE PER INFUSIONE"/>
    <x v="0"/>
    <n v="660000"/>
    <s v="No"/>
    <n v="660000"/>
    <s v="Affidamento diretto in adesione ad accordo quadro/convenzione"/>
    <s v="Contratto d'appalto discendente da Accordo quadro/Convenzione senza successivo confronto competitivo"/>
    <s v="FORNITURE"/>
    <s v="N"/>
    <s v="NULL"/>
    <s v="FB"/>
    <s v="FORNITURA DI BENI"/>
    <s v="NULL"/>
    <n v="660000"/>
    <s v="PERFEZIONATA/O"/>
    <s v="2020-03-17"/>
  </r>
  <r>
    <x v="108"/>
    <x v="108"/>
    <s v="099"/>
    <x v="6"/>
    <s v="2020"/>
    <s v="2020-03-12"/>
    <x v="527"/>
    <s v="82431839CC"/>
    <s v="CIG"/>
    <s v="DISPOSITIVI MEDICI PER EMERGENZA SANITARIA - COVID-19 - LOTTO 3"/>
    <s v="33195110-7"/>
    <s v="MONITOR RESPIRATORI"/>
    <x v="0"/>
    <n v="253770"/>
    <s v="No"/>
    <n v="253770"/>
    <s v="Affidamento diretto in adesione ad accordo quadro/convenzione"/>
    <s v="Contratto d'appalto discendente da Accordo quadro/Convenzione senza successivo confronto competitivo"/>
    <s v="FORNITURE"/>
    <s v="N"/>
    <s v="NULL"/>
    <s v="FB"/>
    <s v="FORNITURA DI BENI"/>
    <s v="NULL"/>
    <n v="253770"/>
    <s v="PERFEZIONATA/O"/>
    <s v="2020-03-17"/>
  </r>
  <r>
    <x v="108"/>
    <x v="108"/>
    <s v="099"/>
    <x v="6"/>
    <s v="2020"/>
    <s v="2020-03-12"/>
    <x v="528"/>
    <s v="8243260957"/>
    <s v="CIG"/>
    <s v="DISPOSITIVI MEDICI PER EMERGENZA SANITARIA - COVID-19 - LOTTO 4"/>
    <s v="33195110-7"/>
    <s v="MONITOR RESPIRATORI"/>
    <x v="0"/>
    <n v="402000"/>
    <s v="No"/>
    <n v="402000"/>
    <s v="Affidamento diretto in adesione ad accordo quadro/convenzione"/>
    <s v="Contratto d'appalto discendente da Accordo quadro/Convenzione senza successivo confronto competitivo"/>
    <s v="FORNITURE"/>
    <s v="N"/>
    <s v="NULL"/>
    <s v="FB"/>
    <s v="FORNITURA DI BENI"/>
    <s v="NULL"/>
    <n v="402000"/>
    <s v="PERFEZIONATA/O"/>
    <s v="2020-03-17"/>
  </r>
  <r>
    <x v="108"/>
    <x v="108"/>
    <s v="099"/>
    <x v="6"/>
    <s v="2020"/>
    <s v="2020-03-12"/>
    <x v="529"/>
    <s v="82433671A6"/>
    <s v="CIG"/>
    <s v="DISPOSITIVI MEDICI PER EMERGENZA SANITARIA - COVID-19 - LOTTO 5"/>
    <s v="33194110-0"/>
    <s v="POMPE PER INFUSIONE"/>
    <x v="0"/>
    <n v="2764300"/>
    <s v="No"/>
    <n v="2764300"/>
    <s v="Affidamento diretto in adesione ad accordo quadro/convenzione"/>
    <s v="Contratto d'appalto discendente da Accordo quadro/Convenzione senza successivo confronto competitivo"/>
    <s v="FORNITURE"/>
    <s v="N"/>
    <s v="NULL"/>
    <s v="FB"/>
    <s v="FORNITURA DI BENI"/>
    <s v="NULL"/>
    <n v="2764300"/>
    <s v="PERFEZIONATA/O"/>
    <s v="2020-03-17"/>
  </r>
  <r>
    <x v="108"/>
    <x v="108"/>
    <s v="099"/>
    <x v="6"/>
    <s v="2020"/>
    <s v="2020-03-12"/>
    <x v="530"/>
    <s v="82444417EF"/>
    <s v="CIG"/>
    <s v="Estrattore RNA con spettrofotometro per laboratorio per l'emergenza sanitaria 'Covid-19' Rda 49750"/>
    <s v="38434570-2"/>
    <s v="ANALIZZATORI EMATOLOGICI"/>
    <x v="0"/>
    <n v="100000"/>
    <s v="No"/>
    <n v="100000"/>
    <s v="Procedura negoziata per affidamenti sotto soglia"/>
    <s v="Contratto d'appalto"/>
    <s v="FORNITURE"/>
    <s v="N"/>
    <s v="NULL"/>
    <s v="FB"/>
    <s v="FORNITURA DI BENI"/>
    <s v="NULL"/>
    <s v="NULL"/>
    <s v="PERFEZIONATA/O"/>
    <s v="2020-03-12"/>
  </r>
  <r>
    <x v="109"/>
    <x v="109"/>
    <s v="019"/>
    <x v="18"/>
    <s v="2020"/>
    <s v="2020-03-06"/>
    <x v="531"/>
    <s v="824008091F"/>
    <s v="CIG"/>
    <s v="ACQUISTO DI N. 14 "/>
    <s v="33192120-9"/>
    <s v="LETTI D'OSPEDALE"/>
    <x v="0"/>
    <n v="210000"/>
    <s v="No"/>
    <n v="210000"/>
    <s v="Procedura negoziata per affidamenti sotto soglia"/>
    <s v="Contratto d'appalto"/>
    <s v="FORNITURE"/>
    <s v="N"/>
    <s v="NULL"/>
    <s v="FB"/>
    <s v="FORNITURA DI BENI"/>
    <s v="NULL"/>
    <s v="NULL"/>
    <s v="PERFEZIONATA/O"/>
    <s v="2020-03-10"/>
  </r>
  <r>
    <x v="109"/>
    <x v="109"/>
    <s v="019"/>
    <x v="18"/>
    <s v="2020"/>
    <s v="2020-03-06"/>
    <x v="532"/>
    <s v="82401334DD"/>
    <s v="CIG"/>
    <s v="Acquisto di n. 14 Monitor Multiparametrico con centrale monitoraggio comprensiva di cablaggio - Emergenza COVID-19"/>
    <s v="33172200-8"/>
    <s v="APPARECCHI PER RIANIMAZIONE"/>
    <x v="0"/>
    <n v="123000"/>
    <s v="No"/>
    <n v="123000"/>
    <s v="Procedura negoziata per affidamenti sotto soglia"/>
    <s v="Contratto d'appalto"/>
    <s v="FORNITURE"/>
    <s v="N"/>
    <s v="NULL"/>
    <s v="FB"/>
    <s v="FORNITURA DI BENI"/>
    <s v="NULL"/>
    <s v="NULL"/>
    <s v="PERFEZIONATA/O"/>
    <s v="2020-03-10"/>
  </r>
  <r>
    <x v="109"/>
    <x v="109"/>
    <s v="019"/>
    <x v="18"/>
    <s v="2020"/>
    <s v="2020-03-24"/>
    <x v="533"/>
    <s v="824785379B"/>
    <s v="CIG"/>
    <s v="Indizione gara divisa in n.2 lotti, mediante procedura su MEPA, per la fornitura in somministrazione per due anni, di materiale di consumo per le UUOOCC di Cardiologia dei PP.OO. G.F.Ingrassia di Palermo e Civico di Partinico"/>
    <s v="33190000-8"/>
    <s v="DISPOSITIVI E PRODOTTI MEDICI VARI"/>
    <x v="0"/>
    <n v="45000"/>
    <s v="Si"/>
    <n v="43000"/>
    <s v="Procedura negoziata per affidamenti sotto soglia"/>
    <s v="Contratto d'appalto"/>
    <s v="FORNITURE"/>
    <s v="N"/>
    <s v="NULL"/>
    <s v="FB"/>
    <s v="FORNITURA DI BENI"/>
    <s v="NULL"/>
    <s v="NULL"/>
    <s v="PERFEZIONATA/O"/>
    <s v="2020-04-08"/>
  </r>
  <r>
    <x v="109"/>
    <x v="109"/>
    <s v="019"/>
    <x v="18"/>
    <s v="2020"/>
    <s v="2020-03-24"/>
    <x v="533"/>
    <s v="8247859C8D"/>
    <s v="CIG"/>
    <s v="Indizione gara divisa in n.2 lotti, mediante procedura su MEPA, per la fornitura in somministrazione per due anni, di materiale di consumo per le UUOOCC di Cardiologia dei PP.OO. G.F.Ingrassia di Palermo e Civico di Partinico"/>
    <s v="33190000-8"/>
    <s v="DISPOSITIVI E PRODOTTI MEDICI VARI"/>
    <x v="0"/>
    <n v="45000"/>
    <s v="Si"/>
    <n v="2000"/>
    <s v="Procedura negoziata per affidamenti sotto soglia"/>
    <s v="Contratto d'appalto"/>
    <s v="FORNITURE"/>
    <s v="N"/>
    <s v="NULL"/>
    <s v="FB"/>
    <s v="FORNITURA DI BENI"/>
    <s v="NULL"/>
    <s v="NULL"/>
    <s v="PERFEZIONATA/O"/>
    <s v="2020-04-08"/>
  </r>
  <r>
    <x v="110"/>
    <x v="110"/>
    <s v="012"/>
    <x v="13"/>
    <s v="2020"/>
    <s v="2020-03-04"/>
    <x v="534"/>
    <s v="8240342157"/>
    <s v="CIG"/>
    <s v="Affidamento, tramite procedura negoziata senza pubblicazione del bando, ai sensi dell"/>
    <s v="33192130-2"/>
    <s v="LETTI MOTORIZZATI"/>
    <x v="0"/>
    <n v="157046"/>
    <s v="No"/>
    <n v="157046"/>
    <s v="Procedura negoziata senza previa pubblicazione"/>
    <s v="Contratto d'appalto"/>
    <s v="FORNITURE"/>
    <s v="N"/>
    <s v="NULL"/>
    <s v="AA"/>
    <s v="ALTRO (Stazioni appaltanti con sistema di qualificazione proprio)"/>
    <s v="NULL"/>
    <s v="NULL"/>
    <s v="PERFEZIONATA/O"/>
    <s v="2020-03-10"/>
  </r>
  <r>
    <x v="110"/>
    <x v="110"/>
    <s v="012"/>
    <x v="13"/>
    <s v="2020"/>
    <s v="2020-03-04"/>
    <x v="535"/>
    <s v="8240997DD9"/>
    <s v="CIG"/>
    <s v=" Acquisizione fabbisogno urgente mediante fomitura di sistemi di ventilazlone - Soc. Draeger  Art. 63 comma z lettera b) del D. Leg.vo n. 50 del lg.04.2016 e s.m.i.;"/>
    <s v="30190000-7"/>
    <s v="MACCHINARI, ATTREZZATURE E FORNITURE VARIE"/>
    <x v="0"/>
    <n v="55500"/>
    <s v="No"/>
    <n v="55500"/>
    <s v="Procedura negoziata senza previa pubblicazione"/>
    <s v="Contratto d'appalto"/>
    <s v="FORNITURE"/>
    <s v="N"/>
    <s v="NULL"/>
    <s v="FB"/>
    <s v="FORNITURA DI BENI"/>
    <s v="NULL"/>
    <s v="NULL"/>
    <s v="PERFEZIONATA/O"/>
    <s v="2020-03-26"/>
  </r>
  <r>
    <x v="111"/>
    <x v="111"/>
    <s v="015"/>
    <x v="20"/>
    <s v="2020"/>
    <s v="2020-03-03"/>
    <x v="536"/>
    <s v="8233626B1C"/>
    <s v="CIG"/>
    <s v="Affidamento dispositivi medici vari, fornitura annuale"/>
    <s v="33190000-8"/>
    <s v="DISPOSITIVI E PRODOTTI MEDICI VARI"/>
    <x v="0"/>
    <n v="37940"/>
    <s v="Si"/>
    <n v="2250"/>
    <s v="Procedura negoziata per affidamenti sotto soglia"/>
    <s v="Contratto d'appalto"/>
    <s v="FORNITURE"/>
    <s v="N"/>
    <s v="NULL"/>
    <s v="FB"/>
    <s v="FORNITURA DI BENI"/>
    <s v="NULL"/>
    <s v="NULL"/>
    <s v="PERFEZIONATA/O"/>
    <s v="2020-03-03"/>
  </r>
  <r>
    <x v="111"/>
    <x v="111"/>
    <s v="015"/>
    <x v="20"/>
    <s v="2020"/>
    <s v="2020-03-03"/>
    <x v="536"/>
    <s v="8233672115"/>
    <s v="CIG"/>
    <s v="Affidamento dispositivi medici vari, fornitura annuale"/>
    <s v="33190000-8"/>
    <s v="DISPOSITIVI E PRODOTTI MEDICI VARI"/>
    <x v="0"/>
    <n v="37940"/>
    <s v="Si"/>
    <n v="550"/>
    <s v="Procedura negoziata per affidamenti sotto soglia"/>
    <s v="Contratto d'appalto"/>
    <s v="FORNITURE"/>
    <s v="N"/>
    <s v="NULL"/>
    <s v="FB"/>
    <s v="FORNITURA DI BENI"/>
    <s v="NULL"/>
    <s v="NULL"/>
    <s v="PERFEZIONATA/O"/>
    <s v="2020-03-03"/>
  </r>
  <r>
    <x v="111"/>
    <x v="111"/>
    <s v="015"/>
    <x v="20"/>
    <s v="2020"/>
    <s v="2020-03-03"/>
    <x v="536"/>
    <s v="8233682953"/>
    <s v="CIG"/>
    <s v="Affidamento dispositivi medici vari, fornitura annuale"/>
    <s v="33190000-8"/>
    <s v="DISPOSITIVI E PRODOTTI MEDICI VARI"/>
    <x v="0"/>
    <n v="37940"/>
    <s v="Si"/>
    <n v="3600"/>
    <s v="Procedura negoziata per affidamenti sotto soglia"/>
    <s v="Contratto d'appalto"/>
    <s v="FORNITURE"/>
    <s v="N"/>
    <s v="NULL"/>
    <s v="FB"/>
    <s v="FORNITURA DI BENI"/>
    <s v="NULL"/>
    <s v="NULL"/>
    <s v="PERFEZIONATA/O"/>
    <s v="2020-03-03"/>
  </r>
  <r>
    <x v="111"/>
    <x v="111"/>
    <s v="015"/>
    <x v="20"/>
    <s v="2020"/>
    <s v="2020-03-03"/>
    <x v="536"/>
    <s v="8233686C9F"/>
    <s v="CIG"/>
    <s v="Affidamento dispositivi medici vari, fornitura annuale"/>
    <s v="33190000-8"/>
    <s v="DISPOSITIVI E PRODOTTI MEDICI VARI"/>
    <x v="0"/>
    <n v="37940"/>
    <s v="Si"/>
    <n v="10500"/>
    <s v="Procedura negoziata per affidamenti sotto soglia"/>
    <s v="Contratto d'appalto"/>
    <s v="FORNITURE"/>
    <s v="N"/>
    <s v="NULL"/>
    <s v="FB"/>
    <s v="FORNITURA DI BENI"/>
    <s v="NULL"/>
    <s v="NULL"/>
    <s v="PERFEZIONATA/O"/>
    <s v="2020-03-03"/>
  </r>
  <r>
    <x v="111"/>
    <x v="111"/>
    <s v="015"/>
    <x v="20"/>
    <s v="2020"/>
    <s v="2020-03-03"/>
    <x v="536"/>
    <s v="8233689F18"/>
    <s v="CIG"/>
    <s v="Affidamento dispositivi medici vari, fornitura annuale"/>
    <s v="33190000-8"/>
    <s v="DISPOSITIVI E PRODOTTI MEDICI VARI"/>
    <x v="0"/>
    <n v="37940"/>
    <s v="Si"/>
    <n v="1100"/>
    <s v="Procedura negoziata per affidamenti sotto soglia"/>
    <s v="Contratto d'appalto"/>
    <s v="FORNITURE"/>
    <s v="N"/>
    <s v="NULL"/>
    <s v="FB"/>
    <s v="FORNITURA DI BENI"/>
    <s v="NULL"/>
    <s v="NULL"/>
    <s v="PERFEZIONATA/O"/>
    <s v="2020-03-03"/>
  </r>
  <r>
    <x v="111"/>
    <x v="111"/>
    <s v="015"/>
    <x v="20"/>
    <s v="2020"/>
    <s v="2020-03-03"/>
    <x v="536"/>
    <s v="8233693269"/>
    <s v="CIG"/>
    <s v="Affidamento dispositivi medici vari, fornitura annuale"/>
    <s v="33190000-8"/>
    <s v="DISPOSITIVI E PRODOTTI MEDICI VARI"/>
    <x v="0"/>
    <n v="37940"/>
    <s v="Si"/>
    <n v="2400"/>
    <s v="Procedura negoziata per affidamenti sotto soglia"/>
    <s v="Contratto d'appalto"/>
    <s v="FORNITURE"/>
    <s v="N"/>
    <s v="NULL"/>
    <s v="FB"/>
    <s v="FORNITURA DI BENI"/>
    <s v="NULL"/>
    <s v="NULL"/>
    <s v="PERFEZIONATA/O"/>
    <s v="2020-03-03"/>
  </r>
  <r>
    <x v="111"/>
    <x v="111"/>
    <s v="015"/>
    <x v="20"/>
    <s v="2020"/>
    <s v="2020-03-03"/>
    <x v="536"/>
    <s v="82336975B5"/>
    <s v="CIG"/>
    <s v="Affidamento dispositivi medici vari, fornitura annuale"/>
    <s v="33190000-8"/>
    <s v="DISPOSITIVI E PRODOTTI MEDICI VARI"/>
    <x v="0"/>
    <n v="37940"/>
    <s v="Si"/>
    <n v="1500"/>
    <s v="Procedura negoziata per affidamenti sotto soglia"/>
    <s v="Contratto d'appalto"/>
    <s v="FORNITURE"/>
    <s v="N"/>
    <s v="NULL"/>
    <s v="FB"/>
    <s v="FORNITURA DI BENI"/>
    <s v="NULL"/>
    <s v="NULL"/>
    <s v="PERFEZIONATA/O"/>
    <s v="2020-03-03"/>
  </r>
  <r>
    <x v="111"/>
    <x v="111"/>
    <s v="015"/>
    <x v="20"/>
    <s v="2020"/>
    <s v="2020-03-03"/>
    <x v="536"/>
    <s v="823372901F"/>
    <s v="CIG"/>
    <s v="Affidamento dispositivi medici vari, fornitura annuale"/>
    <s v="33190000-8"/>
    <s v="DISPOSITIVI E PRODOTTI MEDICI VARI"/>
    <x v="0"/>
    <n v="37940"/>
    <s v="Si"/>
    <n v="2000"/>
    <s v="Procedura negoziata per affidamenti sotto soglia"/>
    <s v="Contratto d'appalto"/>
    <s v="FORNITURE"/>
    <s v="N"/>
    <s v="NULL"/>
    <s v="FB"/>
    <s v="FORNITURA DI BENI"/>
    <s v="NULL"/>
    <s v="NULL"/>
    <s v="PERFEZIONATA/O"/>
    <s v="2020-03-03"/>
  </r>
  <r>
    <x v="111"/>
    <x v="111"/>
    <s v="015"/>
    <x v="20"/>
    <s v="2020"/>
    <s v="2020-03-03"/>
    <x v="536"/>
    <s v="823373336B"/>
    <s v="CIG"/>
    <s v="Affidamento dispositivi medici vari, fornitura annuale"/>
    <s v="33190000-8"/>
    <s v="DISPOSITIVI E PRODOTTI MEDICI VARI"/>
    <x v="0"/>
    <n v="37940"/>
    <s v="Si"/>
    <n v="5200"/>
    <s v="Procedura negoziata per affidamenti sotto soglia"/>
    <s v="Contratto d'appalto"/>
    <s v="FORNITURE"/>
    <s v="N"/>
    <s v="NULL"/>
    <s v="FB"/>
    <s v="FORNITURA DI BENI"/>
    <s v="NULL"/>
    <s v="NULL"/>
    <s v="PERFEZIONATA/O"/>
    <s v="2020-03-03"/>
  </r>
  <r>
    <x v="111"/>
    <x v="111"/>
    <s v="015"/>
    <x v="20"/>
    <s v="2020"/>
    <s v="2020-03-03"/>
    <x v="536"/>
    <s v="8233745D4F"/>
    <s v="CIG"/>
    <s v="Affidamento dispositivi medici vari, fornitura annuale"/>
    <s v="33190000-8"/>
    <s v="DISPOSITIVI E PRODOTTI MEDICI VARI"/>
    <x v="0"/>
    <n v="37940"/>
    <s v="Si"/>
    <n v="540"/>
    <s v="Procedura negoziata per affidamenti sotto soglia"/>
    <s v="Contratto d'appalto"/>
    <s v="FORNITURE"/>
    <s v="N"/>
    <s v="NULL"/>
    <s v="FB"/>
    <s v="FORNITURA DI BENI"/>
    <s v="NULL"/>
    <s v="NULL"/>
    <s v="PERFEZIONATA/O"/>
    <s v="2020-03-03"/>
  </r>
  <r>
    <x v="111"/>
    <x v="111"/>
    <s v="015"/>
    <x v="20"/>
    <s v="2020"/>
    <s v="2020-03-03"/>
    <x v="536"/>
    <s v="8234151C5A"/>
    <s v="CIG"/>
    <s v="Affidamento dispositivi medici vari, fornitura annuale"/>
    <s v="33190000-8"/>
    <s v="DISPOSITIVI E PRODOTTI MEDICI VARI"/>
    <x v="0"/>
    <n v="37940"/>
    <s v="Si"/>
    <n v="1500"/>
    <s v="Procedura negoziata per affidamenti sotto soglia"/>
    <s v="Contratto d'appalto"/>
    <s v="FORNITURE"/>
    <s v="N"/>
    <s v="NULL"/>
    <s v="FB"/>
    <s v="FORNITURA DI BENI"/>
    <s v="NULL"/>
    <s v="NULL"/>
    <s v="PERFEZIONATA/O"/>
    <s v="2020-03-03"/>
  </r>
  <r>
    <x v="111"/>
    <x v="111"/>
    <s v="015"/>
    <x v="20"/>
    <s v="2020"/>
    <s v="2020-03-03"/>
    <x v="536"/>
    <s v="82341657E9"/>
    <s v="CIG"/>
    <s v="Affidamento dispositivi medici vari, fornitura annuale"/>
    <s v="33190000-8"/>
    <s v="DISPOSITIVI E PRODOTTI MEDICI VARI"/>
    <x v="0"/>
    <n v="37940"/>
    <s v="Si"/>
    <n v="2800"/>
    <s v="Procedura negoziata per affidamenti sotto soglia"/>
    <s v="Contratto d'appalto"/>
    <s v="FORNITURE"/>
    <s v="N"/>
    <s v="NULL"/>
    <s v="FB"/>
    <s v="FORNITURA DI BENI"/>
    <s v="NULL"/>
    <s v="NULL"/>
    <s v="PERFEZIONATA/O"/>
    <s v="2020-03-03"/>
  </r>
  <r>
    <x v="111"/>
    <x v="111"/>
    <s v="015"/>
    <x v="20"/>
    <s v="2020"/>
    <s v="2020-03-03"/>
    <x v="536"/>
    <s v="8234169B35"/>
    <s v="CIG"/>
    <s v="Affidamento dispositivi medici vari, fornitura annuale"/>
    <s v="33190000-8"/>
    <s v="DISPOSITIVI E PRODOTTI MEDICI VARI"/>
    <x v="0"/>
    <n v="37940"/>
    <s v="Si"/>
    <n v="3000"/>
    <s v="Procedura negoziata per affidamenti sotto soglia"/>
    <s v="Contratto d'appalto"/>
    <s v="FORNITURE"/>
    <s v="N"/>
    <s v="NULL"/>
    <s v="FB"/>
    <s v="FORNITURA DI BENI"/>
    <s v="NULL"/>
    <s v="NULL"/>
    <s v="PERFEZIONATA/O"/>
    <s v="2020-03-03"/>
  </r>
  <r>
    <x v="111"/>
    <x v="111"/>
    <s v="015"/>
    <x v="20"/>
    <s v="2020"/>
    <s v="2020-03-03"/>
    <x v="536"/>
    <s v="8234172DAE"/>
    <s v="CIG"/>
    <s v="Affidamento dispositivi medici vari, fornitura annuale"/>
    <s v="33190000-8"/>
    <s v="DISPOSITIVI E PRODOTTI MEDICI VARI"/>
    <x v="0"/>
    <n v="37940"/>
    <s v="Si"/>
    <n v="1000"/>
    <s v="Procedura negoziata per affidamenti sotto soglia"/>
    <s v="Contratto d'appalto"/>
    <s v="FORNITURE"/>
    <s v="N"/>
    <s v="NULL"/>
    <s v="FB"/>
    <s v="FORNITURA DI BENI"/>
    <s v="NULL"/>
    <s v="NULL"/>
    <s v="PERFEZIONATA/O"/>
    <s v="2020-03-03"/>
  </r>
  <r>
    <x v="111"/>
    <x v="111"/>
    <s v="015"/>
    <x v="20"/>
    <s v="2020"/>
    <s v="2020-03-10"/>
    <x v="537"/>
    <s v="824300788F"/>
    <s v="CIG"/>
    <s v="Affidamento per l'urgenza della fornitura di test per emogasanalisi con apparecchiature in service, nelle more della gara, alla soc NOVA BIOMEDICAL ITALIA"/>
    <s v="33190000-8"/>
    <s v="DISPOSITIVI E PRODOTTI MEDICI VARI"/>
    <x v="0"/>
    <n v="180000"/>
    <s v="No"/>
    <n v="180000"/>
    <s v="Affidamento diretto"/>
    <s v="Contratto d'appalto"/>
    <s v="FORNITURE"/>
    <s v="N"/>
    <s v="NULL"/>
    <s v="FB"/>
    <s v="FORNITURA DI BENI"/>
    <s v="NULL"/>
    <s v="NULL"/>
    <s v="PERFEZIONATA/O"/>
    <s v="2020-03-10"/>
  </r>
  <r>
    <x v="111"/>
    <x v="111"/>
    <s v="015"/>
    <x v="20"/>
    <s v="2020"/>
    <s v="2020-03-16"/>
    <x v="538"/>
    <s v="8248370241"/>
    <s v="CIG"/>
    <s v="n.10 monitor multiparametrici Brama"/>
    <s v="33195110-7"/>
    <s v="MONITOR RESPIRATORI"/>
    <x v="0"/>
    <n v="60800"/>
    <s v="No"/>
    <n v="60800"/>
    <s v="Affidamento diretto"/>
    <s v="Contratto d'appalto"/>
    <s v="FORNITURE"/>
    <s v="N"/>
    <s v="NULL"/>
    <s v="FB"/>
    <s v="FORNITURA DI BENI"/>
    <s v="NULL"/>
    <s v="NULL"/>
    <s v="PERFEZIONATA/O"/>
    <s v="2020-03-16"/>
  </r>
  <r>
    <x v="111"/>
    <x v="111"/>
    <s v="015"/>
    <x v="20"/>
    <s v="2020"/>
    <s v="2020-03-19"/>
    <x v="539"/>
    <s v="8251132985"/>
    <s v="CIG"/>
    <s v="n.20 monitor mortara"/>
    <s v="33195110-7"/>
    <s v="MONITOR RESPIRATORI"/>
    <x v="0"/>
    <n v="59500"/>
    <s v="No"/>
    <n v="59500"/>
    <s v="Affidamento diretto"/>
    <s v="Contratto d'appalto"/>
    <s v="FORNITURE"/>
    <s v="N"/>
    <s v="NULL"/>
    <s v="FB"/>
    <s v="FORNITURA DI BENI"/>
    <s v="NULL"/>
    <s v="NULL"/>
    <s v="PERFEZIONATA/O"/>
    <s v="2020-03-19"/>
  </r>
  <r>
    <x v="111"/>
    <x v="111"/>
    <s v="015"/>
    <x v="20"/>
    <s v="2020"/>
    <s v="2020-03-19"/>
    <x v="540"/>
    <s v="8252044A20"/>
    <s v="CIG"/>
    <s v="Acquisto n.6 barelle ad alto biocontenimento con 50 kit filtri"/>
    <s v="33192160-1"/>
    <s v="BARELLE"/>
    <x v="0"/>
    <n v="184041"/>
    <s v="No"/>
    <n v="184041"/>
    <s v="Affidamento diretto"/>
    <s v="Contratto d'appalto"/>
    <s v="FORNITURE"/>
    <s v="N"/>
    <s v="NULL"/>
    <s v="FB"/>
    <s v="FORNITURA DI BENI"/>
    <s v="NULL"/>
    <s v="NULL"/>
    <s v="PERFEZIONATA/O"/>
    <s v="2020-03-19"/>
  </r>
  <r>
    <x v="111"/>
    <x v="111"/>
    <s v="015"/>
    <x v="20"/>
    <s v="2020"/>
    <s v="2020-03-21"/>
    <x v="541"/>
    <s v="8253253FD1"/>
    <s v="CIG"/>
    <s v="ACQUISTO URGENTE DI BOMBOLE ARIA FU LT 40 DA LT. 14 E LT 10- PACCO ARIA FU DA 16 BOMBOLE DA 40 LITRI E PACCO ARIA FU DA 25 BOMBOLE DA 40 LITRI AFFIDAMENTO ALLA DITTA S.I.A.D. S.P.A. Rif.Cig."/>
    <s v="33157800-3"/>
    <s v="IMPIANTO PER LA SOMMINISTRAZIONE DI OSSIGENO"/>
    <x v="0"/>
    <n v="44992"/>
    <s v="No"/>
    <n v="44992"/>
    <s v="Affidamento diretto"/>
    <s v="Contratto d'appalto"/>
    <s v="FORNITURE"/>
    <s v="N"/>
    <s v="NULL"/>
    <s v="FB"/>
    <s v="FORNITURA DI BENI"/>
    <s v="NULL"/>
    <s v="NULL"/>
    <s v="PERFEZIONATA/O"/>
    <s v="2020-03-21"/>
  </r>
  <r>
    <x v="111"/>
    <x v="111"/>
    <s v="015"/>
    <x v="20"/>
    <s v="2020"/>
    <s v="2020-03-24"/>
    <x v="542"/>
    <s v="8254980100"/>
    <s v="CIG"/>
    <s v="acquisto n.02 portatili radiologici digitali"/>
    <s v="33111000-1"/>
    <s v="APPARECCHI RADIOLOGICI"/>
    <x v="0"/>
    <n v="104000"/>
    <s v="No"/>
    <n v="104000"/>
    <s v="Affidamento diretto"/>
    <s v="Contratto d'appalto"/>
    <s v="FORNITURE"/>
    <s v="N"/>
    <s v="NULL"/>
    <s v="FB"/>
    <s v="FORNITURA DI BENI"/>
    <s v="NULL"/>
    <s v="NULL"/>
    <s v="PERFEZIONATA/O"/>
    <s v="2020-03-23"/>
  </r>
  <r>
    <x v="111"/>
    <x v="111"/>
    <s v="015"/>
    <x v="20"/>
    <s v="2020"/>
    <s v="2020-03-26"/>
    <x v="543"/>
    <s v="82582099A5"/>
    <s v="CIG"/>
    <s v="RINNOVI NOLEGGI AUSILI RESPIRATORI ALLA DITTA VITALAIRE DIST. SANIT. 51"/>
    <s v="33190000-8"/>
    <s v="DISPOSITIVI E PRODOTTI MEDICI VARI"/>
    <x v="0"/>
    <n v="55188"/>
    <s v="No"/>
    <n v="55188"/>
    <s v="Affidamento diretto"/>
    <s v="Contratto di concessione di servizi e/o forniture"/>
    <s v="FORNITURE"/>
    <s v="N"/>
    <s v="NULL"/>
    <s v="FB"/>
    <s v="FORNITURA DI BENI"/>
    <s v="NULL"/>
    <s v="NULL"/>
    <s v="PERFEZIONATA/O"/>
    <s v="2020-03-26"/>
  </r>
  <r>
    <x v="111"/>
    <x v="111"/>
    <s v="015"/>
    <x v="20"/>
    <s v="2020"/>
    <s v="2020-03-26"/>
    <x v="544"/>
    <s v="8258239269"/>
    <s v="CIG"/>
    <s v="ACQUISTO URGENTE DI BOMBOLE DI OSSIGENO PRODOTTO SALVAVITA  AFFIDAMENTO ALLA DITTA S.I.A.D. S.P.A"/>
    <s v="33157800-3"/>
    <s v="IMPIANTO PER LA SOMMINISTRAZIONE DI OSSIGENO"/>
    <x v="0"/>
    <n v="1023339.04"/>
    <s v="No"/>
    <n v="1023339.04"/>
    <s v="Affidamento diretto"/>
    <s v="Contratto d'appalto"/>
    <s v="FORNITURE"/>
    <s v="N"/>
    <s v="NULL"/>
    <s v="FB"/>
    <s v="FORNITURA DI BENI"/>
    <s v="NULL"/>
    <s v="NULL"/>
    <s v="PERFEZIONATA/O"/>
    <s v="2020-03-26"/>
  </r>
  <r>
    <x v="111"/>
    <x v="111"/>
    <s v="015"/>
    <x v="20"/>
    <s v="2020"/>
    <s v="2020-03-27"/>
    <x v="545"/>
    <s v="8259025B07"/>
    <s v="CIG"/>
    <s v="Servizio infermieristico 1 mese"/>
    <s v="85141200-1"/>
    <s v="SERVIZI PRESTATI DA PERSONALE INFERMIERISTICO"/>
    <x v="0"/>
    <n v="65000"/>
    <s v="No"/>
    <n v="65000"/>
    <s v="Affidamento diretto"/>
    <s v="Contratto d'appalto"/>
    <s v="SERVIZI"/>
    <s v="N"/>
    <s v="NULL"/>
    <s v="FS"/>
    <s v="FORNITURA DI SERVIZI"/>
    <s v="NULL"/>
    <s v="NULL"/>
    <s v="PERFEZIONATA/O"/>
    <s v="2020-03-26"/>
  </r>
  <r>
    <x v="111"/>
    <x v="111"/>
    <s v="015"/>
    <x v="20"/>
    <s v="2020"/>
    <s v="2020-04-01"/>
    <x v="546"/>
    <s v="8264453A5B"/>
    <s v="CIG"/>
    <s v="n.06 sistemi infusionali composti da una stazione di alloggiamento modulare dotata di n.04 pompe siringa "/>
    <s v="42122410-7"/>
    <s v="POMPE PER USO MEDICO"/>
    <x v="0"/>
    <n v="57000"/>
    <s v="No"/>
    <n v="57000"/>
    <s v="Affidamento diretto"/>
    <s v="Contratto d'appalto"/>
    <s v="FORNITURE"/>
    <s v="N"/>
    <s v="NULL"/>
    <s v="FB"/>
    <s v="FORNITURA DI BENI"/>
    <s v="NULL"/>
    <s v="NULL"/>
    <s v="PERFEZIONATA/O"/>
    <s v="2020-04-01"/>
  </r>
  <r>
    <x v="111"/>
    <x v="111"/>
    <s v="015"/>
    <x v="20"/>
    <s v="2020"/>
    <s v="2020-04-07"/>
    <x v="547"/>
    <s v="826882958D"/>
    <s v="CIG"/>
    <s v="rinnovo noleggio ausili respiratori alla ditta medicair sud distretto sanitario 57"/>
    <s v="33190000-8"/>
    <s v="DISPOSITIVI E PRODOTTI MEDICI VARI"/>
    <x v="0"/>
    <n v="86884.6"/>
    <s v="No"/>
    <n v="86884.6"/>
    <s v="Affidamento diretto"/>
    <s v="Contratto di concessione di servizi e/o forniture"/>
    <s v="FORNITURE"/>
    <s v="N"/>
    <s v="NULL"/>
    <s v="FB"/>
    <s v="FORNITURA DI BENI"/>
    <s v="NULL"/>
    <s v="NULL"/>
    <s v="PERFEZIONATA/O"/>
    <s v="2020-04-07"/>
  </r>
  <r>
    <x v="112"/>
    <x v="112"/>
    <s v="015"/>
    <x v="20"/>
    <s v="2020"/>
    <s v="2020-03-13"/>
    <x v="548"/>
    <s v="8245903E68"/>
    <s v="CIG"/>
    <s v="EMERGENZA COVID 19 FORNITURA DI N.2 PORTATILI RX PER PRESIDI OSPEDALIERI DITTA CONTEK SRL"/>
    <s v="33111600-7"/>
    <s v="APPARECCHI PER RADIOGRAFIE"/>
    <x v="0"/>
    <n v="44000"/>
    <s v="No"/>
    <n v="44000"/>
    <s v="Affidamento diretto"/>
    <s v="Contratto d'appalto"/>
    <s v="FORNITURE"/>
    <s v="N"/>
    <s v="NULL"/>
    <s v="FB"/>
    <s v="FORNITURA DI BENI"/>
    <s v="NULL"/>
    <s v="NULL"/>
    <s v="PERFEZIONATA/O"/>
    <s v="2020-03-13"/>
  </r>
  <r>
    <x v="112"/>
    <x v="112"/>
    <s v="015"/>
    <x v="20"/>
    <s v="2020"/>
    <s v="2020-03-13"/>
    <x v="549"/>
    <s v="8246365BAA"/>
    <s v="CIG"/>
    <s v="EMERGENZA COVID 19 FORNITURA DI N. 22 LETTI PER TERAPIA INTENSIVA COMPRENSIVI DI SISTEMI ANTIDECUBITO DI CUI DUE AD ARIA COMPRESSA E VENTI DI TIPO POLIURETANO ESPANSO OCCORRENTI AL PO LORETO MARE  DITTA TECNOMEDICAL SRL "/>
    <s v="33192120-9"/>
    <s v="LETTI D'OSPEDALE"/>
    <x v="0"/>
    <n v="91680"/>
    <s v="No"/>
    <n v="91680"/>
    <s v="Affidamento diretto"/>
    <s v="Contratto d'appalto"/>
    <s v="FORNITURE"/>
    <s v="N"/>
    <s v="NULL"/>
    <s v="FB"/>
    <s v="FORNITURA DI BENI"/>
    <s v="NULL"/>
    <s v="NULL"/>
    <s v="PERFEZIONATA/O"/>
    <s v="2020-03-13"/>
  </r>
  <r>
    <x v="112"/>
    <x v="112"/>
    <s v="015"/>
    <x v="20"/>
    <s v="2020"/>
    <s v="2020-03-23"/>
    <x v="550"/>
    <s v="8252409756"/>
    <s v="CIG"/>
    <s v="Fornitura di fabbisogni urgenti 4 mesi per DM ANESTESIA E RIANIMAZIONE"/>
    <s v="33190000-8"/>
    <s v="DISPOSITIVI E PRODOTTI MEDICI VARI"/>
    <x v="0"/>
    <n v="208555.97"/>
    <s v="Si"/>
    <n v="21250"/>
    <s v="Procedura negoziata per affidamenti sotto soglia"/>
    <s v="Contratto d'appalto"/>
    <s v="FORNITURE"/>
    <s v="N"/>
    <s v="NULL"/>
    <s v="FB"/>
    <s v="FORNITURA DI BENI"/>
    <s v="NULL"/>
    <s v="NULL"/>
    <s v="PERFEZIONATA/O"/>
    <s v="2020-03-23"/>
  </r>
  <r>
    <x v="112"/>
    <x v="112"/>
    <s v="015"/>
    <x v="20"/>
    <s v="2020"/>
    <s v="2020-03-23"/>
    <x v="550"/>
    <s v="8252414B75"/>
    <s v="CIG"/>
    <s v="Fornitura di fabbisogni urgenti 4 mesi per DM ANESTESIA E RIANIMAZIONE"/>
    <s v="33190000-8"/>
    <s v="DISPOSITIVI E PRODOTTI MEDICI VARI"/>
    <x v="0"/>
    <n v="208555.97"/>
    <s v="Si"/>
    <n v="4250"/>
    <s v="Procedura negoziata per affidamenti sotto soglia"/>
    <s v="Contratto d'appalto"/>
    <s v="FORNITURE"/>
    <s v="N"/>
    <s v="NULL"/>
    <s v="FB"/>
    <s v="FORNITURA DI BENI"/>
    <s v="NULL"/>
    <s v="NULL"/>
    <s v="PERFEZIONATA/O"/>
    <s v="2020-03-23"/>
  </r>
  <r>
    <x v="112"/>
    <x v="112"/>
    <s v="015"/>
    <x v="20"/>
    <s v="2020"/>
    <s v="2020-03-23"/>
    <x v="550"/>
    <s v="8252418EC1"/>
    <s v="CIG"/>
    <s v="Fornitura di fabbisogni urgenti 4 mesi per DM ANESTESIA E RIANIMAZIONE"/>
    <s v="33190000-8"/>
    <s v="DISPOSITIVI E PRODOTTI MEDICI VARI"/>
    <x v="0"/>
    <n v="208555.97"/>
    <s v="Si"/>
    <n v="4200"/>
    <s v="Procedura negoziata per affidamenti sotto soglia"/>
    <s v="Contratto d'appalto"/>
    <s v="FORNITURE"/>
    <s v="N"/>
    <s v="NULL"/>
    <s v="FB"/>
    <s v="FORNITURA DI BENI"/>
    <s v="NULL"/>
    <s v="NULL"/>
    <s v="PERFEZIONATA/O"/>
    <s v="2020-03-23"/>
  </r>
  <r>
    <x v="112"/>
    <x v="112"/>
    <s v="015"/>
    <x v="20"/>
    <s v="2020"/>
    <s v="2020-03-23"/>
    <x v="550"/>
    <s v="825242655E"/>
    <s v="CIG"/>
    <s v="Fornitura di fabbisogni urgenti 4 mesi per DM ANESTESIA E RIANIMAZIONE"/>
    <s v="33190000-8"/>
    <s v="DISPOSITIVI E PRODOTTI MEDICI VARI"/>
    <x v="0"/>
    <n v="208555.97"/>
    <s v="Si"/>
    <n v="1630"/>
    <s v="Procedura negoziata per affidamenti sotto soglia"/>
    <s v="Contratto d'appalto"/>
    <s v="FORNITURE"/>
    <s v="N"/>
    <s v="NULL"/>
    <s v="FB"/>
    <s v="FORNITURA DI BENI"/>
    <s v="NULL"/>
    <s v="NULL"/>
    <s v="PERFEZIONATA/O"/>
    <s v="2020-03-23"/>
  </r>
  <r>
    <x v="112"/>
    <x v="112"/>
    <s v="015"/>
    <x v="20"/>
    <s v="2020"/>
    <s v="2020-03-23"/>
    <x v="550"/>
    <s v="8252434BF6"/>
    <s v="CIG"/>
    <s v="Fornitura di fabbisogni urgenti 4 mesi per DM ANESTESIA E RIANIMAZIONE"/>
    <s v="33190000-8"/>
    <s v="DISPOSITIVI E PRODOTTI MEDICI VARI"/>
    <x v="0"/>
    <n v="208555.97"/>
    <s v="Si"/>
    <n v="7200"/>
    <s v="Procedura negoziata per affidamenti sotto soglia"/>
    <s v="Contratto d'appalto"/>
    <s v="FORNITURE"/>
    <s v="N"/>
    <s v="NULL"/>
    <s v="FB"/>
    <s v="FORNITURA DI BENI"/>
    <s v="NULL"/>
    <s v="NULL"/>
    <s v="PERFEZIONATA/O"/>
    <s v="2020-03-23"/>
  </r>
  <r>
    <x v="112"/>
    <x v="112"/>
    <s v="015"/>
    <x v="20"/>
    <s v="2020"/>
    <s v="2020-03-23"/>
    <x v="550"/>
    <s v="825243901A"/>
    <s v="CIG"/>
    <s v="Fornitura di fabbisogni urgenti 4 mesi per DM ANESTESIA E RIANIMAZIONE"/>
    <s v="33190000-8"/>
    <s v="DISPOSITIVI E PRODOTTI MEDICI VARI"/>
    <x v="0"/>
    <n v="208555.97"/>
    <s v="Si"/>
    <n v="2000"/>
    <s v="Procedura negoziata per affidamenti sotto soglia"/>
    <s v="Contratto d'appalto"/>
    <s v="FORNITURE"/>
    <s v="N"/>
    <s v="NULL"/>
    <s v="FB"/>
    <s v="FORNITURA DI BENI"/>
    <s v="NULL"/>
    <s v="NULL"/>
    <s v="PERFEZIONATA/O"/>
    <s v="2020-03-23"/>
  </r>
  <r>
    <x v="112"/>
    <x v="112"/>
    <s v="015"/>
    <x v="20"/>
    <s v="2020"/>
    <s v="2020-03-23"/>
    <x v="550"/>
    <s v="82524400ED"/>
    <s v="CIG"/>
    <s v="Fornitura di fabbisogni urgenti 4 mesi per DM ANESTESIA E RIANIMAZIONE"/>
    <s v="33190000-8"/>
    <s v="DISPOSITIVI E PRODOTTI MEDICI VARI"/>
    <x v="0"/>
    <n v="208555.97"/>
    <s v="Si"/>
    <n v="7000"/>
    <s v="Procedura negoziata per affidamenti sotto soglia"/>
    <s v="Contratto d'appalto"/>
    <s v="FORNITURE"/>
    <s v="N"/>
    <s v="NULL"/>
    <s v="FB"/>
    <s v="FORNITURA DI BENI"/>
    <s v="NULL"/>
    <s v="NULL"/>
    <s v="PERFEZIONATA/O"/>
    <s v="2020-03-23"/>
  </r>
  <r>
    <x v="112"/>
    <x v="112"/>
    <s v="015"/>
    <x v="20"/>
    <s v="2020"/>
    <s v="2020-03-23"/>
    <x v="550"/>
    <s v="82524465DF"/>
    <s v="CIG"/>
    <s v="Fornitura di fabbisogni urgenti 4 mesi per DM ANESTESIA E RIANIMAZIONE"/>
    <s v="33190000-8"/>
    <s v="DISPOSITIVI E PRODOTTI MEDICI VARI"/>
    <x v="0"/>
    <n v="208555.97"/>
    <s v="Si"/>
    <n v="3600"/>
    <s v="Procedura negoziata per affidamenti sotto soglia"/>
    <s v="Contratto d'appalto"/>
    <s v="FORNITURE"/>
    <s v="N"/>
    <s v="NULL"/>
    <s v="FB"/>
    <s v="FORNITURA DI BENI"/>
    <s v="NULL"/>
    <s v="NULL"/>
    <s v="PERFEZIONATA/O"/>
    <s v="2020-03-23"/>
  </r>
  <r>
    <x v="112"/>
    <x v="112"/>
    <s v="015"/>
    <x v="20"/>
    <s v="2020"/>
    <s v="2020-03-23"/>
    <x v="550"/>
    <s v="8252458FC3"/>
    <s v="CIG"/>
    <s v="Fornitura di fabbisogni urgenti 4 mesi per DM ANESTESIA E RIANIMAZIONE"/>
    <s v="33190000-8"/>
    <s v="DISPOSITIVI E PRODOTTI MEDICI VARI"/>
    <x v="0"/>
    <n v="208555.97"/>
    <s v="Si"/>
    <n v="700"/>
    <s v="Procedura negoziata per affidamenti sotto soglia"/>
    <s v="Contratto d'appalto"/>
    <s v="FORNITURE"/>
    <s v="N"/>
    <s v="NULL"/>
    <s v="FB"/>
    <s v="FORNITURA DI BENI"/>
    <s v="NULL"/>
    <s v="NULL"/>
    <s v="PERFEZIONATA/O"/>
    <s v="2020-03-23"/>
  </r>
  <r>
    <x v="112"/>
    <x v="112"/>
    <s v="015"/>
    <x v="20"/>
    <s v="2020"/>
    <s v="2020-03-23"/>
    <x v="550"/>
    <s v="8252462314"/>
    <s v="CIG"/>
    <s v="Fornitura di fabbisogni urgenti 4 mesi per DM ANESTESIA E RIANIMAZIONE"/>
    <s v="33190000-8"/>
    <s v="DISPOSITIVI E PRODOTTI MEDICI VARI"/>
    <x v="0"/>
    <n v="208555.97"/>
    <s v="Si"/>
    <n v="3450"/>
    <s v="Procedura negoziata per affidamenti sotto soglia"/>
    <s v="Contratto d'appalto"/>
    <s v="FORNITURE"/>
    <s v="N"/>
    <s v="NULL"/>
    <s v="FB"/>
    <s v="FORNITURA DI BENI"/>
    <s v="NULL"/>
    <s v="NULL"/>
    <s v="PERFEZIONATA/O"/>
    <s v="2020-03-23"/>
  </r>
  <r>
    <x v="112"/>
    <x v="112"/>
    <s v="015"/>
    <x v="20"/>
    <s v="2020"/>
    <s v="2020-03-23"/>
    <x v="550"/>
    <s v="825246558D"/>
    <s v="CIG"/>
    <s v="Fornitura di fabbisogni urgenti 4 mesi per DM ANESTESIA E RIANIMAZIONE"/>
    <s v="33190000-8"/>
    <s v="DISPOSITIVI E PRODOTTI MEDICI VARI"/>
    <x v="0"/>
    <n v="208555.97"/>
    <s v="Si"/>
    <n v="690"/>
    <s v="Procedura negoziata per affidamenti sotto soglia"/>
    <s v="Contratto d'appalto"/>
    <s v="FORNITURE"/>
    <s v="N"/>
    <s v="NULL"/>
    <s v="FB"/>
    <s v="FORNITURA DI BENI"/>
    <s v="NULL"/>
    <s v="NULL"/>
    <s v="PERFEZIONATA/O"/>
    <s v="2020-03-23"/>
  </r>
  <r>
    <x v="112"/>
    <x v="112"/>
    <s v="015"/>
    <x v="20"/>
    <s v="2020"/>
    <s v="2020-03-23"/>
    <x v="550"/>
    <s v="82524698D9"/>
    <s v="CIG"/>
    <s v="Fornitura di fabbisogni urgenti 4 mesi per DM ANESTESIA E RIANIMAZIONE"/>
    <s v="33190000-8"/>
    <s v="DISPOSITIVI E PRODOTTI MEDICI VARI"/>
    <x v="0"/>
    <n v="208555.97"/>
    <s v="Si"/>
    <n v="1250"/>
    <s v="Procedura negoziata per affidamenti sotto soglia"/>
    <s v="Contratto d'appalto"/>
    <s v="FORNITURE"/>
    <s v="N"/>
    <s v="NULL"/>
    <s v="FB"/>
    <s v="FORNITURA DI BENI"/>
    <s v="NULL"/>
    <s v="NULL"/>
    <s v="PERFEZIONATA/O"/>
    <s v="2020-03-23"/>
  </r>
  <r>
    <x v="112"/>
    <x v="112"/>
    <s v="015"/>
    <x v="20"/>
    <s v="2020"/>
    <s v="2020-03-23"/>
    <x v="550"/>
    <s v="8252476E9E"/>
    <s v="CIG"/>
    <s v="Fornitura di fabbisogni urgenti 4 mesi per DM ANESTESIA E RIANIMAZIONE"/>
    <s v="33190000-8"/>
    <s v="DISPOSITIVI E PRODOTTI MEDICI VARI"/>
    <x v="0"/>
    <n v="208555.97"/>
    <s v="Si"/>
    <n v="1250"/>
    <s v="Procedura negoziata per affidamenti sotto soglia"/>
    <s v="Contratto d'appalto"/>
    <s v="FORNITURE"/>
    <s v="N"/>
    <s v="NULL"/>
    <s v="FB"/>
    <s v="FORNITURA DI BENI"/>
    <s v="NULL"/>
    <s v="NULL"/>
    <s v="PERFEZIONATA/O"/>
    <s v="2020-03-23"/>
  </r>
  <r>
    <x v="112"/>
    <x v="112"/>
    <s v="015"/>
    <x v="20"/>
    <s v="2020"/>
    <s v="2020-03-23"/>
    <x v="550"/>
    <s v="82524801EF"/>
    <s v="CIG"/>
    <s v="Fornitura di fabbisogni urgenti 4 mesi per DM ANESTESIA E RIANIMAZIONE"/>
    <s v="33190000-8"/>
    <s v="DISPOSITIVI E PRODOTTI MEDICI VARI"/>
    <x v="0"/>
    <n v="208555.97"/>
    <s v="Si"/>
    <n v="870"/>
    <s v="Procedura negoziata per affidamenti sotto soglia"/>
    <s v="Contratto d'appalto"/>
    <s v="FORNITURE"/>
    <s v="N"/>
    <s v="NULL"/>
    <s v="FB"/>
    <s v="FORNITURA DI BENI"/>
    <s v="NULL"/>
    <s v="NULL"/>
    <s v="PERFEZIONATA/O"/>
    <s v="2020-03-23"/>
  </r>
  <r>
    <x v="112"/>
    <x v="112"/>
    <s v="015"/>
    <x v="20"/>
    <s v="2020"/>
    <s v="2020-03-23"/>
    <x v="550"/>
    <s v="825248560E"/>
    <s v="CIG"/>
    <s v="Fornitura di fabbisogni urgenti 4 mesi per DM ANESTESIA E RIANIMAZIONE"/>
    <s v="33190000-8"/>
    <s v="DISPOSITIVI E PRODOTTI MEDICI VARI"/>
    <x v="0"/>
    <n v="208555.97"/>
    <s v="Si"/>
    <n v="195"/>
    <s v="Procedura negoziata per affidamenti sotto soglia"/>
    <s v="Contratto d'appalto"/>
    <s v="FORNITURE"/>
    <s v="N"/>
    <s v="NULL"/>
    <s v="FB"/>
    <s v="FORNITURA DI BENI"/>
    <s v="NULL"/>
    <s v="NULL"/>
    <s v="PERFEZIONATA/O"/>
    <s v="2020-03-23"/>
  </r>
  <r>
    <x v="112"/>
    <x v="112"/>
    <s v="015"/>
    <x v="20"/>
    <s v="2020"/>
    <s v="2020-03-23"/>
    <x v="550"/>
    <s v="8252490A2D"/>
    <s v="CIG"/>
    <s v="Fornitura di fabbisogni urgenti 4 mesi per DM ANESTESIA E RIANIMAZIONE"/>
    <s v="33190000-8"/>
    <s v="DISPOSITIVI E PRODOTTI MEDICI VARI"/>
    <x v="0"/>
    <n v="208555.97"/>
    <s v="Si"/>
    <n v="2600"/>
    <s v="Procedura negoziata per affidamenti sotto soglia"/>
    <s v="Contratto d'appalto"/>
    <s v="FORNITURE"/>
    <s v="N"/>
    <s v="NULL"/>
    <s v="FB"/>
    <s v="FORNITURA DI BENI"/>
    <s v="NULL"/>
    <s v="NULL"/>
    <s v="PERFEZIONATA/O"/>
    <s v="2020-03-23"/>
  </r>
  <r>
    <x v="112"/>
    <x v="112"/>
    <s v="015"/>
    <x v="20"/>
    <s v="2020"/>
    <s v="2020-03-23"/>
    <x v="550"/>
    <s v="8252491B00"/>
    <s v="CIG"/>
    <s v="Fornitura di fabbisogni urgenti 4 mesi per DM ANESTESIA E RIANIMAZIONE"/>
    <s v="33190000-8"/>
    <s v="DISPOSITIVI E PRODOTTI MEDICI VARI"/>
    <x v="0"/>
    <n v="208555.97"/>
    <s v="Si"/>
    <n v="1900"/>
    <s v="Procedura negoziata per affidamenti sotto soglia"/>
    <s v="Contratto d'appalto"/>
    <s v="FORNITURE"/>
    <s v="N"/>
    <s v="NULL"/>
    <s v="FB"/>
    <s v="FORNITURA DI BENI"/>
    <s v="NULL"/>
    <s v="NULL"/>
    <s v="PERFEZIONATA/O"/>
    <s v="2020-03-23"/>
  </r>
  <r>
    <x v="112"/>
    <x v="112"/>
    <s v="015"/>
    <x v="20"/>
    <s v="2020"/>
    <s v="2020-03-23"/>
    <x v="550"/>
    <s v="825249919D"/>
    <s v="CIG"/>
    <s v="Fornitura di fabbisogni urgenti 4 mesi per DM ANESTESIA E RIANIMAZIONE"/>
    <s v="33190000-8"/>
    <s v="DISPOSITIVI E PRODOTTI MEDICI VARI"/>
    <x v="0"/>
    <n v="208555.97"/>
    <s v="Si"/>
    <n v="39000"/>
    <s v="Procedura negoziata per affidamenti sotto soglia"/>
    <s v="Contratto d'appalto"/>
    <s v="FORNITURE"/>
    <s v="N"/>
    <s v="NULL"/>
    <s v="FB"/>
    <s v="FORNITURA DI BENI"/>
    <s v="NULL"/>
    <s v="NULL"/>
    <s v="PERFEZIONATA/O"/>
    <s v="2020-03-23"/>
  </r>
  <r>
    <x v="112"/>
    <x v="112"/>
    <s v="015"/>
    <x v="20"/>
    <s v="2020"/>
    <s v="2020-03-23"/>
    <x v="550"/>
    <s v="8252501343"/>
    <s v="CIG"/>
    <s v="Fornitura di fabbisogni urgenti 4 mesi per DM ANESTESIA E RIANIMAZIONE"/>
    <s v="33190000-8"/>
    <s v="DISPOSITIVI E PRODOTTI MEDICI VARI"/>
    <x v="0"/>
    <n v="208555.97"/>
    <s v="Si"/>
    <n v="873"/>
    <s v="Procedura negoziata per affidamenti sotto soglia"/>
    <s v="Contratto d'appalto"/>
    <s v="FORNITURE"/>
    <s v="N"/>
    <s v="NULL"/>
    <s v="FB"/>
    <s v="FORNITURA DI BENI"/>
    <s v="NULL"/>
    <s v="NULL"/>
    <s v="PERFEZIONATA/O"/>
    <s v="2020-03-23"/>
  </r>
  <r>
    <x v="112"/>
    <x v="112"/>
    <s v="015"/>
    <x v="20"/>
    <s v="2020"/>
    <s v="2020-03-23"/>
    <x v="550"/>
    <s v="8252512C54"/>
    <s v="CIG"/>
    <s v="Fornitura di fabbisogni urgenti 4 mesi per DM ANESTESIA E RIANIMAZIONE"/>
    <s v="33190000-8"/>
    <s v="DISPOSITIVI E PRODOTTI MEDICI VARI"/>
    <x v="0"/>
    <n v="208555.97"/>
    <s v="Si"/>
    <n v="3135"/>
    <s v="Procedura negoziata per affidamenti sotto soglia"/>
    <s v="Contratto d'appalto"/>
    <s v="FORNITURE"/>
    <s v="N"/>
    <s v="NULL"/>
    <s v="FB"/>
    <s v="FORNITURA DI BENI"/>
    <s v="NULL"/>
    <s v="NULL"/>
    <s v="PERFEZIONATA/O"/>
    <s v="2020-03-23"/>
  </r>
  <r>
    <x v="112"/>
    <x v="112"/>
    <s v="015"/>
    <x v="20"/>
    <s v="2020"/>
    <s v="2020-03-23"/>
    <x v="550"/>
    <s v="825251814B"/>
    <s v="CIG"/>
    <s v="Fornitura di fabbisogni urgenti 4 mesi per DM ANESTESIA E RIANIMAZIONE"/>
    <s v="33190000-8"/>
    <s v="DISPOSITIVI E PRODOTTI MEDICI VARI"/>
    <x v="0"/>
    <n v="208555.97"/>
    <s v="Si"/>
    <n v="4440"/>
    <s v="Procedura negoziata per affidamenti sotto soglia"/>
    <s v="Contratto d'appalto"/>
    <s v="FORNITURE"/>
    <s v="N"/>
    <s v="NULL"/>
    <s v="FB"/>
    <s v="FORNITURA DI BENI"/>
    <s v="NULL"/>
    <s v="NULL"/>
    <s v="PERFEZIONATA/O"/>
    <s v="2020-03-23"/>
  </r>
  <r>
    <x v="112"/>
    <x v="112"/>
    <s v="015"/>
    <x v="20"/>
    <s v="2020"/>
    <s v="2020-03-23"/>
    <x v="550"/>
    <s v="82525278B6"/>
    <s v="CIG"/>
    <s v="Fornitura di fabbisogni urgenti 4 mesi per DM ANESTESIA E RIANIMAZIONE"/>
    <s v="33190000-8"/>
    <s v="DISPOSITIVI E PRODOTTI MEDICI VARI"/>
    <x v="0"/>
    <n v="208555.97"/>
    <s v="Si"/>
    <n v="87.5"/>
    <s v="Procedura negoziata per affidamenti sotto soglia"/>
    <s v="Contratto d'appalto"/>
    <s v="FORNITURE"/>
    <s v="N"/>
    <s v="NULL"/>
    <s v="FB"/>
    <s v="FORNITURA DI BENI"/>
    <s v="NULL"/>
    <s v="NULL"/>
    <s v="PERFEZIONATA/O"/>
    <s v="2020-03-23"/>
  </r>
  <r>
    <x v="112"/>
    <x v="112"/>
    <s v="015"/>
    <x v="20"/>
    <s v="2020"/>
    <s v="2020-03-23"/>
    <x v="550"/>
    <s v="8252530B2F"/>
    <s v="CIG"/>
    <s v="Fornitura di fabbisogni urgenti 4 mesi per DM ANESTESIA E RIANIMAZIONE"/>
    <s v="33190000-8"/>
    <s v="DISPOSITIVI E PRODOTTI MEDICI VARI"/>
    <x v="0"/>
    <n v="208555.97"/>
    <s v="Si"/>
    <n v="1648"/>
    <s v="Procedura negoziata per affidamenti sotto soglia"/>
    <s v="Contratto d'appalto"/>
    <s v="FORNITURE"/>
    <s v="N"/>
    <s v="NULL"/>
    <s v="FB"/>
    <s v="FORNITURA DI BENI"/>
    <s v="NULL"/>
    <s v="NULL"/>
    <s v="PERFEZIONATA/O"/>
    <s v="2020-03-23"/>
  </r>
  <r>
    <x v="112"/>
    <x v="112"/>
    <s v="015"/>
    <x v="20"/>
    <s v="2020"/>
    <s v="2020-03-23"/>
    <x v="550"/>
    <s v="8252535F4E"/>
    <s v="CIG"/>
    <s v="Fornitura di fabbisogni urgenti 4 mesi per DM ANESTESIA E RIANIMAZIONE"/>
    <s v="33190000-8"/>
    <s v="DISPOSITIVI E PRODOTTI MEDICI VARI"/>
    <x v="0"/>
    <n v="208555.97"/>
    <s v="Si"/>
    <n v="1580"/>
    <s v="Procedura negoziata per affidamenti sotto soglia"/>
    <s v="Contratto d'appalto"/>
    <s v="FORNITURE"/>
    <s v="N"/>
    <s v="NULL"/>
    <s v="FB"/>
    <s v="FORNITURA DI BENI"/>
    <s v="NULL"/>
    <s v="NULL"/>
    <s v="PERFEZIONATA/O"/>
    <s v="2020-03-23"/>
  </r>
  <r>
    <x v="112"/>
    <x v="112"/>
    <s v="015"/>
    <x v="20"/>
    <s v="2020"/>
    <s v="2020-03-23"/>
    <x v="550"/>
    <s v="82525381CC"/>
    <s v="CIG"/>
    <s v="Fornitura di fabbisogni urgenti 4 mesi per DM ANESTESIA E RIANIMAZIONE"/>
    <s v="33190000-8"/>
    <s v="DISPOSITIVI E PRODOTTI MEDICI VARI"/>
    <x v="0"/>
    <n v="208555.97"/>
    <s v="Si"/>
    <n v="590"/>
    <s v="Procedura negoziata per affidamenti sotto soglia"/>
    <s v="Contratto d'appalto"/>
    <s v="FORNITURE"/>
    <s v="N"/>
    <s v="NULL"/>
    <s v="FB"/>
    <s v="FORNITURA DI BENI"/>
    <s v="NULL"/>
    <s v="NULL"/>
    <s v="PERFEZIONATA/O"/>
    <s v="2020-03-23"/>
  </r>
  <r>
    <x v="112"/>
    <x v="112"/>
    <s v="015"/>
    <x v="20"/>
    <s v="2020"/>
    <s v="2020-03-23"/>
    <x v="550"/>
    <s v="8252540372"/>
    <s v="CIG"/>
    <s v="Fornitura di fabbisogni urgenti 4 mesi per DM ANESTESIA E RIANIMAZIONE"/>
    <s v="33190000-8"/>
    <s v="DISPOSITIVI E PRODOTTI MEDICI VARI"/>
    <x v="0"/>
    <n v="208555.97"/>
    <s v="Si"/>
    <n v="119.75"/>
    <s v="Procedura negoziata per affidamenti sotto soglia"/>
    <s v="Contratto d'appalto"/>
    <s v="FORNITURE"/>
    <s v="N"/>
    <s v="NULL"/>
    <s v="FB"/>
    <s v="FORNITURA DI BENI"/>
    <s v="NULL"/>
    <s v="NULL"/>
    <s v="PERFEZIONATA/O"/>
    <s v="2020-03-23"/>
  </r>
  <r>
    <x v="112"/>
    <x v="112"/>
    <s v="015"/>
    <x v="20"/>
    <s v="2020"/>
    <s v="2020-03-23"/>
    <x v="550"/>
    <s v="82525446BE"/>
    <s v="CIG"/>
    <s v="Fornitura di fabbisogni urgenti 4 mesi per DM ANESTESIA E RIANIMAZIONE"/>
    <s v="33190000-8"/>
    <s v="DISPOSITIVI E PRODOTTI MEDICI VARI"/>
    <x v="0"/>
    <n v="208555.97"/>
    <s v="Si"/>
    <n v="5500"/>
    <s v="Procedura negoziata per affidamenti sotto soglia"/>
    <s v="Contratto d'appalto"/>
    <s v="FORNITURE"/>
    <s v="N"/>
    <s v="NULL"/>
    <s v="FB"/>
    <s v="FORNITURA DI BENI"/>
    <s v="NULL"/>
    <s v="NULL"/>
    <s v="PERFEZIONATA/O"/>
    <s v="2020-03-23"/>
  </r>
  <r>
    <x v="112"/>
    <x v="112"/>
    <s v="015"/>
    <x v="20"/>
    <s v="2020"/>
    <s v="2020-03-23"/>
    <x v="550"/>
    <s v="8252549ADD"/>
    <s v="CIG"/>
    <s v="Fornitura di fabbisogni urgenti 4 mesi per DM ANESTESIA E RIANIMAZIONE"/>
    <s v="33190000-8"/>
    <s v="DISPOSITIVI E PRODOTTI MEDICI VARI"/>
    <x v="0"/>
    <n v="208555.97"/>
    <s v="Si"/>
    <n v="150"/>
    <s v="Procedura negoziata per affidamenti sotto soglia"/>
    <s v="Contratto d'appalto"/>
    <s v="FORNITURE"/>
    <s v="N"/>
    <s v="NULL"/>
    <s v="FB"/>
    <s v="FORNITURA DI BENI"/>
    <s v="NULL"/>
    <s v="NULL"/>
    <s v="PERFEZIONATA/O"/>
    <s v="2020-03-23"/>
  </r>
  <r>
    <x v="112"/>
    <x v="112"/>
    <s v="015"/>
    <x v="20"/>
    <s v="2020"/>
    <s v="2020-03-23"/>
    <x v="550"/>
    <s v="8252553E29"/>
    <s v="CIG"/>
    <s v="Fornitura di fabbisogni urgenti 4 mesi per DM ANESTESIA E RIANIMAZIONE"/>
    <s v="33190000-8"/>
    <s v="DISPOSITIVI E PRODOTTI MEDICI VARI"/>
    <x v="0"/>
    <n v="208555.97"/>
    <s v="Si"/>
    <n v="690"/>
    <s v="Procedura negoziata per affidamenti sotto soglia"/>
    <s v="Contratto d'appalto"/>
    <s v="FORNITURE"/>
    <s v="N"/>
    <s v="NULL"/>
    <s v="FB"/>
    <s v="FORNITURA DI BENI"/>
    <s v="NULL"/>
    <s v="NULL"/>
    <s v="PERFEZIONATA/O"/>
    <s v="2020-03-23"/>
  </r>
  <r>
    <x v="112"/>
    <x v="112"/>
    <s v="015"/>
    <x v="20"/>
    <s v="2020"/>
    <s v="2020-03-23"/>
    <x v="550"/>
    <s v="82525560A7"/>
    <s v="CIG"/>
    <s v="Fornitura di fabbisogni urgenti 4 mesi per DM ANESTESIA E RIANIMAZIONE"/>
    <s v="33190000-8"/>
    <s v="DISPOSITIVI E PRODOTTI MEDICI VARI"/>
    <x v="0"/>
    <n v="208555.97"/>
    <s v="Si"/>
    <n v="260"/>
    <s v="Procedura negoziata per affidamenti sotto soglia"/>
    <s v="Contratto d'appalto"/>
    <s v="FORNITURE"/>
    <s v="N"/>
    <s v="NULL"/>
    <s v="FB"/>
    <s v="FORNITURA DI BENI"/>
    <s v="NULL"/>
    <s v="NULL"/>
    <s v="PERFEZIONATA/O"/>
    <s v="2020-03-23"/>
  </r>
  <r>
    <x v="112"/>
    <x v="112"/>
    <s v="015"/>
    <x v="20"/>
    <s v="2020"/>
    <s v="2020-03-23"/>
    <x v="550"/>
    <s v="825256473F"/>
    <s v="CIG"/>
    <s v="Fornitura di fabbisogni urgenti 4 mesi per DM ANESTESIA E RIANIMAZIONE"/>
    <s v="33190000-8"/>
    <s v="DISPOSITIVI E PRODOTTI MEDICI VARI"/>
    <x v="0"/>
    <n v="208555.97"/>
    <s v="Si"/>
    <n v="645"/>
    <s v="Procedura negoziata per affidamenti sotto soglia"/>
    <s v="Contratto d'appalto"/>
    <s v="FORNITURE"/>
    <s v="N"/>
    <s v="NULL"/>
    <s v="FB"/>
    <s v="FORNITURA DI BENI"/>
    <s v="NULL"/>
    <s v="NULL"/>
    <s v="PERFEZIONATA/O"/>
    <s v="2020-03-23"/>
  </r>
  <r>
    <x v="112"/>
    <x v="112"/>
    <s v="015"/>
    <x v="20"/>
    <s v="2020"/>
    <s v="2020-03-23"/>
    <x v="550"/>
    <s v="8252572DD7"/>
    <s v="CIG"/>
    <s v="Fornitura di fabbisogni urgenti 4 mesi per DM ANESTESIA E RIANIMAZIONE"/>
    <s v="33190000-8"/>
    <s v="DISPOSITIVI E PRODOTTI MEDICI VARI"/>
    <x v="0"/>
    <n v="208555.97"/>
    <s v="Si"/>
    <n v="3325"/>
    <s v="Procedura negoziata per affidamenti sotto soglia"/>
    <s v="Contratto d'appalto"/>
    <s v="FORNITURE"/>
    <s v="N"/>
    <s v="NULL"/>
    <s v="FB"/>
    <s v="FORNITURA DI BENI"/>
    <s v="NULL"/>
    <s v="NULL"/>
    <s v="PERFEZIONATA/O"/>
    <s v="2020-03-23"/>
  </r>
  <r>
    <x v="112"/>
    <x v="112"/>
    <s v="015"/>
    <x v="20"/>
    <s v="2020"/>
    <s v="2020-03-23"/>
    <x v="550"/>
    <s v="8252574F7D"/>
    <s v="CIG"/>
    <s v="Fornitura di fabbisogni urgenti 4 mesi per DM ANESTESIA E RIANIMAZIONE"/>
    <s v="33190000-8"/>
    <s v="DISPOSITIVI E PRODOTTI MEDICI VARI"/>
    <x v="0"/>
    <n v="208555.97"/>
    <s v="Si"/>
    <n v="2000"/>
    <s v="Procedura negoziata per affidamenti sotto soglia"/>
    <s v="Contratto d'appalto"/>
    <s v="FORNITURE"/>
    <s v="N"/>
    <s v="NULL"/>
    <s v="FB"/>
    <s v="FORNITURA DI BENI"/>
    <s v="NULL"/>
    <s v="NULL"/>
    <s v="PERFEZIONATA/O"/>
    <s v="2020-03-23"/>
  </r>
  <r>
    <x v="112"/>
    <x v="112"/>
    <s v="015"/>
    <x v="20"/>
    <s v="2020"/>
    <s v="2020-03-23"/>
    <x v="550"/>
    <s v="82525782CE"/>
    <s v="CIG"/>
    <s v="Fornitura di fabbisogni urgenti 4 mesi per DM ANESTESIA E RIANIMAZIONE"/>
    <s v="33190000-8"/>
    <s v="DISPOSITIVI E PRODOTTI MEDICI VARI"/>
    <x v="0"/>
    <n v="208555.97"/>
    <s v="Si"/>
    <n v="5000"/>
    <s v="Procedura negoziata per affidamenti sotto soglia"/>
    <s v="Contratto d'appalto"/>
    <s v="FORNITURE"/>
    <s v="N"/>
    <s v="NULL"/>
    <s v="FB"/>
    <s v="FORNITURA DI BENI"/>
    <s v="NULL"/>
    <s v="NULL"/>
    <s v="PERFEZIONATA/O"/>
    <s v="2020-03-23"/>
  </r>
  <r>
    <x v="112"/>
    <x v="112"/>
    <s v="015"/>
    <x v="20"/>
    <s v="2020"/>
    <s v="2020-03-23"/>
    <x v="550"/>
    <s v="82525793A1"/>
    <s v="CIG"/>
    <s v="Fornitura di fabbisogni urgenti 4 mesi per DM ANESTESIA E RIANIMAZIONE"/>
    <s v="33190000-8"/>
    <s v="DISPOSITIVI E PRODOTTI MEDICI VARI"/>
    <x v="0"/>
    <n v="208555.97"/>
    <s v="Si"/>
    <n v="10200"/>
    <s v="Procedura negoziata per affidamenti sotto soglia"/>
    <s v="Contratto d'appalto"/>
    <s v="FORNITURE"/>
    <s v="N"/>
    <s v="NULL"/>
    <s v="FB"/>
    <s v="FORNITURA DI BENI"/>
    <s v="NULL"/>
    <s v="NULL"/>
    <s v="PERFEZIONATA/O"/>
    <s v="2020-03-23"/>
  </r>
  <r>
    <x v="112"/>
    <x v="112"/>
    <s v="015"/>
    <x v="20"/>
    <s v="2020"/>
    <s v="2020-03-23"/>
    <x v="550"/>
    <s v="8252585893"/>
    <s v="CIG"/>
    <s v="Fornitura di fabbisogni urgenti 4 mesi per DM ANESTESIA E RIANIMAZIONE"/>
    <s v="33190000-8"/>
    <s v="DISPOSITIVI E PRODOTTI MEDICI VARI"/>
    <x v="0"/>
    <n v="208555.97"/>
    <s v="Si"/>
    <n v="12800"/>
    <s v="Procedura negoziata per affidamenti sotto soglia"/>
    <s v="Contratto d'appalto"/>
    <s v="FORNITURE"/>
    <s v="N"/>
    <s v="NULL"/>
    <s v="FB"/>
    <s v="FORNITURA DI BENI"/>
    <s v="NULL"/>
    <s v="NULL"/>
    <s v="PERFEZIONATA/O"/>
    <s v="2020-03-23"/>
  </r>
  <r>
    <x v="112"/>
    <x v="112"/>
    <s v="015"/>
    <x v="20"/>
    <s v="2020"/>
    <s v="2020-03-23"/>
    <x v="550"/>
    <s v="8252588B0C"/>
    <s v="CIG"/>
    <s v="Fornitura di fabbisogni urgenti 4 mesi per DM ANESTESIA E RIANIMAZIONE"/>
    <s v="33190000-8"/>
    <s v="DISPOSITIVI E PRODOTTI MEDICI VARI"/>
    <x v="0"/>
    <n v="208555.97"/>
    <s v="Si"/>
    <n v="5670"/>
    <s v="Procedura negoziata per affidamenti sotto soglia"/>
    <s v="Contratto d'appalto"/>
    <s v="FORNITURE"/>
    <s v="N"/>
    <s v="NULL"/>
    <s v="FB"/>
    <s v="FORNITURA DI BENI"/>
    <s v="NULL"/>
    <s v="NULL"/>
    <s v="PERFEZIONATA/O"/>
    <s v="2020-03-23"/>
  </r>
  <r>
    <x v="112"/>
    <x v="112"/>
    <s v="015"/>
    <x v="20"/>
    <s v="2020"/>
    <s v="2020-03-23"/>
    <x v="550"/>
    <s v="8252591D85"/>
    <s v="CIG"/>
    <s v="Fornitura di fabbisogni urgenti 4 mesi per DM ANESTESIA E RIANIMAZIONE"/>
    <s v="33190000-8"/>
    <s v="DISPOSITIVI E PRODOTTI MEDICI VARI"/>
    <x v="0"/>
    <n v="208555.97"/>
    <s v="Si"/>
    <n v="2970"/>
    <s v="Procedura negoziata per affidamenti sotto soglia"/>
    <s v="Contratto d'appalto"/>
    <s v="FORNITURE"/>
    <s v="N"/>
    <s v="NULL"/>
    <s v="FB"/>
    <s v="FORNITURA DI BENI"/>
    <s v="NULL"/>
    <s v="NULL"/>
    <s v="PERFEZIONATA/O"/>
    <s v="2020-03-23"/>
  </r>
  <r>
    <x v="112"/>
    <x v="112"/>
    <s v="015"/>
    <x v="20"/>
    <s v="2020"/>
    <s v="2020-03-23"/>
    <x v="550"/>
    <s v="8252593F2B"/>
    <s v="CIG"/>
    <s v="Fornitura di fabbisogni urgenti 4 mesi per DM ANESTESIA E RIANIMAZIONE"/>
    <s v="33190000-8"/>
    <s v="DISPOSITIVI E PRODOTTI MEDICI VARI"/>
    <x v="0"/>
    <n v="208555.97"/>
    <s v="Si"/>
    <n v="1200"/>
    <s v="Procedura negoziata per affidamenti sotto soglia"/>
    <s v="Contratto d'appalto"/>
    <s v="FORNITURE"/>
    <s v="N"/>
    <s v="NULL"/>
    <s v="FB"/>
    <s v="FORNITURA DI BENI"/>
    <s v="NULL"/>
    <s v="NULL"/>
    <s v="PERFEZIONATA/O"/>
    <s v="2020-03-23"/>
  </r>
  <r>
    <x v="112"/>
    <x v="112"/>
    <s v="015"/>
    <x v="20"/>
    <s v="2020"/>
    <s v="2020-03-23"/>
    <x v="550"/>
    <s v="825259834F"/>
    <s v="CIG"/>
    <s v="Fornitura di fabbisogni urgenti 4 mesi per DM ANESTESIA E RIANIMAZIONE"/>
    <s v="33190000-8"/>
    <s v="DISPOSITIVI E PRODOTTI MEDICI VARI"/>
    <x v="0"/>
    <n v="208555.97"/>
    <s v="Si"/>
    <n v="117.5"/>
    <s v="Procedura negoziata per affidamenti sotto soglia"/>
    <s v="Contratto d'appalto"/>
    <s v="FORNITURE"/>
    <s v="N"/>
    <s v="NULL"/>
    <s v="FB"/>
    <s v="FORNITURA DI BENI"/>
    <s v="NULL"/>
    <s v="NULL"/>
    <s v="PERFEZIONATA/O"/>
    <s v="2020-03-23"/>
  </r>
  <r>
    <x v="112"/>
    <x v="112"/>
    <s v="015"/>
    <x v="20"/>
    <s v="2020"/>
    <s v="2020-03-23"/>
    <x v="550"/>
    <s v="825260269B"/>
    <s v="CIG"/>
    <s v="Fornitura di fabbisogni urgenti 4 mesi per DM ANESTESIA E RIANIMAZIONE"/>
    <s v="33190000-8"/>
    <s v="DISPOSITIVI E PRODOTTI MEDICI VARI"/>
    <x v="0"/>
    <n v="208555.97"/>
    <s v="Si"/>
    <n v="115"/>
    <s v="Procedura negoziata per affidamenti sotto soglia"/>
    <s v="Contratto d'appalto"/>
    <s v="FORNITURE"/>
    <s v="N"/>
    <s v="NULL"/>
    <s v="FB"/>
    <s v="FORNITURA DI BENI"/>
    <s v="NULL"/>
    <s v="NULL"/>
    <s v="PERFEZIONATA/O"/>
    <s v="2020-03-23"/>
  </r>
  <r>
    <x v="112"/>
    <x v="112"/>
    <s v="015"/>
    <x v="20"/>
    <s v="2020"/>
    <s v="2020-03-23"/>
    <x v="550"/>
    <s v="8252608B8D"/>
    <s v="CIG"/>
    <s v="Fornitura di fabbisogni urgenti 4 mesi per DM ANESTESIA E RIANIMAZIONE"/>
    <s v="33190000-8"/>
    <s v="DISPOSITIVI E PRODOTTI MEDICI VARI"/>
    <x v="0"/>
    <n v="208555.97"/>
    <s v="Si"/>
    <n v="4700"/>
    <s v="Procedura negoziata per affidamenti sotto soglia"/>
    <s v="Contratto d'appalto"/>
    <s v="FORNITURE"/>
    <s v="N"/>
    <s v="NULL"/>
    <s v="FB"/>
    <s v="FORNITURA DI BENI"/>
    <s v="NULL"/>
    <s v="NULL"/>
    <s v="PERFEZIONATA/O"/>
    <s v="2020-03-23"/>
  </r>
  <r>
    <x v="112"/>
    <x v="112"/>
    <s v="015"/>
    <x v="20"/>
    <s v="2020"/>
    <s v="2020-03-23"/>
    <x v="550"/>
    <s v="8252610D33"/>
    <s v="CIG"/>
    <s v="Fornitura di fabbisogni urgenti 4 mesi per DM ANESTESIA E RIANIMAZIONE"/>
    <s v="33190000-8"/>
    <s v="DISPOSITIVI E PRODOTTI MEDICI VARI"/>
    <x v="0"/>
    <n v="208555.97"/>
    <s v="Si"/>
    <n v="3200"/>
    <s v="Procedura negoziata per affidamenti sotto soglia"/>
    <s v="Contratto d'appalto"/>
    <s v="FORNITURE"/>
    <s v="N"/>
    <s v="NULL"/>
    <s v="FB"/>
    <s v="FORNITURA DI BENI"/>
    <s v="NULL"/>
    <s v="NULL"/>
    <s v="PERFEZIONATA/O"/>
    <s v="2020-03-23"/>
  </r>
  <r>
    <x v="112"/>
    <x v="112"/>
    <s v="015"/>
    <x v="20"/>
    <s v="2020"/>
    <s v="2020-03-23"/>
    <x v="550"/>
    <s v="8252611E06"/>
    <s v="CIG"/>
    <s v="Fornitura di fabbisogni urgenti 4 mesi per DM ANESTESIA E RIANIMAZIONE"/>
    <s v="33190000-8"/>
    <s v="DISPOSITIVI E PRODOTTI MEDICI VARI"/>
    <x v="0"/>
    <n v="208555.97"/>
    <s v="Si"/>
    <n v="5390"/>
    <s v="Procedura negoziata per affidamenti sotto soglia"/>
    <s v="Contratto d'appalto"/>
    <s v="FORNITURE"/>
    <s v="N"/>
    <s v="NULL"/>
    <s v="FB"/>
    <s v="FORNITURA DI BENI"/>
    <s v="NULL"/>
    <s v="NULL"/>
    <s v="PERFEZIONATA/O"/>
    <s v="2020-03-23"/>
  </r>
  <r>
    <x v="112"/>
    <x v="112"/>
    <s v="015"/>
    <x v="20"/>
    <s v="2020"/>
    <s v="2020-03-23"/>
    <x v="550"/>
    <s v="8252615157"/>
    <s v="CIG"/>
    <s v="Fornitura di fabbisogni urgenti 4 mesi per DM ANESTESIA E RIANIMAZIONE"/>
    <s v="33190000-8"/>
    <s v="DISPOSITIVI E PRODOTTI MEDICI VARI"/>
    <x v="0"/>
    <n v="208555.97"/>
    <s v="Si"/>
    <n v="7840"/>
    <s v="Procedura negoziata per affidamenti sotto soglia"/>
    <s v="Contratto d'appalto"/>
    <s v="FORNITURE"/>
    <s v="N"/>
    <s v="NULL"/>
    <s v="FB"/>
    <s v="FORNITURA DI BENI"/>
    <s v="NULL"/>
    <s v="NULL"/>
    <s v="PERFEZIONATA/O"/>
    <s v="2020-03-23"/>
  </r>
  <r>
    <x v="112"/>
    <x v="112"/>
    <s v="015"/>
    <x v="20"/>
    <s v="2020"/>
    <s v="2020-03-23"/>
    <x v="550"/>
    <s v="825269100F"/>
    <s v="CIG"/>
    <s v="Fornitura di fabbisogni urgenti 4 mesi per DM ANESTESIA E RIANIMAZIONE"/>
    <s v="33190000-8"/>
    <s v="DISPOSITIVI E PRODOTTI MEDICI VARI"/>
    <x v="0"/>
    <n v="208555.97"/>
    <s v="Si"/>
    <n v="4275"/>
    <s v="Procedura negoziata per affidamenti sotto soglia"/>
    <s v="Contratto d'appalto"/>
    <s v="FORNITURE"/>
    <s v="N"/>
    <s v="NULL"/>
    <s v="FB"/>
    <s v="FORNITURA DI BENI"/>
    <s v="NULL"/>
    <s v="NULL"/>
    <s v="PERFEZIONATA/O"/>
    <s v="2020-03-23"/>
  </r>
  <r>
    <x v="112"/>
    <x v="112"/>
    <s v="015"/>
    <x v="20"/>
    <s v="2020"/>
    <s v="2020-03-23"/>
    <x v="550"/>
    <s v="8252702920"/>
    <s v="CIG"/>
    <s v="Fornitura di fabbisogni urgenti 4 mesi per DM ANESTESIA E RIANIMAZIONE"/>
    <s v="33190000-8"/>
    <s v="DISPOSITIVI E PRODOTTI MEDICI VARI"/>
    <x v="0"/>
    <n v="208555.97"/>
    <s v="Si"/>
    <n v="1833.4"/>
    <s v="Procedura negoziata per affidamenti sotto soglia"/>
    <s v="Contratto d'appalto"/>
    <s v="FORNITURE"/>
    <s v="N"/>
    <s v="NULL"/>
    <s v="FB"/>
    <s v="FORNITURA DI BENI"/>
    <s v="NULL"/>
    <s v="NULL"/>
    <s v="PERFEZIONATA/O"/>
    <s v="2020-03-23"/>
  </r>
  <r>
    <x v="112"/>
    <x v="112"/>
    <s v="015"/>
    <x v="20"/>
    <s v="2020"/>
    <s v="2020-03-23"/>
    <x v="550"/>
    <s v="82527164AF"/>
    <s v="CIG"/>
    <s v="Fornitura di fabbisogni urgenti 4 mesi per DM ANESTESIA E RIANIMAZIONE"/>
    <s v="33190000-8"/>
    <s v="DISPOSITIVI E PRODOTTI MEDICI VARI"/>
    <x v="0"/>
    <n v="208555.97"/>
    <s v="Si"/>
    <n v="681.82"/>
    <s v="Procedura negoziata per affidamenti sotto soglia"/>
    <s v="Contratto d'appalto"/>
    <s v="FORNITURE"/>
    <s v="N"/>
    <s v="NULL"/>
    <s v="FB"/>
    <s v="FORNITURA DI BENI"/>
    <s v="NULL"/>
    <s v="NULL"/>
    <s v="PERFEZIONATA/O"/>
    <s v="2020-03-23"/>
  </r>
  <r>
    <x v="112"/>
    <x v="112"/>
    <s v="015"/>
    <x v="20"/>
    <s v="2020"/>
    <s v="2020-03-23"/>
    <x v="550"/>
    <s v="8252718655"/>
    <s v="CIG"/>
    <s v="Fornitura di fabbisogni urgenti 4 mesi per DM ANESTESIA E RIANIMAZIONE"/>
    <s v="33190000-8"/>
    <s v="DISPOSITIVI E PRODOTTI MEDICI VARI"/>
    <x v="0"/>
    <n v="208555.97"/>
    <s v="Si"/>
    <n v="495"/>
    <s v="Procedura negoziata per affidamenti sotto soglia"/>
    <s v="Contratto d'appalto"/>
    <s v="FORNITURE"/>
    <s v="N"/>
    <s v="NULL"/>
    <s v="FB"/>
    <s v="FORNITURA DI BENI"/>
    <s v="NULL"/>
    <s v="NULL"/>
    <s v="PERFEZIONATA/O"/>
    <s v="2020-03-23"/>
  </r>
  <r>
    <x v="112"/>
    <x v="112"/>
    <s v="015"/>
    <x v="20"/>
    <s v="2020"/>
    <s v="2020-03-23"/>
    <x v="550"/>
    <s v="8252723A74"/>
    <s v="CIG"/>
    <s v="Fornitura di fabbisogni urgenti 4 mesi per DM ANESTESIA E RIANIMAZIONE"/>
    <s v="33190000-8"/>
    <s v="DISPOSITIVI E PRODOTTI MEDICI VARI"/>
    <x v="0"/>
    <n v="208555.97"/>
    <s v="Si"/>
    <n v="13800"/>
    <s v="Procedura negoziata per affidamenti sotto soglia"/>
    <s v="Contratto d'appalto"/>
    <s v="FORNITURE"/>
    <s v="N"/>
    <s v="NULL"/>
    <s v="FB"/>
    <s v="FORNITURA DI BENI"/>
    <s v="NULL"/>
    <s v="NULL"/>
    <s v="PERFEZIONATA/O"/>
    <s v="2020-03-23"/>
  </r>
  <r>
    <x v="112"/>
    <x v="112"/>
    <s v="015"/>
    <x v="20"/>
    <s v="2020"/>
    <s v="2020-03-23"/>
    <x v="550"/>
    <s v="8252743AF5"/>
    <s v="CIG"/>
    <s v="Fornitura di fabbisogni urgenti 4 mesi per DM ANESTESIA E RIANIMAZIONE"/>
    <s v="33190000-8"/>
    <s v="DISPOSITIVI E PRODOTTI MEDICI VARI"/>
    <x v="0"/>
    <n v="208555.97"/>
    <s v="Si"/>
    <n v="190"/>
    <s v="Procedura negoziata per affidamenti sotto soglia"/>
    <s v="Contratto d'appalto"/>
    <s v="FORNITURE"/>
    <s v="N"/>
    <s v="NULL"/>
    <s v="FB"/>
    <s v="FORNITURA DI BENI"/>
    <s v="NULL"/>
    <s v="NULL"/>
    <s v="PERFEZIONATA/O"/>
    <s v="2020-03-23"/>
  </r>
  <r>
    <x v="112"/>
    <x v="112"/>
    <s v="015"/>
    <x v="20"/>
    <s v="2020"/>
    <s v="2020-03-27"/>
    <x v="551"/>
    <s v="82578311B8"/>
    <s v="CIG"/>
    <s v="FORNITURA DM PER CHIRURGIA OCCORRENTI ALLE UU.OO.CC. CHIRURGIA DEI PP.OO. DELL'ASL NAPOLI 1 CENTRO (TDP)"/>
    <s v="33190000-8"/>
    <s v="DISPOSITIVI E PRODOTTI MEDICI VARI"/>
    <x v="0"/>
    <n v="206333.8"/>
    <s v="Si"/>
    <n v="380"/>
    <s v="Procedura negoziata per affidamenti sotto soglia"/>
    <s v="Contratto d'appalto"/>
    <s v="FORNITURE"/>
    <s v="N"/>
    <s v="NULL"/>
    <s v="FB"/>
    <s v="FORNITURA DI BENI"/>
    <s v="NULL"/>
    <s v="NULL"/>
    <s v="PERFEZIONATA/O"/>
    <s v="2020-03-27"/>
  </r>
  <r>
    <x v="112"/>
    <x v="112"/>
    <s v="015"/>
    <x v="20"/>
    <s v="2020"/>
    <s v="2020-03-27"/>
    <x v="551"/>
    <s v="8257834431"/>
    <s v="CIG"/>
    <s v="FORNITURA DM PER CHIRURGIA OCCORRENTI ALLE UU.OO.CC. CHIRURGIA DEI PP.OO. DELL'ASL NAPOLI 1 CENTRO (TDP)"/>
    <s v="33190000-8"/>
    <s v="DISPOSITIVI E PRODOTTI MEDICI VARI"/>
    <x v="0"/>
    <n v="206333.8"/>
    <s v="Si"/>
    <n v="6450"/>
    <s v="Procedura negoziata per affidamenti sotto soglia"/>
    <s v="Contratto d'appalto"/>
    <s v="FORNITURE"/>
    <s v="N"/>
    <s v="NULL"/>
    <s v="FB"/>
    <s v="FORNITURA DI BENI"/>
    <s v="NULL"/>
    <s v="NULL"/>
    <s v="PERFEZIONATA/O"/>
    <s v="2020-03-27"/>
  </r>
  <r>
    <x v="112"/>
    <x v="112"/>
    <s v="015"/>
    <x v="20"/>
    <s v="2020"/>
    <s v="2020-03-27"/>
    <x v="551"/>
    <s v="82578365D7"/>
    <s v="CIG"/>
    <s v="FORNITURA DM PER CHIRURGIA OCCORRENTI ALLE UU.OO.CC. CHIRURGIA DEI PP.OO. DELL'ASL NAPOLI 1 CENTRO (TDP)"/>
    <s v="33190000-8"/>
    <s v="DISPOSITIVI E PRODOTTI MEDICI VARI"/>
    <x v="0"/>
    <n v="206333.8"/>
    <s v="Si"/>
    <n v="1065"/>
    <s v="Procedura negoziata per affidamenti sotto soglia"/>
    <s v="Contratto d'appalto"/>
    <s v="FORNITURE"/>
    <s v="N"/>
    <s v="NULL"/>
    <s v="FB"/>
    <s v="FORNITURA DI BENI"/>
    <s v="NULL"/>
    <s v="NULL"/>
    <s v="PERFEZIONATA/O"/>
    <s v="2020-03-27"/>
  </r>
  <r>
    <x v="112"/>
    <x v="112"/>
    <s v="015"/>
    <x v="20"/>
    <s v="2020"/>
    <s v="2020-03-27"/>
    <x v="551"/>
    <s v="825783877D"/>
    <s v="CIG"/>
    <s v="FORNITURA DM PER CHIRURGIA OCCORRENTI ALLE UU.OO.CC. CHIRURGIA DEI PP.OO. DELL'ASL NAPOLI 1 CENTRO (TDP)"/>
    <s v="33190000-8"/>
    <s v="DISPOSITIVI E PRODOTTI MEDICI VARI"/>
    <x v="0"/>
    <n v="206333.8"/>
    <s v="Si"/>
    <n v="93"/>
    <s v="Procedura negoziata per affidamenti sotto soglia"/>
    <s v="Contratto d'appalto"/>
    <s v="FORNITURE"/>
    <s v="N"/>
    <s v="NULL"/>
    <s v="FB"/>
    <s v="FORNITURA DI BENI"/>
    <s v="NULL"/>
    <s v="NULL"/>
    <s v="PERFEZIONATA/O"/>
    <s v="2020-03-27"/>
  </r>
  <r>
    <x v="112"/>
    <x v="112"/>
    <s v="015"/>
    <x v="20"/>
    <s v="2020"/>
    <s v="2020-03-27"/>
    <x v="551"/>
    <s v="82578419F6"/>
    <s v="CIG"/>
    <s v="FORNITURA DM PER CHIRURGIA OCCORRENTI ALLE UU.OO.CC. CHIRURGIA DEI PP.OO. DELL'ASL NAPOLI 1 CENTRO (TDP)"/>
    <s v="33190000-8"/>
    <s v="DISPOSITIVI E PRODOTTI MEDICI VARI"/>
    <x v="0"/>
    <n v="206333.8"/>
    <s v="Si"/>
    <n v="3720"/>
    <s v="Procedura negoziata per affidamenti sotto soglia"/>
    <s v="Contratto d'appalto"/>
    <s v="FORNITURE"/>
    <s v="N"/>
    <s v="NULL"/>
    <s v="FB"/>
    <s v="FORNITURA DI BENI"/>
    <s v="NULL"/>
    <s v="NULL"/>
    <s v="PERFEZIONATA/O"/>
    <s v="2020-03-27"/>
  </r>
  <r>
    <x v="112"/>
    <x v="112"/>
    <s v="015"/>
    <x v="20"/>
    <s v="2020"/>
    <s v="2020-03-27"/>
    <x v="551"/>
    <s v="8257845D42"/>
    <s v="CIG"/>
    <s v="FORNITURA DM PER CHIRURGIA OCCORRENTI ALLE UU.OO.CC. CHIRURGIA DEI PP.OO. DELL'ASL NAPOLI 1 CENTRO (TDP)"/>
    <s v="33190000-8"/>
    <s v="DISPOSITIVI E PRODOTTI MEDICI VARI"/>
    <x v="0"/>
    <n v="206333.8"/>
    <s v="Si"/>
    <n v="1440"/>
    <s v="Procedura negoziata per affidamenti sotto soglia"/>
    <s v="Contratto d'appalto"/>
    <s v="FORNITURE"/>
    <s v="N"/>
    <s v="NULL"/>
    <s v="FB"/>
    <s v="FORNITURA DI BENI"/>
    <s v="NULL"/>
    <s v="NULL"/>
    <s v="PERFEZIONATA/O"/>
    <s v="2020-03-27"/>
  </r>
  <r>
    <x v="112"/>
    <x v="112"/>
    <s v="015"/>
    <x v="20"/>
    <s v="2020"/>
    <s v="2020-03-27"/>
    <x v="551"/>
    <s v="8257850166"/>
    <s v="CIG"/>
    <s v="FORNITURA DM PER CHIRURGIA OCCORRENTI ALLE UU.OO.CC. CHIRURGIA DEI PP.OO. DELL'ASL NAPOLI 1 CENTRO (TDP)"/>
    <s v="33190000-8"/>
    <s v="DISPOSITIVI E PRODOTTI MEDICI VARI"/>
    <x v="0"/>
    <n v="206333.8"/>
    <s v="Si"/>
    <n v="12000"/>
    <s v="Procedura negoziata per affidamenti sotto soglia"/>
    <s v="Contratto d'appalto"/>
    <s v="FORNITURE"/>
    <s v="N"/>
    <s v="NULL"/>
    <s v="FB"/>
    <s v="FORNITURA DI BENI"/>
    <s v="NULL"/>
    <s v="NULL"/>
    <s v="PERFEZIONATA/O"/>
    <s v="2020-03-27"/>
  </r>
  <r>
    <x v="112"/>
    <x v="112"/>
    <s v="015"/>
    <x v="20"/>
    <s v="2020"/>
    <s v="2020-03-27"/>
    <x v="551"/>
    <s v="82578544B2"/>
    <s v="CIG"/>
    <s v="FORNITURA DM PER CHIRURGIA OCCORRENTI ALLE UU.OO.CC. CHIRURGIA DEI PP.OO. DELL'ASL NAPOLI 1 CENTRO (TDP)"/>
    <s v="33190000-8"/>
    <s v="DISPOSITIVI E PRODOTTI MEDICI VARI"/>
    <x v="0"/>
    <n v="206333.8"/>
    <s v="Si"/>
    <n v="972"/>
    <s v="Procedura negoziata per affidamenti sotto soglia"/>
    <s v="Contratto d'appalto"/>
    <s v="FORNITURE"/>
    <s v="N"/>
    <s v="NULL"/>
    <s v="FB"/>
    <s v="FORNITURA DI BENI"/>
    <s v="NULL"/>
    <s v="NULL"/>
    <s v="PERFEZIONATA/O"/>
    <s v="2020-03-27"/>
  </r>
  <r>
    <x v="112"/>
    <x v="112"/>
    <s v="015"/>
    <x v="20"/>
    <s v="2020"/>
    <s v="2020-03-27"/>
    <x v="551"/>
    <s v="8257862B4A"/>
    <s v="CIG"/>
    <s v="FORNITURA DM PER CHIRURGIA OCCORRENTI ALLE UU.OO.CC. CHIRURGIA DEI PP.OO. DELL'ASL NAPOLI 1 CENTRO (TDP)"/>
    <s v="33190000-8"/>
    <s v="DISPOSITIVI E PRODOTTI MEDICI VARI"/>
    <x v="0"/>
    <n v="206333.8"/>
    <s v="Si"/>
    <n v="8920"/>
    <s v="Procedura negoziata per affidamenti sotto soglia"/>
    <s v="Contratto d'appalto"/>
    <s v="FORNITURE"/>
    <s v="N"/>
    <s v="NULL"/>
    <s v="FB"/>
    <s v="FORNITURA DI BENI"/>
    <s v="NULL"/>
    <s v="NULL"/>
    <s v="PERFEZIONATA/O"/>
    <s v="2020-03-27"/>
  </r>
  <r>
    <x v="112"/>
    <x v="112"/>
    <s v="015"/>
    <x v="20"/>
    <s v="2020"/>
    <s v="2020-03-27"/>
    <x v="551"/>
    <s v="8257865DC3"/>
    <s v="CIG"/>
    <s v="FORNITURA DM PER CHIRURGIA OCCORRENTI ALLE UU.OO.CC. CHIRURGIA DEI PP.OO. DELL'ASL NAPOLI 1 CENTRO (TDP)"/>
    <s v="33190000-8"/>
    <s v="DISPOSITIVI E PRODOTTI MEDICI VARI"/>
    <x v="0"/>
    <n v="206333.8"/>
    <s v="Si"/>
    <n v="3920"/>
    <s v="Procedura negoziata per affidamenti sotto soglia"/>
    <s v="Contratto d'appalto"/>
    <s v="FORNITURE"/>
    <s v="N"/>
    <s v="NULL"/>
    <s v="FB"/>
    <s v="FORNITURA DI BENI"/>
    <s v="NULL"/>
    <s v="NULL"/>
    <s v="PERFEZIONATA/O"/>
    <s v="2020-03-27"/>
  </r>
  <r>
    <x v="112"/>
    <x v="112"/>
    <s v="015"/>
    <x v="20"/>
    <s v="2020"/>
    <s v="2020-03-27"/>
    <x v="551"/>
    <s v="8257867F69"/>
    <s v="CIG"/>
    <s v="FORNITURA DM PER CHIRURGIA OCCORRENTI ALLE UU.OO.CC. CHIRURGIA DEI PP.OO. DELL'ASL NAPOLI 1 CENTRO (TDP)"/>
    <s v="33190000-8"/>
    <s v="DISPOSITIVI E PRODOTTI MEDICI VARI"/>
    <x v="0"/>
    <n v="206333.8"/>
    <s v="Si"/>
    <n v="14850"/>
    <s v="Procedura negoziata per affidamenti sotto soglia"/>
    <s v="Contratto d'appalto"/>
    <s v="FORNITURE"/>
    <s v="N"/>
    <s v="NULL"/>
    <s v="FB"/>
    <s v="FORNITURA DI BENI"/>
    <s v="NULL"/>
    <s v="NULL"/>
    <s v="PERFEZIONATA/O"/>
    <s v="2020-03-27"/>
  </r>
  <r>
    <x v="112"/>
    <x v="112"/>
    <s v="015"/>
    <x v="20"/>
    <s v="2020"/>
    <s v="2020-03-27"/>
    <x v="551"/>
    <s v="8257873460"/>
    <s v="CIG"/>
    <s v="FORNITURA DM PER CHIRURGIA OCCORRENTI ALLE UU.OO.CC. CHIRURGIA DEI PP.OO. DELL'ASL NAPOLI 1 CENTRO (TDP)"/>
    <s v="33190000-8"/>
    <s v="DISPOSITIVI E PRODOTTI MEDICI VARI"/>
    <x v="0"/>
    <n v="206333.8"/>
    <s v="Si"/>
    <n v="1748"/>
    <s v="Procedura negoziata per affidamenti sotto soglia"/>
    <s v="Contratto d'appalto"/>
    <s v="FORNITURE"/>
    <s v="N"/>
    <s v="NULL"/>
    <s v="FB"/>
    <s v="FORNITURA DI BENI"/>
    <s v="NULL"/>
    <s v="NULL"/>
    <s v="PERFEZIONATA/O"/>
    <s v="2020-03-27"/>
  </r>
  <r>
    <x v="112"/>
    <x v="112"/>
    <s v="015"/>
    <x v="20"/>
    <s v="2020"/>
    <s v="2020-03-27"/>
    <x v="551"/>
    <s v="8257880A25"/>
    <s v="CIG"/>
    <s v="FORNITURA DM PER CHIRURGIA OCCORRENTI ALLE UU.OO.CC. CHIRURGIA DEI PP.OO. DELL'ASL NAPOLI 1 CENTRO (TDP)"/>
    <s v="33190000-8"/>
    <s v="DISPOSITIVI E PRODOTTI MEDICI VARI"/>
    <x v="0"/>
    <n v="206333.8"/>
    <s v="Si"/>
    <n v="181"/>
    <s v="Procedura negoziata per affidamenti sotto soglia"/>
    <s v="Contratto d'appalto"/>
    <s v="FORNITURE"/>
    <s v="N"/>
    <s v="NULL"/>
    <s v="FB"/>
    <s v="FORNITURA DI BENI"/>
    <s v="NULL"/>
    <s v="NULL"/>
    <s v="PERFEZIONATA/O"/>
    <s v="2020-03-27"/>
  </r>
  <r>
    <x v="112"/>
    <x v="112"/>
    <s v="015"/>
    <x v="20"/>
    <s v="2020"/>
    <s v="2020-03-27"/>
    <x v="551"/>
    <s v="8257886F17"/>
    <s v="CIG"/>
    <s v="FORNITURA DM PER CHIRURGIA OCCORRENTI ALLE UU.OO.CC. CHIRURGIA DEI PP.OO. DELL'ASL NAPOLI 1 CENTRO (TDP)"/>
    <s v="33190000-8"/>
    <s v="DISPOSITIVI E PRODOTTI MEDICI VARI"/>
    <x v="0"/>
    <n v="206333.8"/>
    <s v="Si"/>
    <n v="1125"/>
    <s v="Procedura negoziata per affidamenti sotto soglia"/>
    <s v="Contratto d'appalto"/>
    <s v="FORNITURE"/>
    <s v="N"/>
    <s v="NULL"/>
    <s v="FB"/>
    <s v="FORNITURA DI BENI"/>
    <s v="NULL"/>
    <s v="NULL"/>
    <s v="PERFEZIONATA/O"/>
    <s v="2020-03-27"/>
  </r>
  <r>
    <x v="112"/>
    <x v="112"/>
    <s v="015"/>
    <x v="20"/>
    <s v="2020"/>
    <s v="2020-03-27"/>
    <x v="551"/>
    <s v="82578880C2"/>
    <s v="CIG"/>
    <s v="FORNITURA DM PER CHIRURGIA OCCORRENTI ALLE UU.OO.CC. CHIRURGIA DEI PP.OO. DELL'ASL NAPOLI 1 CENTRO (TDP)"/>
    <s v="33190000-8"/>
    <s v="DISPOSITIVI E PRODOTTI MEDICI VARI"/>
    <x v="0"/>
    <n v="206333.8"/>
    <s v="Si"/>
    <n v="260"/>
    <s v="Procedura negoziata per affidamenti sotto soglia"/>
    <s v="Contratto d'appalto"/>
    <s v="FORNITURE"/>
    <s v="N"/>
    <s v="NULL"/>
    <s v="FB"/>
    <s v="FORNITURA DI BENI"/>
    <s v="NULL"/>
    <s v="NULL"/>
    <s v="PERFEZIONATA/O"/>
    <s v="2020-03-27"/>
  </r>
  <r>
    <x v="112"/>
    <x v="112"/>
    <s v="015"/>
    <x v="20"/>
    <s v="2020"/>
    <s v="2020-03-27"/>
    <x v="551"/>
    <s v="825789240E"/>
    <s v="CIG"/>
    <s v="FORNITURA DM PER CHIRURGIA OCCORRENTI ALLE UU.OO.CC. CHIRURGIA DEI PP.OO. DELL'ASL NAPOLI 1 CENTRO (TDP)"/>
    <s v="33190000-8"/>
    <s v="DISPOSITIVI E PRODOTTI MEDICI VARI"/>
    <x v="0"/>
    <n v="206333.8"/>
    <s v="Si"/>
    <n v="7984"/>
    <s v="Procedura negoziata per affidamenti sotto soglia"/>
    <s v="Contratto d'appalto"/>
    <s v="FORNITURE"/>
    <s v="N"/>
    <s v="NULL"/>
    <s v="FB"/>
    <s v="FORNITURA DI BENI"/>
    <s v="NULL"/>
    <s v="NULL"/>
    <s v="PERFEZIONATA/O"/>
    <s v="2020-03-27"/>
  </r>
  <r>
    <x v="112"/>
    <x v="112"/>
    <s v="015"/>
    <x v="20"/>
    <s v="2020"/>
    <s v="2020-03-27"/>
    <x v="551"/>
    <s v="82578945B4"/>
    <s v="CIG"/>
    <s v="FORNITURA DM PER CHIRURGIA OCCORRENTI ALLE UU.OO.CC. CHIRURGIA DEI PP.OO. DELL'ASL NAPOLI 1 CENTRO (TDP)"/>
    <s v="33190000-8"/>
    <s v="DISPOSITIVI E PRODOTTI MEDICI VARI"/>
    <x v="0"/>
    <n v="206333.8"/>
    <s v="Si"/>
    <n v="43000"/>
    <s v="Procedura negoziata per affidamenti sotto soglia"/>
    <s v="Contratto d'appalto"/>
    <s v="FORNITURE"/>
    <s v="N"/>
    <s v="NULL"/>
    <s v="FB"/>
    <s v="FORNITURA DI BENI"/>
    <s v="NULL"/>
    <s v="NULL"/>
    <s v="PERFEZIONATA/O"/>
    <s v="2020-03-27"/>
  </r>
  <r>
    <x v="112"/>
    <x v="112"/>
    <s v="015"/>
    <x v="20"/>
    <s v="2020"/>
    <s v="2020-03-27"/>
    <x v="551"/>
    <s v="8257942D4E"/>
    <s v="CIG"/>
    <s v="FORNITURA DM PER CHIRURGIA OCCORRENTI ALLE UU.OO.CC. CHIRURGIA DEI PP.OO. DELL'ASL NAPOLI 1 CENTRO (TDP)"/>
    <s v="33190000-8"/>
    <s v="DISPOSITIVI E PRODOTTI MEDICI VARI"/>
    <x v="0"/>
    <n v="206333.8"/>
    <s v="Si"/>
    <n v="20980"/>
    <s v="Procedura negoziata per affidamenti sotto soglia"/>
    <s v="Contratto d'appalto"/>
    <s v="FORNITURE"/>
    <s v="N"/>
    <s v="NULL"/>
    <s v="FB"/>
    <s v="FORNITURA DI BENI"/>
    <s v="NULL"/>
    <s v="NULL"/>
    <s v="PERFEZIONATA/O"/>
    <s v="2020-03-27"/>
  </r>
  <r>
    <x v="112"/>
    <x v="112"/>
    <s v="015"/>
    <x v="20"/>
    <s v="2020"/>
    <s v="2020-03-27"/>
    <x v="551"/>
    <s v="8257949318"/>
    <s v="CIG"/>
    <s v="FORNITURA DM PER CHIRURGIA OCCORRENTI ALLE UU.OO.CC. CHIRURGIA DEI PP.OO. DELL'ASL NAPOLI 1 CENTRO (TDP)"/>
    <s v="33190000-8"/>
    <s v="DISPOSITIVI E PRODOTTI MEDICI VARI"/>
    <x v="0"/>
    <n v="206333.8"/>
    <s v="Si"/>
    <n v="20380"/>
    <s v="Procedura negoziata per affidamenti sotto soglia"/>
    <s v="Contratto d'appalto"/>
    <s v="FORNITURE"/>
    <s v="N"/>
    <s v="NULL"/>
    <s v="FB"/>
    <s v="FORNITURA DI BENI"/>
    <s v="NULL"/>
    <s v="NULL"/>
    <s v="PERFEZIONATA/O"/>
    <s v="2020-03-27"/>
  </r>
  <r>
    <x v="112"/>
    <x v="112"/>
    <s v="015"/>
    <x v="20"/>
    <s v="2020"/>
    <s v="2020-03-27"/>
    <x v="551"/>
    <s v="82579568DD"/>
    <s v="CIG"/>
    <s v="FORNITURA DM PER CHIRURGIA OCCORRENTI ALLE UU.OO.CC. CHIRURGIA DEI PP.OO. DELL'ASL NAPOLI 1 CENTRO (TDP)"/>
    <s v="33190000-8"/>
    <s v="DISPOSITIVI E PRODOTTI MEDICI VARI"/>
    <x v="0"/>
    <n v="206333.8"/>
    <s v="Si"/>
    <n v="550"/>
    <s v="Procedura negoziata per affidamenti sotto soglia"/>
    <s v="Contratto d'appalto"/>
    <s v="FORNITURE"/>
    <s v="N"/>
    <s v="NULL"/>
    <s v="FB"/>
    <s v="FORNITURA DI BENI"/>
    <s v="NULL"/>
    <s v="NULL"/>
    <s v="PERFEZIONATA/O"/>
    <s v="2020-03-27"/>
  </r>
  <r>
    <x v="112"/>
    <x v="112"/>
    <s v="015"/>
    <x v="20"/>
    <s v="2020"/>
    <s v="2020-03-27"/>
    <x v="551"/>
    <s v="8257958A83"/>
    <s v="CIG"/>
    <s v="FORNITURA DM PER CHIRURGIA OCCORRENTI ALLE UU.OO.CC. CHIRURGIA DEI PP.OO. DELL'ASL NAPOLI 1 CENTRO (TDP)"/>
    <s v="33190000-8"/>
    <s v="DISPOSITIVI E PRODOTTI MEDICI VARI"/>
    <x v="0"/>
    <n v="206333.8"/>
    <s v="Si"/>
    <n v="416.6"/>
    <s v="Procedura negoziata per affidamenti sotto soglia"/>
    <s v="Contratto d'appalto"/>
    <s v="FORNITURE"/>
    <s v="N"/>
    <s v="NULL"/>
    <s v="FB"/>
    <s v="FORNITURA DI BENI"/>
    <s v="NULL"/>
    <s v="NULL"/>
    <s v="PERFEZIONATA/O"/>
    <s v="2020-03-27"/>
  </r>
  <r>
    <x v="112"/>
    <x v="112"/>
    <s v="015"/>
    <x v="20"/>
    <s v="2020"/>
    <s v="2020-03-27"/>
    <x v="551"/>
    <s v="8257961CFC"/>
    <s v="CIG"/>
    <s v="FORNITURA DM PER CHIRURGIA OCCORRENTI ALLE UU.OO.CC. CHIRURGIA DEI PP.OO. DELL'ASL NAPOLI 1 CENTRO (TDP)"/>
    <s v="33190000-8"/>
    <s v="DISPOSITIVI E PRODOTTI MEDICI VARI"/>
    <x v="0"/>
    <n v="206333.8"/>
    <s v="Si"/>
    <n v="833.2"/>
    <s v="Procedura negoziata per affidamenti sotto soglia"/>
    <s v="Contratto d'appalto"/>
    <s v="FORNITURE"/>
    <s v="N"/>
    <s v="NULL"/>
    <s v="FB"/>
    <s v="FORNITURA DI BENI"/>
    <s v="NULL"/>
    <s v="NULL"/>
    <s v="PERFEZIONATA/O"/>
    <s v="2020-03-27"/>
  </r>
  <r>
    <x v="112"/>
    <x v="112"/>
    <s v="015"/>
    <x v="20"/>
    <s v="2020"/>
    <s v="2020-03-27"/>
    <x v="551"/>
    <s v="825796504D"/>
    <s v="CIG"/>
    <s v="FORNITURA DM PER CHIRURGIA OCCORRENTI ALLE UU.OO.CC. CHIRURGIA DEI PP.OO. DELL'ASL NAPOLI 1 CENTRO (TDP)"/>
    <s v="33190000-8"/>
    <s v="DISPOSITIVI E PRODOTTI MEDICI VARI"/>
    <x v="0"/>
    <n v="206333.8"/>
    <s v="Si"/>
    <n v="1650"/>
    <s v="Procedura negoziata per affidamenti sotto soglia"/>
    <s v="Contratto d'appalto"/>
    <s v="FORNITURE"/>
    <s v="N"/>
    <s v="NULL"/>
    <s v="FB"/>
    <s v="FORNITURA DI BENI"/>
    <s v="NULL"/>
    <s v="NULL"/>
    <s v="PERFEZIONATA/O"/>
    <s v="2020-03-27"/>
  </r>
  <r>
    <x v="112"/>
    <x v="112"/>
    <s v="015"/>
    <x v="20"/>
    <s v="2020"/>
    <s v="2020-03-27"/>
    <x v="551"/>
    <s v="82579671F3"/>
    <s v="CIG"/>
    <s v="FORNITURA DM PER CHIRURGIA OCCORRENTI ALLE UU.OO.CC. CHIRURGIA DEI PP.OO. DELL'ASL NAPOLI 1 CENTRO (TDP)"/>
    <s v="33190000-8"/>
    <s v="DISPOSITIVI E PRODOTTI MEDICI VARI"/>
    <x v="0"/>
    <n v="206333.8"/>
    <s v="Si"/>
    <n v="3600"/>
    <s v="Procedura negoziata per affidamenti sotto soglia"/>
    <s v="Contratto d'appalto"/>
    <s v="FORNITURE"/>
    <s v="N"/>
    <s v="NULL"/>
    <s v="FB"/>
    <s v="FORNITURA DI BENI"/>
    <s v="NULL"/>
    <s v="NULL"/>
    <s v="PERFEZIONATA/O"/>
    <s v="2020-03-27"/>
  </r>
  <r>
    <x v="112"/>
    <x v="112"/>
    <s v="015"/>
    <x v="20"/>
    <s v="2020"/>
    <s v="2020-03-27"/>
    <x v="551"/>
    <s v="8257969399"/>
    <s v="CIG"/>
    <s v="FORNITURA DM PER CHIRURGIA OCCORRENTI ALLE UU.OO.CC. CHIRURGIA DEI PP.OO. DELL'ASL NAPOLI 1 CENTRO (TDP)"/>
    <s v="33190000-8"/>
    <s v="DISPOSITIVI E PRODOTTI MEDICI VARI"/>
    <x v="0"/>
    <n v="206333.8"/>
    <s v="Si"/>
    <n v="1900"/>
    <s v="Procedura negoziata per affidamenti sotto soglia"/>
    <s v="Contratto d'appalto"/>
    <s v="FORNITURE"/>
    <s v="N"/>
    <s v="NULL"/>
    <s v="FB"/>
    <s v="FORNITURA DI BENI"/>
    <s v="NULL"/>
    <s v="NULL"/>
    <s v="PERFEZIONATA/O"/>
    <s v="2020-03-27"/>
  </r>
  <r>
    <x v="112"/>
    <x v="112"/>
    <s v="015"/>
    <x v="20"/>
    <s v="2020"/>
    <s v="2020-03-27"/>
    <x v="551"/>
    <s v="8257972612"/>
    <s v="CIG"/>
    <s v="FORNITURA DM PER CHIRURGIA OCCORRENTI ALLE UU.OO.CC. CHIRURGIA DEI PP.OO. DELL'ASL NAPOLI 1 CENTRO (TDP)"/>
    <s v="33190000-8"/>
    <s v="DISPOSITIVI E PRODOTTI MEDICI VARI"/>
    <x v="0"/>
    <n v="206333.8"/>
    <s v="Si"/>
    <n v="890"/>
    <s v="Procedura negoziata per affidamenti sotto soglia"/>
    <s v="Contratto d'appalto"/>
    <s v="FORNITURE"/>
    <s v="N"/>
    <s v="NULL"/>
    <s v="FB"/>
    <s v="FORNITURA DI BENI"/>
    <s v="NULL"/>
    <s v="NULL"/>
    <s v="PERFEZIONATA/O"/>
    <s v="2020-03-27"/>
  </r>
  <r>
    <x v="112"/>
    <x v="112"/>
    <s v="015"/>
    <x v="20"/>
    <s v="2020"/>
    <s v="2020-03-27"/>
    <x v="551"/>
    <s v="8257977A31"/>
    <s v="CIG"/>
    <s v="FORNITURA DM PER CHIRURGIA OCCORRENTI ALLE UU.OO.CC. CHIRURGIA DEI PP.OO. DELL'ASL NAPOLI 1 CENTRO (TDP)"/>
    <s v="33190000-8"/>
    <s v="DISPOSITIVI E PRODOTTI MEDICI VARI"/>
    <x v="0"/>
    <n v="206333.8"/>
    <s v="Si"/>
    <n v="400"/>
    <s v="Procedura negoziata per affidamenti sotto soglia"/>
    <s v="Contratto d'appalto"/>
    <s v="FORNITURE"/>
    <s v="N"/>
    <s v="NULL"/>
    <s v="FB"/>
    <s v="FORNITURA DI BENI"/>
    <s v="NULL"/>
    <s v="NULL"/>
    <s v="PERFEZIONATA/O"/>
    <s v="2020-03-27"/>
  </r>
  <r>
    <x v="112"/>
    <x v="112"/>
    <s v="015"/>
    <x v="20"/>
    <s v="2020"/>
    <s v="2020-03-27"/>
    <x v="551"/>
    <s v="8257978B04"/>
    <s v="CIG"/>
    <s v="FORNITURA DM PER CHIRURGIA OCCORRENTI ALLE UU.OO.CC. CHIRURGIA DEI PP.OO. DELL'ASL NAPOLI 1 CENTRO (TDP)"/>
    <s v="33190000-8"/>
    <s v="DISPOSITIVI E PRODOTTI MEDICI VARI"/>
    <x v="0"/>
    <n v="206333.8"/>
    <s v="Si"/>
    <n v="400"/>
    <s v="Procedura negoziata per affidamenti sotto soglia"/>
    <s v="Contratto d'appalto"/>
    <s v="FORNITURE"/>
    <s v="N"/>
    <s v="NULL"/>
    <s v="FB"/>
    <s v="FORNITURA DI BENI"/>
    <s v="NULL"/>
    <s v="NULL"/>
    <s v="PERFEZIONATA/O"/>
    <s v="2020-03-27"/>
  </r>
  <r>
    <x v="112"/>
    <x v="112"/>
    <s v="015"/>
    <x v="20"/>
    <s v="2020"/>
    <s v="2020-03-27"/>
    <x v="551"/>
    <s v="8257981D7D"/>
    <s v="CIG"/>
    <s v="FORNITURA DM PER CHIRURGIA OCCORRENTI ALLE UU.OO.CC. CHIRURGIA DEI PP.OO. DELL'ASL NAPOLI 1 CENTRO (TDP)"/>
    <s v="33190000-8"/>
    <s v="DISPOSITIVI E PRODOTTI MEDICI VARI"/>
    <x v="0"/>
    <n v="206333.8"/>
    <s v="Si"/>
    <n v="3396"/>
    <s v="Procedura negoziata per affidamenti sotto soglia"/>
    <s v="Contratto d'appalto"/>
    <s v="FORNITURE"/>
    <s v="N"/>
    <s v="NULL"/>
    <s v="FB"/>
    <s v="FORNITURA DI BENI"/>
    <s v="NULL"/>
    <s v="NULL"/>
    <s v="PERFEZIONATA/O"/>
    <s v="2020-03-27"/>
  </r>
  <r>
    <x v="112"/>
    <x v="112"/>
    <s v="015"/>
    <x v="20"/>
    <s v="2020"/>
    <s v="2020-03-27"/>
    <x v="551"/>
    <s v="8257983F23"/>
    <s v="CIG"/>
    <s v="FORNITURA DM PER CHIRURGIA OCCORRENTI ALLE UU.OO.CC. CHIRURGIA DEI PP.OO. DELL'ASL NAPOLI 1 CENTRO (TDP)"/>
    <s v="33190000-8"/>
    <s v="DISPOSITIVI E PRODOTTI MEDICI VARI"/>
    <x v="0"/>
    <n v="206333.8"/>
    <s v="Si"/>
    <n v="4080"/>
    <s v="Procedura negoziata per affidamenti sotto soglia"/>
    <s v="Contratto d'appalto"/>
    <s v="FORNITURE"/>
    <s v="N"/>
    <s v="NULL"/>
    <s v="FB"/>
    <s v="FORNITURA DI BENI"/>
    <s v="NULL"/>
    <s v="NULL"/>
    <s v="PERFEZIONATA/O"/>
    <s v="2020-03-27"/>
  </r>
  <r>
    <x v="112"/>
    <x v="112"/>
    <s v="015"/>
    <x v="20"/>
    <s v="2020"/>
    <s v="2020-03-27"/>
    <x v="551"/>
    <s v="825798941A"/>
    <s v="CIG"/>
    <s v="FORNITURA DM PER CHIRURGIA OCCORRENTI ALLE UU.OO.CC. CHIRURGIA DEI PP.OO. DELL'ASL NAPOLI 1 CENTRO (TDP)"/>
    <s v="33190000-8"/>
    <s v="DISPOSITIVI E PRODOTTI MEDICI VARI"/>
    <x v="0"/>
    <n v="206333.8"/>
    <s v="Si"/>
    <n v="30000"/>
    <s v="Procedura negoziata per affidamenti sotto soglia"/>
    <s v="Contratto d'appalto"/>
    <s v="FORNITURE"/>
    <s v="N"/>
    <s v="NULL"/>
    <s v="FB"/>
    <s v="FORNITURA DI BENI"/>
    <s v="NULL"/>
    <s v="NULL"/>
    <s v="PERFEZIONATA/O"/>
    <s v="2020-03-27"/>
  </r>
  <r>
    <x v="112"/>
    <x v="112"/>
    <s v="015"/>
    <x v="20"/>
    <s v="2020"/>
    <s v="2020-03-27"/>
    <x v="551"/>
    <s v="8257994839"/>
    <s v="CIG"/>
    <s v="FORNITURA DM PER CHIRURGIA OCCORRENTI ALLE UU.OO.CC. CHIRURGIA DEI PP.OO. DELL'ASL NAPOLI 1 CENTRO (TDP)"/>
    <s v="33190000-8"/>
    <s v="DISPOSITIVI E PRODOTTI MEDICI VARI"/>
    <x v="0"/>
    <n v="206333.8"/>
    <s v="Si"/>
    <n v="950"/>
    <s v="Procedura negoziata per affidamenti sotto soglia"/>
    <s v="Contratto d'appalto"/>
    <s v="FORNITURE"/>
    <s v="N"/>
    <s v="NULL"/>
    <s v="FB"/>
    <s v="FORNITURA DI BENI"/>
    <s v="NULL"/>
    <s v="NULL"/>
    <s v="PERFEZIONATA/O"/>
    <s v="2020-03-27"/>
  </r>
  <r>
    <x v="112"/>
    <x v="112"/>
    <s v="015"/>
    <x v="20"/>
    <s v="2020"/>
    <s v="2020-03-27"/>
    <x v="551"/>
    <s v="82579969DF"/>
    <s v="CIG"/>
    <s v="FORNITURA DM PER CHIRURGIA OCCORRENTI ALLE UU.OO.CC. CHIRURGIA DEI PP.OO. DELL'ASL NAPOLI 1 CENTRO (TDP)"/>
    <s v="33190000-8"/>
    <s v="DISPOSITIVI E PRODOTTI MEDICI VARI"/>
    <x v="0"/>
    <n v="206333.8"/>
    <s v="Si"/>
    <n v="2250"/>
    <s v="Procedura negoziata per affidamenti sotto soglia"/>
    <s v="Contratto d'appalto"/>
    <s v="FORNITURE"/>
    <s v="N"/>
    <s v="NULL"/>
    <s v="FB"/>
    <s v="FORNITURA DI BENI"/>
    <s v="NULL"/>
    <s v="NULL"/>
    <s v="PERFEZIONATA/O"/>
    <s v="2020-03-27"/>
  </r>
  <r>
    <x v="112"/>
    <x v="112"/>
    <s v="015"/>
    <x v="20"/>
    <s v="2020"/>
    <s v="2020-03-27"/>
    <x v="551"/>
    <s v="8258002ED1"/>
    <s v="CIG"/>
    <s v="FORNITURA DM PER CHIRURGIA OCCORRENTI ALLE UU.OO.CC. CHIRURGIA DEI PP.OO. DELL'ASL NAPOLI 1 CENTRO (TDP)"/>
    <s v="33190000-8"/>
    <s v="DISPOSITIVI E PRODOTTI MEDICI VARI"/>
    <x v="0"/>
    <n v="206333.8"/>
    <s v="Si"/>
    <n v="1200"/>
    <s v="Procedura negoziata per affidamenti sotto soglia"/>
    <s v="Contratto d'appalto"/>
    <s v="FORNITURE"/>
    <s v="N"/>
    <s v="NULL"/>
    <s v="FB"/>
    <s v="FORNITURA DI BENI"/>
    <s v="NULL"/>
    <s v="NULL"/>
    <s v="PERFEZIONATA/O"/>
    <s v="2020-03-27"/>
  </r>
  <r>
    <x v="112"/>
    <x v="112"/>
    <s v="015"/>
    <x v="20"/>
    <s v="2020"/>
    <s v="2020-03-27"/>
    <x v="551"/>
    <s v="825800407C"/>
    <s v="CIG"/>
    <s v="FORNITURA DM PER CHIRURGIA OCCORRENTI ALLE UU.OO.CC. CHIRURGIA DEI PP.OO. DELL'ASL NAPOLI 1 CENTRO (TDP)"/>
    <s v="33190000-8"/>
    <s v="DISPOSITIVI E PRODOTTI MEDICI VARI"/>
    <x v="0"/>
    <n v="206333.8"/>
    <s v="Si"/>
    <n v="600"/>
    <s v="Procedura negoziata per affidamenti sotto soglia"/>
    <s v="Contratto d'appalto"/>
    <s v="FORNITURE"/>
    <s v="N"/>
    <s v="NULL"/>
    <s v="FB"/>
    <s v="FORNITURA DI BENI"/>
    <s v="NULL"/>
    <s v="NULL"/>
    <s v="PERFEZIONATA/O"/>
    <s v="2020-03-27"/>
  </r>
  <r>
    <x v="112"/>
    <x v="112"/>
    <s v="015"/>
    <x v="20"/>
    <s v="2020"/>
    <s v="2020-03-27"/>
    <x v="551"/>
    <s v="825800949B"/>
    <s v="CIG"/>
    <s v="FORNITURA DM PER CHIRURGIA OCCORRENTI ALLE UU.OO.CC. CHIRURGIA DEI PP.OO. DELL'ASL NAPOLI 1 CENTRO (TDP)"/>
    <s v="33190000-8"/>
    <s v="DISPOSITIVI E PRODOTTI MEDICI VARI"/>
    <x v="0"/>
    <n v="206333.8"/>
    <s v="Si"/>
    <n v="3750"/>
    <s v="Procedura negoziata per affidamenti sotto soglia"/>
    <s v="Contratto d'appalto"/>
    <s v="FORNITURE"/>
    <s v="N"/>
    <s v="NULL"/>
    <s v="FB"/>
    <s v="FORNITURA DI BENI"/>
    <s v="NULL"/>
    <s v="NULL"/>
    <s v="PERFEZIONATA/O"/>
    <s v="2020-03-27"/>
  </r>
  <r>
    <x v="112"/>
    <x v="112"/>
    <s v="015"/>
    <x v="20"/>
    <s v="2020"/>
    <s v="2020-03-30"/>
    <x v="552"/>
    <s v="8257028B0D"/>
    <s v="CIG"/>
    <s v="FORNITURA POMPE ELASTOMERICHE OCCORRENTI AI PP.OO. DELL'ASL NAPOLI 1 CENTRO (TDP)"/>
    <s v="33194000-6"/>
    <s v="APPARECCHI E STRUMENTI PER TRASFUSIONE E INFUSIONE"/>
    <x v="0"/>
    <n v="125390"/>
    <s v="Si"/>
    <n v="3750"/>
    <s v="Procedura negoziata per affidamenti sotto soglia"/>
    <s v="Contratto d'appalto"/>
    <s v="FORNITURE"/>
    <s v="N"/>
    <s v="NULL"/>
    <s v="FB"/>
    <s v="FORNITURA DI BENI"/>
    <s v="NULL"/>
    <s v="NULL"/>
    <s v="PERFEZIONATA/O"/>
    <s v="2020-03-30"/>
  </r>
  <r>
    <x v="112"/>
    <x v="112"/>
    <s v="015"/>
    <x v="20"/>
    <s v="2020"/>
    <s v="2020-03-30"/>
    <x v="552"/>
    <s v="8257033F2C"/>
    <s v="CIG"/>
    <s v="FORNITURA POMPE ELASTOMERICHE OCCORRENTI AI PP.OO. DELL'ASL NAPOLI 1 CENTRO (TDP)"/>
    <s v="33194000-6"/>
    <s v="APPARECCHI E STRUMENTI PER TRASFUSIONE E INFUSIONE"/>
    <x v="0"/>
    <n v="125390"/>
    <s v="Si"/>
    <n v="39750"/>
    <s v="Procedura negoziata per affidamenti sotto soglia"/>
    <s v="Contratto d'appalto"/>
    <s v="FORNITURE"/>
    <s v="N"/>
    <s v="NULL"/>
    <s v="FB"/>
    <s v="FORNITURA DI BENI"/>
    <s v="NULL"/>
    <s v="NULL"/>
    <s v="PERFEZIONATA/O"/>
    <s v="2020-03-30"/>
  </r>
  <r>
    <x v="112"/>
    <x v="112"/>
    <s v="015"/>
    <x v="20"/>
    <s v="2020"/>
    <s v="2020-03-30"/>
    <x v="552"/>
    <s v="8257038350"/>
    <s v="CIG"/>
    <s v="FORNITURA POMPE ELASTOMERICHE OCCORRENTI AI PP.OO. DELL'ASL NAPOLI 1 CENTRO (TDP)"/>
    <s v="33194000-6"/>
    <s v="APPARECCHI E STRUMENTI PER TRASFUSIONE E INFUSIONE"/>
    <x v="0"/>
    <n v="125390"/>
    <s v="Si"/>
    <n v="6750"/>
    <s v="Procedura negoziata per affidamenti sotto soglia"/>
    <s v="Contratto d'appalto"/>
    <s v="FORNITURE"/>
    <s v="N"/>
    <s v="NULL"/>
    <s v="FB"/>
    <s v="FORNITURA DI BENI"/>
    <s v="NULL"/>
    <s v="NULL"/>
    <s v="PERFEZIONATA/O"/>
    <s v="2020-03-30"/>
  </r>
  <r>
    <x v="112"/>
    <x v="112"/>
    <s v="015"/>
    <x v="20"/>
    <s v="2020"/>
    <s v="2020-03-30"/>
    <x v="552"/>
    <s v="8257045915"/>
    <s v="CIG"/>
    <s v="FORNITURA POMPE ELASTOMERICHE OCCORRENTI AI PP.OO. DELL'ASL NAPOLI 1 CENTRO (TDP)"/>
    <s v="33194000-6"/>
    <s v="APPARECCHI E STRUMENTI PER TRASFUSIONE E INFUSIONE"/>
    <x v="0"/>
    <n v="125390"/>
    <s v="Si"/>
    <n v="1500"/>
    <s v="Procedura negoziata per affidamenti sotto soglia"/>
    <s v="Contratto d'appalto"/>
    <s v="FORNITURE"/>
    <s v="N"/>
    <s v="NULL"/>
    <s v="FB"/>
    <s v="FORNITURA DI BENI"/>
    <s v="NULL"/>
    <s v="NULL"/>
    <s v="PERFEZIONATA/O"/>
    <s v="2020-03-30"/>
  </r>
  <r>
    <x v="112"/>
    <x v="112"/>
    <s v="015"/>
    <x v="20"/>
    <s v="2020"/>
    <s v="2020-03-30"/>
    <x v="552"/>
    <s v="8257055158"/>
    <s v="CIG"/>
    <s v="FORNITURA POMPE ELASTOMERICHE OCCORRENTI AI PP.OO. DELL'ASL NAPOLI 1 CENTRO (TDP)"/>
    <s v="33194000-6"/>
    <s v="APPARECCHI E STRUMENTI PER TRASFUSIONE E INFUSIONE"/>
    <x v="0"/>
    <n v="125390"/>
    <s v="Si"/>
    <n v="540"/>
    <s v="Procedura negoziata per affidamenti sotto soglia"/>
    <s v="Contratto d'appalto"/>
    <s v="FORNITURE"/>
    <s v="N"/>
    <s v="NULL"/>
    <s v="FB"/>
    <s v="FORNITURA DI BENI"/>
    <s v="NULL"/>
    <s v="NULL"/>
    <s v="PERFEZIONATA/O"/>
    <s v="2020-03-30"/>
  </r>
  <r>
    <x v="112"/>
    <x v="112"/>
    <s v="015"/>
    <x v="20"/>
    <s v="2020"/>
    <s v="2020-03-30"/>
    <x v="552"/>
    <s v="825706271D"/>
    <s v="CIG"/>
    <s v="FORNITURA POMPE ELASTOMERICHE OCCORRENTI AI PP.OO. DELL'ASL NAPOLI 1 CENTRO (TDP)"/>
    <s v="33194000-6"/>
    <s v="APPARECCHI E STRUMENTI PER TRASFUSIONE E INFUSIONE"/>
    <x v="0"/>
    <n v="125390"/>
    <s v="Si"/>
    <n v="21500"/>
    <s v="Procedura negoziata per affidamenti sotto soglia"/>
    <s v="Contratto d'appalto"/>
    <s v="FORNITURE"/>
    <s v="N"/>
    <s v="NULL"/>
    <s v="FB"/>
    <s v="FORNITURA DI BENI"/>
    <s v="NULL"/>
    <s v="NULL"/>
    <s v="PERFEZIONATA/O"/>
    <s v="2020-03-30"/>
  </r>
  <r>
    <x v="112"/>
    <x v="112"/>
    <s v="015"/>
    <x v="20"/>
    <s v="2020"/>
    <s v="2020-03-30"/>
    <x v="552"/>
    <s v="82570648C3"/>
    <s v="CIG"/>
    <s v="FORNITURA POMPE ELASTOMERICHE OCCORRENTI AI PP.OO. DELL'ASL NAPOLI 1 CENTRO (TDP)"/>
    <s v="33194000-6"/>
    <s v="APPARECCHI E STRUMENTI PER TRASFUSIONE E INFUSIONE"/>
    <x v="0"/>
    <n v="125390"/>
    <s v="Si"/>
    <n v="51600"/>
    <s v="Procedura negoziata per affidamenti sotto soglia"/>
    <s v="Contratto d'appalto"/>
    <s v="FORNITURE"/>
    <s v="N"/>
    <s v="NULL"/>
    <s v="FB"/>
    <s v="FORNITURA DI BENI"/>
    <s v="NULL"/>
    <s v="NULL"/>
    <s v="PERFEZIONATA/O"/>
    <s v="2020-03-30"/>
  </r>
  <r>
    <x v="113"/>
    <x v="113"/>
    <s v="009"/>
    <x v="3"/>
    <s v="2020"/>
    <s v="2020-03-09"/>
    <x v="553"/>
    <s v="8240463530"/>
    <s v="CIG"/>
    <s v="SERVIZIO DI SOMMINISTRAZIONE DI LAVORO TEMPORANEO PER LE AZIENDE SANITARIE/OSPEDALIERE/ ENTI DEL SSR  DELLA REGIONE TOSCANA"/>
    <s v="79620000-6"/>
    <s v="SERVIZI DI FORNITURA DI PERSONALE, COMPRESO PERSONALE TEMPORANEO"/>
    <x v="0"/>
    <n v="20000000"/>
    <s v="Si"/>
    <n v="4500000"/>
    <s v="Procedura negoziata senza previa pubblicazione"/>
    <s v="Convenzione"/>
    <s v="SERVIZI"/>
    <s v="N"/>
    <s v="NULL"/>
    <s v="FS"/>
    <s v="FORNITURA DI SERVIZI"/>
    <s v="NULL"/>
    <s v="NULL"/>
    <s v="PERFEZIONATA/O"/>
    <s v="2020-03-09"/>
  </r>
  <r>
    <x v="113"/>
    <x v="113"/>
    <s v="009"/>
    <x v="3"/>
    <s v="2020"/>
    <s v="2020-03-09"/>
    <x v="553"/>
    <s v="8240480338"/>
    <s v="CIG"/>
    <s v="SERVIZIO DI SOMMINISTRAZIONE DI LAVORO TEMPORANEO PER LE AZIENDE SANITARIE/OSPEDALIERE/ ENTI DEL SSR  DELLA REGIONE TOSCANA"/>
    <s v="79620000-6"/>
    <s v="SERVIZI DI FORNITURA DI PERSONALE, COMPRESO PERSONALE TEMPORANEO"/>
    <x v="0"/>
    <n v="20000000"/>
    <s v="Si"/>
    <n v="5500000"/>
    <s v="Procedura negoziata senza previa pubblicazione"/>
    <s v="Convenzione"/>
    <s v="SERVIZI"/>
    <s v="N"/>
    <s v="NULL"/>
    <s v="FS"/>
    <s v="FORNITURA DI SERVIZI"/>
    <s v="NULL"/>
    <s v="NULL"/>
    <s v="PERFEZIONATA/O"/>
    <s v="2020-03-09"/>
  </r>
  <r>
    <x v="113"/>
    <x v="113"/>
    <s v="009"/>
    <x v="3"/>
    <s v="2020"/>
    <s v="2020-03-09"/>
    <x v="553"/>
    <s v="8240484684"/>
    <s v="CIG"/>
    <s v="SERVIZIO DI SOMMINISTRAZIONE DI LAVORO TEMPORANEO PER LE AZIENDE SANITARIE/OSPEDALIERE/ ENTI DEL SSR  DELLA REGIONE TOSCANA"/>
    <s v="79620000-6"/>
    <s v="SERVIZI DI FORNITURA DI PERSONALE, COMPRESO PERSONALE TEMPORANEO"/>
    <x v="0"/>
    <n v="20000000"/>
    <s v="Si"/>
    <n v="10000000"/>
    <s v="Procedura negoziata senza previa pubblicazione"/>
    <s v="Convenzione"/>
    <s v="SERVIZI"/>
    <s v="N"/>
    <s v="NULL"/>
    <s v="FS"/>
    <s v="FORNITURA DI SERVIZI"/>
    <s v="NULL"/>
    <s v="NULL"/>
    <s v="PERFEZIONATA/O"/>
    <s v="2020-03-09"/>
  </r>
  <r>
    <x v="113"/>
    <x v="113"/>
    <s v="009"/>
    <x v="3"/>
    <s v="2020"/>
    <s v="2020-03-20"/>
    <x v="554"/>
    <s v="82528356E2"/>
    <s v="CIG"/>
    <s v="NOLEGGIO TAC MOBILE EMERGENZA COVID 19 PER USLTCE"/>
    <s v="33111000-1"/>
    <s v="APPARECCHI RADIOLOGICI"/>
    <x v="0"/>
    <n v="150000"/>
    <s v="No"/>
    <n v="150000"/>
    <s v="Affidamento diretto"/>
    <s v="Convenzione"/>
    <s v="FORNITURE"/>
    <s v="N"/>
    <s v="NULL"/>
    <s v="FB"/>
    <s v="FORNITURA DI BENI"/>
    <s v="NULL"/>
    <s v="NULL"/>
    <s v="PERFEZIONATA/O"/>
    <s v="2020-03-20"/>
  </r>
  <r>
    <x v="113"/>
    <x v="113"/>
    <s v="009"/>
    <x v="3"/>
    <s v="2020"/>
    <s v="2020-03-23"/>
    <x v="555"/>
    <s v="8254711303"/>
    <s v="CIG"/>
    <s v="FONRITURA DI N. 95 ASPIRATORI CHIRURGICI AD USO GENERALE DI TIPO PORTATILE DI FASCIA ALTA UTILIZZABILI CON SACCHE MONOUSO PER EMRGENZA COVID 19 DA DESTINARE ALLAE AASS DELLA REGIONE TOSCAN"/>
    <s v="33141000-0"/>
    <s v="MATERIALI MEDICI NON CHIMICI DI CONSUMO MONOUSO E MATERIALE DI CONSUMO EMATOLOGICO"/>
    <x v="0"/>
    <n v="49800"/>
    <s v="No"/>
    <n v="49800"/>
    <s v="Procedura negoziata senza previa pubblicazione"/>
    <s v="Convenzione"/>
    <s v="FORNITURE"/>
    <s v="N"/>
    <s v="NULL"/>
    <s v="FB"/>
    <s v="FORNITURA DI BENI"/>
    <s v="NULL"/>
    <s v="NULL"/>
    <s v="PERFEZIONATA/O"/>
    <s v="2020-03-23"/>
  </r>
  <r>
    <x v="113"/>
    <x v="113"/>
    <s v="009"/>
    <x v="3"/>
    <s v="2020"/>
    <s v="2020-03-24"/>
    <x v="556"/>
    <s v="825616855D"/>
    <s v="CIG"/>
    <s v="FORNITURA DI N.4 ECOTOMOGRAFI MULTIDISCIPLINARI PORTATILI DI ALTA FASCIA DA DESTINARE ALLA AOU CAREGGI"/>
    <s v="33115000-9"/>
    <s v="APPARECCHI PER TOMOGRAFIA"/>
    <x v="0"/>
    <n v="75200"/>
    <s v="No"/>
    <n v="75200"/>
    <s v="Procedura negoziata senza previa pubblicazione"/>
    <s v="Convenzione"/>
    <s v="FORNITURE"/>
    <s v="N"/>
    <s v="NULL"/>
    <s v="FB"/>
    <s v="FORNITURA DI BENI"/>
    <s v="NULL"/>
    <s v="NULL"/>
    <s v="PERFEZIONATA/O"/>
    <s v="2020-03-24"/>
  </r>
  <r>
    <x v="113"/>
    <x v="113"/>
    <s v="009"/>
    <x v="3"/>
    <s v="2020"/>
    <s v="2020-03-30"/>
    <x v="557"/>
    <s v="8261288685"/>
    <s v="CIG"/>
    <s v="Fornitura pulsossimetri per emergenza COVID 19"/>
    <s v="33190000-8"/>
    <s v="DISPOSITIVI E PRODOTTI MEDICI VARI"/>
    <x v="0"/>
    <n v="220000"/>
    <s v="No"/>
    <n v="220000"/>
    <s v="Procedura negoziata senza previa pubblicazione"/>
    <s v="Convenzione"/>
    <s v="FORNITURE"/>
    <s v="N"/>
    <s v="NULL"/>
    <s v="FB"/>
    <s v="FORNITURA DI BENI"/>
    <s v="NULL"/>
    <s v="NULL"/>
    <s v="PERFEZIONATA/O"/>
    <s v="2020-03-30"/>
  </r>
  <r>
    <x v="113"/>
    <x v="113"/>
    <s v="009"/>
    <x v="3"/>
    <s v="2020"/>
    <s v="2020-04-02"/>
    <x v="558"/>
    <s v="8265762296"/>
    <s v="CIG"/>
    <s v="EMERGENZA CORONAVIRUS-affidamento a carattere d'urgenza di fornitura  Pulsiossimetri-ditta Biocommerciale"/>
    <s v="33190000-8"/>
    <s v="DISPOSITIVI E PRODOTTI MEDICI VARI"/>
    <x v="0"/>
    <n v="124500"/>
    <s v="No"/>
    <n v="124500"/>
    <s v="Affidamento diretto in adesione ad accordo quadro/convenzione"/>
    <s v="Contratto d'appalto discendente da Accordo quadro/Convenzione senza successivo confronto competitivo"/>
    <s v="FORNITURE"/>
    <s v="N"/>
    <s v="NULL"/>
    <s v="FB"/>
    <s v="FORNITURA DI BENI"/>
    <s v="NULL"/>
    <n v="124500"/>
    <s v="PERFEZIONATA/O"/>
    <s v="2020-04-03"/>
  </r>
  <r>
    <x v="113"/>
    <x v="113"/>
    <s v="009"/>
    <x v="3"/>
    <s v="2020"/>
    <s v="2020-04-03"/>
    <x v="559"/>
    <s v="8271423231"/>
    <s v="CIG"/>
    <s v="Det. 475 del 3/4/2020 - AGGIUDICAZIONE PROCEDURA NEGOZIATA PER LA FORNITURA DI UN SISTEMA AUTOMATICO DI PREPARAZIONE DELLE REAZIONI PCR OCCORRENTI ALL AUSL TOSCANA NO E ALL AUSL TOSCANA CENTRO (CUI 2020-031-0035) - ditta Qiagen periodo 15/5/2020 - 14/05/2024"/>
    <s v="33124130-5"/>
    <s v="PRESIDI DIAGNOSTICI"/>
    <x v="0"/>
    <n v="79753.320000000007"/>
    <s v="No"/>
    <n v="79753.320000000007"/>
    <s v="Affidamento diretto in adesione ad accordo quadro/convenzione"/>
    <s v="Contratto d'appalto discendente da Accordo quadro/Convenzione senza successivo confronto competitivo"/>
    <s v="FORNITURE"/>
    <s v="N"/>
    <s v="NULL"/>
    <s v="FB"/>
    <s v="FORNITURA DI BENI"/>
    <s v="NULL"/>
    <n v="79753.320000000007"/>
    <s v="PERFEZIONATA/O"/>
    <s v="2020-04-09"/>
  </r>
  <r>
    <x v="113"/>
    <x v="113"/>
    <s v="009"/>
    <x v="3"/>
    <s v="2020"/>
    <s v="2020-04-09"/>
    <x v="560"/>
    <s v="82714318C9"/>
    <s v="CIG"/>
    <s v="Pompe siringa Emergenza COVID-19"/>
    <s v="33194110-0"/>
    <s v="POMPE PER INFUSIONE"/>
    <x v="0"/>
    <n v="245350"/>
    <s v="No"/>
    <n v="245350"/>
    <s v="Procedura negoziata senza previa pubblicazione"/>
    <s v="Convenzione"/>
    <s v="FORNITURE"/>
    <s v="N"/>
    <s v="NULL"/>
    <s v="FB"/>
    <s v="FORNITURA DI BENI"/>
    <s v="NULL"/>
    <s v="NULL"/>
    <s v="PERFEZIONATA/O"/>
    <s v="2020-04-09"/>
  </r>
  <r>
    <x v="114"/>
    <x v="114"/>
    <s v="016"/>
    <x v="17"/>
    <s v="2020"/>
    <s v="2020-03-04"/>
    <x v="561"/>
    <s v="8235179CAF"/>
    <s v="CIG"/>
    <s v="Ossigeno Liquido Terapeutico  "/>
    <s v="85111700-7"/>
    <s v="SERVIZI DI OSSIGENOTERAPIA"/>
    <x v="0"/>
    <n v="6496546.5"/>
    <s v="Si"/>
    <n v="589000"/>
    <s v="Affidamento diretto"/>
    <s v="Contratto d'appalto"/>
    <s v="FORNITURE"/>
    <s v="N"/>
    <s v="NULL"/>
    <s v="FB"/>
    <s v="FORNITURA DI BENI"/>
    <s v="NULL"/>
    <s v="NULL"/>
    <s v="PERFEZIONATA/O"/>
    <s v="2020-03-04"/>
  </r>
  <r>
    <x v="114"/>
    <x v="114"/>
    <s v="016"/>
    <x v="17"/>
    <s v="2020"/>
    <s v="2020-03-04"/>
    <x v="561"/>
    <s v="82351851A6"/>
    <s v="CIG"/>
    <s v="Ossigeno Liquido Terapeutico  "/>
    <s v="85111700-7"/>
    <s v="SERVIZI DI OSSIGENOTERAPIA"/>
    <x v="0"/>
    <n v="6496546.5"/>
    <s v="Si"/>
    <n v="528000"/>
    <s v="Affidamento diretto"/>
    <s v="Contratto d'appalto"/>
    <s v="FORNITURE"/>
    <s v="N"/>
    <s v="NULL"/>
    <s v="FB"/>
    <s v="FORNITURA DI BENI"/>
    <s v="NULL"/>
    <s v="NULL"/>
    <s v="PERFEZIONATA/O"/>
    <s v="2020-03-04"/>
  </r>
  <r>
    <x v="114"/>
    <x v="114"/>
    <s v="016"/>
    <x v="17"/>
    <s v="2020"/>
    <s v="2020-03-04"/>
    <x v="561"/>
    <s v="823518734C"/>
    <s v="CIG"/>
    <s v="Ossigeno Liquido Terapeutico  "/>
    <s v="85111700-7"/>
    <s v="SERVIZI DI OSSIGENOTERAPIA"/>
    <x v="0"/>
    <n v="6496546.5"/>
    <s v="Si"/>
    <n v="570580"/>
    <s v="Affidamento diretto"/>
    <s v="Contratto d'appalto"/>
    <s v="FORNITURE"/>
    <s v="N"/>
    <s v="NULL"/>
    <s v="FB"/>
    <s v="FORNITURA DI BENI"/>
    <s v="NULL"/>
    <s v="NULL"/>
    <s v="PERFEZIONATA/O"/>
    <s v="2020-03-04"/>
  </r>
  <r>
    <x v="114"/>
    <x v="114"/>
    <s v="016"/>
    <x v="17"/>
    <s v="2020"/>
    <s v="2020-03-04"/>
    <x v="561"/>
    <s v="82351905C5"/>
    <s v="CIG"/>
    <s v="Ossigeno Liquido Terapeutico  "/>
    <s v="85111700-7"/>
    <s v="SERVIZI DI OSSIGENOTERAPIA"/>
    <x v="0"/>
    <n v="6496546.5"/>
    <s v="Si"/>
    <n v="1118000"/>
    <s v="Affidamento diretto"/>
    <s v="Contratto d'appalto"/>
    <s v="FORNITURE"/>
    <s v="N"/>
    <s v="NULL"/>
    <s v="FB"/>
    <s v="FORNITURA DI BENI"/>
    <s v="NULL"/>
    <s v="NULL"/>
    <s v="PERFEZIONATA/O"/>
    <s v="2020-03-04"/>
  </r>
  <r>
    <x v="114"/>
    <x v="114"/>
    <s v="016"/>
    <x v="17"/>
    <s v="2020"/>
    <s v="2020-03-04"/>
    <x v="561"/>
    <s v="82351959E4"/>
    <s v="CIG"/>
    <s v="Ossigeno Liquido Terapeutico  "/>
    <s v="85111700-7"/>
    <s v="SERVIZI DI OSSIGENOTERAPIA"/>
    <x v="0"/>
    <n v="6496546.5"/>
    <s v="Si"/>
    <n v="393204"/>
    <s v="Affidamento diretto"/>
    <s v="Contratto d'appalto"/>
    <s v="FORNITURE"/>
    <s v="N"/>
    <s v="NULL"/>
    <s v="FB"/>
    <s v="FORNITURA DI BENI"/>
    <s v="NULL"/>
    <s v="NULL"/>
    <s v="PERFEZIONATA/O"/>
    <s v="2020-03-04"/>
  </r>
  <r>
    <x v="114"/>
    <x v="114"/>
    <s v="016"/>
    <x v="17"/>
    <s v="2020"/>
    <s v="2020-03-04"/>
    <x v="561"/>
    <s v="8235196AB7"/>
    <s v="CIG"/>
    <s v="Ossigeno Liquido Terapeutico  "/>
    <s v="85111700-7"/>
    <s v="SERVIZI DI OSSIGENOTERAPIA"/>
    <x v="0"/>
    <n v="6496546.5"/>
    <s v="Si"/>
    <n v="194873.69"/>
    <s v="Affidamento diretto"/>
    <s v="Contratto d'appalto"/>
    <s v="FORNITURE"/>
    <s v="N"/>
    <s v="NULL"/>
    <s v="FB"/>
    <s v="FORNITURA DI BENI"/>
    <s v="NULL"/>
    <s v="NULL"/>
    <s v="PERFEZIONATA/O"/>
    <s v="2020-03-04"/>
  </r>
  <r>
    <x v="114"/>
    <x v="114"/>
    <s v="016"/>
    <x v="17"/>
    <s v="2020"/>
    <s v="2020-03-04"/>
    <x v="561"/>
    <s v="8235201ED6"/>
    <s v="CIG"/>
    <s v="Ossigeno Liquido Terapeutico  "/>
    <s v="85111700-7"/>
    <s v="SERVIZI DI OSSIGENOTERAPIA"/>
    <x v="0"/>
    <n v="6496546.5"/>
    <s v="Si"/>
    <n v="2375437.4"/>
    <s v="Affidamento diretto a societa' in house"/>
    <s v="Contratto d'appalto"/>
    <s v="FORNITURE"/>
    <s v="N"/>
    <s v="NULL"/>
    <s v="FB"/>
    <s v="FORNITURA DI BENI"/>
    <s v="NULL"/>
    <s v="NULL"/>
    <s v="PERFEZIONATA/O"/>
    <s v="2020-03-04"/>
  </r>
  <r>
    <x v="114"/>
    <x v="114"/>
    <s v="016"/>
    <x v="17"/>
    <s v="2020"/>
    <s v="2020-03-04"/>
    <x v="561"/>
    <s v="8235204154"/>
    <s v="CIG"/>
    <s v="Ossigeno Liquido Terapeutico  "/>
    <s v="85111700-7"/>
    <s v="SERVIZI DI OSSIGENOTERAPIA"/>
    <x v="0"/>
    <n v="6496546.5"/>
    <s v="Si"/>
    <n v="45384.5"/>
    <s v="Affidamento diretto"/>
    <s v="Contratto d'appalto"/>
    <s v="FORNITURE"/>
    <s v="N"/>
    <s v="NULL"/>
    <s v="FB"/>
    <s v="FORNITURA DI BENI"/>
    <s v="NULL"/>
    <s v="NULL"/>
    <s v="PERFEZIONATA/O"/>
    <s v="2020-03-04"/>
  </r>
  <r>
    <x v="114"/>
    <x v="114"/>
    <s v="016"/>
    <x v="17"/>
    <s v="2020"/>
    <s v="2020-03-04"/>
    <x v="561"/>
    <s v="82352138BF"/>
    <s v="CIG"/>
    <s v="Ossigeno Liquido Terapeutico  "/>
    <s v="85111700-7"/>
    <s v="SERVIZI DI OSSIGENOTERAPIA"/>
    <x v="0"/>
    <n v="6496546.5"/>
    <s v="Si"/>
    <n v="134483.10999999999"/>
    <s v="Affidamento diretto"/>
    <s v="Contratto d'appalto"/>
    <s v="FORNITURE"/>
    <s v="N"/>
    <s v="NULL"/>
    <s v="FB"/>
    <s v="FORNITURA DI BENI"/>
    <s v="NULL"/>
    <s v="NULL"/>
    <s v="PERFEZIONATA/O"/>
    <s v="2020-03-04"/>
  </r>
  <r>
    <x v="114"/>
    <x v="114"/>
    <s v="016"/>
    <x v="17"/>
    <s v="2020"/>
    <s v="2020-03-04"/>
    <x v="561"/>
    <s v="8235218CDE"/>
    <s v="CIG"/>
    <s v="Ossigeno Liquido Terapeutico  "/>
    <s v="85111700-7"/>
    <s v="SERVIZI DI OSSIGENOTERAPIA"/>
    <x v="0"/>
    <n v="6496546.5"/>
    <s v="Si"/>
    <n v="350281.01"/>
    <s v="Affidamento diretto"/>
    <s v="Contratto d'appalto"/>
    <s v="FORNITURE"/>
    <s v="N"/>
    <s v="NULL"/>
    <s v="FB"/>
    <s v="FORNITURA DI BENI"/>
    <s v="NULL"/>
    <s v="NULL"/>
    <s v="PERFEZIONATA/O"/>
    <s v="2020-03-04"/>
  </r>
  <r>
    <x v="114"/>
    <x v="114"/>
    <s v="016"/>
    <x v="17"/>
    <s v="2020"/>
    <s v="2020-03-04"/>
    <x v="561"/>
    <s v="82352252A8"/>
    <s v="CIG"/>
    <s v="Ossigeno Liquido Terapeutico  "/>
    <s v="85111700-7"/>
    <s v="SERVIZI DI OSSIGENOTERAPIA"/>
    <x v="0"/>
    <n v="6496546.5"/>
    <s v="Si"/>
    <n v="197302.79"/>
    <s v="Affidamento diretto"/>
    <s v="Contratto d'appalto"/>
    <s v="FORNITURE"/>
    <s v="N"/>
    <s v="NULL"/>
    <s v="FB"/>
    <s v="FORNITURA DI BENI"/>
    <s v="NULL"/>
    <s v="NULL"/>
    <s v="PERFEZIONATA/O"/>
    <s v="2020-03-04"/>
  </r>
  <r>
    <x v="114"/>
    <x v="114"/>
    <s v="016"/>
    <x v="17"/>
    <s v="2020"/>
    <s v="2020-03-12"/>
    <x v="562"/>
    <s v="8245145CE3"/>
    <s v="CIG"/>
    <s v="FORNITURA SISTEMI DI ANESTESIA"/>
    <s v="33172000-6"/>
    <s v="APPARECCHI PER ANESTESIA E RIANIMAZIONE"/>
    <x v="0"/>
    <n v="1717964"/>
    <s v="No"/>
    <n v="1717964"/>
    <s v="Affidamento diretto"/>
    <s v="Contratto d'appalto"/>
    <s v="FORNITURE"/>
    <s v="N"/>
    <s v="NULL"/>
    <s v="FB"/>
    <s v="FORNITURA DI BENI"/>
    <s v="NULL"/>
    <s v="NULL"/>
    <s v="PERFEZIONATA/O"/>
    <s v="2020-03-19"/>
  </r>
  <r>
    <x v="114"/>
    <x v="114"/>
    <s v="016"/>
    <x v="17"/>
    <s v="2020"/>
    <s v="2020-03-13"/>
    <x v="563"/>
    <s v="82457700AB"/>
    <s v="CIG"/>
    <s v="barelle bio-contenimento e filtri"/>
    <s v="33192160-1"/>
    <s v="BARELLE"/>
    <x v="0"/>
    <n v="49283"/>
    <s v="No"/>
    <n v="49283"/>
    <s v="Affidamento diretto"/>
    <s v="Contratto d'appalto"/>
    <s v="FORNITURE"/>
    <s v="N"/>
    <s v="NULL"/>
    <s v="FB"/>
    <s v="FORNITURA DI BENI"/>
    <s v="NULL"/>
    <s v="NULL"/>
    <s v="PERFEZIONATA/O"/>
    <s v="2020-03-13"/>
  </r>
  <r>
    <x v="114"/>
    <x v="114"/>
    <s v="016"/>
    <x v="17"/>
    <s v="2020"/>
    <s v="2020-03-13"/>
    <x v="564"/>
    <s v="82462848D3"/>
    <s v="CIG"/>
    <s v="Fornitura urgente farmaco esclusivo PRALUENT - SANOFI spa"/>
    <s v="33680000-0"/>
    <s v="ARTICOLI DI FARMACIA"/>
    <x v="0"/>
    <n v="392990.4"/>
    <s v="No"/>
    <n v="392990.4"/>
    <s v="Procedura negoziata senza previa pubblicazione"/>
    <s v="Contratto d'appalto"/>
    <s v="FORNITURE"/>
    <s v="N"/>
    <s v="NULL"/>
    <s v="FB"/>
    <s v="FORNITURA DI BENI"/>
    <s v="NULL"/>
    <s v="NULL"/>
    <s v="PERFEZIONATA/O"/>
    <s v="2020-03-13"/>
  </r>
  <r>
    <x v="114"/>
    <x v="114"/>
    <s v="016"/>
    <x v="17"/>
    <s v="2020"/>
    <s v="2020-03-18"/>
    <x v="565"/>
    <s v="82503937AE"/>
    <s v="CIG"/>
    <s v="Fornitura urgente farmaco esclusivo OLUMIANT vari dosaggi - ELI  LILLY ITALIA  spa"/>
    <s v="33680000-0"/>
    <s v="ARTICOLI DI FARMACIA"/>
    <x v="0"/>
    <n v="1273941.94"/>
    <s v="No"/>
    <n v="1273941.94"/>
    <s v="Procedura negoziata senza previa pubblicazione"/>
    <s v="Contratto d'appalto"/>
    <s v="FORNITURE"/>
    <s v="N"/>
    <s v="NULL"/>
    <s v="FB"/>
    <s v="FORNITURA DI BENI"/>
    <s v="NULL"/>
    <s v="NULL"/>
    <s v="PERFEZIONATA/O"/>
    <s v="2020-03-18"/>
  </r>
  <r>
    <x v="114"/>
    <x v="114"/>
    <s v="016"/>
    <x v="17"/>
    <s v="2020"/>
    <s v="2020-03-26"/>
    <x v="566"/>
    <s v="8257987274"/>
    <s v="CIG"/>
    <s v="Fornitura urgente farmaco esclusivo RAVICTI - SWEDISH ORPHAN BIOVITRUM srl"/>
    <s v="33680000-0"/>
    <s v="ARTICOLI DI FARMACIA"/>
    <x v="0"/>
    <n v="88646.399999999994"/>
    <s v="No"/>
    <n v="88646.399999999994"/>
    <s v="Procedura negoziata senza previa pubblicazione"/>
    <s v="Contratto d'appalto"/>
    <s v="FORNITURE"/>
    <s v="N"/>
    <s v="NULL"/>
    <s v="FB"/>
    <s v="FORNITURA DI BENI"/>
    <s v="NULL"/>
    <s v="NULL"/>
    <s v="PERFEZIONATA/O"/>
    <s v="2020-03-26"/>
  </r>
  <r>
    <x v="114"/>
    <x v="114"/>
    <s v="016"/>
    <x v="17"/>
    <s v="2020"/>
    <s v="2020-03-31"/>
    <x v="567"/>
    <s v="826122742F"/>
    <s v="CIG"/>
    <s v="Fornitura urgente farmaco brand PHT  ARAVA  - SANOFI spa"/>
    <s v="33680000-0"/>
    <s v="ARTICOLI DI FARMACIA"/>
    <x v="0"/>
    <n v="104907.6"/>
    <s v="No"/>
    <n v="104907.6"/>
    <s v="Procedura negoziata senza previa pubblicazione"/>
    <s v="Contratto d'appalto"/>
    <s v="FORNITURE"/>
    <s v="N"/>
    <s v="NULL"/>
    <s v="FB"/>
    <s v="FORNITURA DI BENI"/>
    <s v="NULL"/>
    <s v="NULL"/>
    <s v="PERFEZIONATA/O"/>
    <s v="2020-03-31"/>
  </r>
  <r>
    <x v="114"/>
    <x v="114"/>
    <s v="016"/>
    <x v="17"/>
    <s v="2020"/>
    <s v="2020-04-01"/>
    <x v="568"/>
    <s v="82637939B5"/>
    <s v="CIG"/>
    <s v="Affidamento provvisorio dal 16.03.2020 al 15.05.2020 del servizio 118 per il PPIT di Rutigliano - Associazione Protezione Civile Rutigliano"/>
    <s v="85143000-3"/>
    <s v="SERVIZI DI AMBULANZA"/>
    <x v="0"/>
    <n v="40000"/>
    <s v="No"/>
    <n v="40000"/>
    <s v="Affidamento diretto"/>
    <s v="Contratto d'appalto"/>
    <s v="SERVIZI"/>
    <s v="N"/>
    <s v="NULL"/>
    <s v="FS"/>
    <s v="FORNITURA DI SERVIZI"/>
    <s v="NULL"/>
    <s v="NULL"/>
    <s v="PERFEZIONATA/O"/>
    <s v="2020-04-01"/>
  </r>
  <r>
    <x v="114"/>
    <x v="114"/>
    <s v="016"/>
    <x v="17"/>
    <s v="2020"/>
    <s v="2020-04-02"/>
    <x v="569"/>
    <s v="8265235FAD"/>
    <s v="CIG"/>
    <s v="Fornitura urgente farmaco esclusivo REPHATA  2 confezionamenti. - AMGEN srl"/>
    <s v="33680000-0"/>
    <s v="ARTICOLI DI FARMACIA"/>
    <x v="0"/>
    <n v="1181607.6000000001"/>
    <s v="No"/>
    <n v="1181607.6000000001"/>
    <s v="Procedura negoziata senza previa pubblicazione"/>
    <s v="Contratto d'appalto"/>
    <s v="FORNITURE"/>
    <s v="N"/>
    <s v="NULL"/>
    <s v="FB"/>
    <s v="FORNITURA DI BENI"/>
    <s v="NULL"/>
    <s v="NULL"/>
    <s v="PERFEZIONATA/O"/>
    <s v="2020-04-02"/>
  </r>
  <r>
    <x v="114"/>
    <x v="114"/>
    <s v="016"/>
    <x v="17"/>
    <s v="2020"/>
    <s v="2020-04-02"/>
    <x v="570"/>
    <s v="82654186B4"/>
    <s v="CIG"/>
    <s v="Servizio messa  a disposizione di n. 2 ambulanze e personale per esecuzione tamponi domiciliari territorio ASL Bari per emergenza COVID 19."/>
    <s v="85143000-3"/>
    <s v="SERVIZI DI AMBULANZA"/>
    <x v="0"/>
    <n v="148500"/>
    <s v="No"/>
    <n v="148500"/>
    <s v="Procedura negoziata per affidamenti sotto soglia"/>
    <s v="Contratto d'appalto"/>
    <s v="SERVIZI"/>
    <s v="N"/>
    <s v="NULL"/>
    <s v="FS"/>
    <s v="FORNITURA DI SERVIZI"/>
    <s v="NULL"/>
    <s v="NULL"/>
    <s v="PERFEZIONATA/O"/>
    <s v="2020-04-02"/>
  </r>
  <r>
    <x v="114"/>
    <x v="114"/>
    <s v="016"/>
    <x v="17"/>
    <s v="2020"/>
    <s v="2020-04-08"/>
    <x v="571"/>
    <s v="82692912CF"/>
    <s v="CIG"/>
    <s v="Fornitura urgente farmaco esclusivo  UPTRAVI vari dosaggi e confezionamenti - JANSSEN-CILAG spa"/>
    <s v="33680000-0"/>
    <s v="ARTICOLI DI FARMACIA"/>
    <x v="0"/>
    <n v="808440.96"/>
    <s v="No"/>
    <n v="808440.96"/>
    <s v="Procedura negoziata senza previa pubblicazione"/>
    <s v="Contratto d'appalto"/>
    <s v="FORNITURE"/>
    <s v="N"/>
    <s v="NULL"/>
    <s v="FB"/>
    <s v="FORNITURA DI BENI"/>
    <s v="NULL"/>
    <s v="NULL"/>
    <s v="PERFEZIONATA/O"/>
    <s v="2020-04-08"/>
  </r>
  <r>
    <x v="115"/>
    <x v="115"/>
    <s v="009"/>
    <x v="3"/>
    <s v="2020"/>
    <s v="2020-03-02"/>
    <x v="572"/>
    <s v="8240239C54"/>
    <s v="CIG"/>
    <s v="FORNITURA PM E DEFIBRILLATORI PROVV. 1718/18 - 2^ CIG"/>
    <s v="33182100-0"/>
    <s v="DEFIBRILLATORE CARDIACO"/>
    <x v="0"/>
    <n v="35000"/>
    <s v="No"/>
    <n v="35000"/>
    <s v="Affidamento diretto in adesione ad accordo quadro/convenzione"/>
    <s v="Contratto d'appalto discendente da Accordo quadro/Convenzione senza successivo confronto competitivo"/>
    <s v="FORNITURE"/>
    <s v="N"/>
    <s v="NULL"/>
    <s v="FB"/>
    <s v="FORNITURA DI BENI"/>
    <s v="NULL"/>
    <n v="35000"/>
    <s v="PERFEZIONATA/O"/>
    <s v="2020-03-09"/>
  </r>
  <r>
    <x v="115"/>
    <x v="115"/>
    <s v="009"/>
    <x v="3"/>
    <s v="2020"/>
    <s v="2020-03-02"/>
    <x v="573"/>
    <s v="8240252710"/>
    <s v="CIG"/>
    <s v="FORNITURA PM E DEFIBRILLATORI - PROVV. 1718/18 LOTTO 9 - MEDTRONIC"/>
    <s v="33182100-0"/>
    <s v="DEFIBRILLATORE CARDIACO"/>
    <x v="0"/>
    <n v="100000"/>
    <s v="No"/>
    <n v="100000"/>
    <s v="Affidamento diretto in adesione ad accordo quadro/convenzione"/>
    <s v="Contratto d'appalto discendente da Accordo quadro/Convenzione senza successivo confronto competitivo"/>
    <s v="FORNITURE"/>
    <s v="N"/>
    <s v="NULL"/>
    <s v="FB"/>
    <s v="FORNITURA DI BENI"/>
    <s v="NULL"/>
    <n v="100000"/>
    <s v="PERFEZIONATA/O"/>
    <s v="2020-03-09"/>
  </r>
  <r>
    <x v="115"/>
    <x v="115"/>
    <s v="009"/>
    <x v="3"/>
    <s v="2020"/>
    <s v="2020-04-01"/>
    <x v="574"/>
    <s v="8271574EC9"/>
    <s v="CIG"/>
    <s v="Adesione Accordo Quadro quadriennale per la gestione dei servizi socio-sanitari e sanitari presso la RSA, CD e la Low Care della struttura La Melagrana di Prato"/>
    <s v="85140000-2"/>
    <s v="VARI SERVIZI SANITARI"/>
    <x v="0"/>
    <n v="5523184.04"/>
    <s v="No"/>
    <n v="5523184.04"/>
    <s v="Affidamento diretto in adesione ad accordo quadro/convenzione"/>
    <s v="Contratto d'appalto discendente da Accordo quadro/Convenzione senza successivo confronto competitivo"/>
    <s v="SERVIZI"/>
    <s v="N"/>
    <s v="NULL"/>
    <s v="FS"/>
    <s v="FORNITURA DI SERVIZI"/>
    <s v="NULL"/>
    <n v="5523184.04"/>
    <s v="PERFEZIONATA/O"/>
    <s v="2020-04-09"/>
  </r>
  <r>
    <x v="116"/>
    <x v="116"/>
    <s v="015"/>
    <x v="20"/>
    <s v="2020"/>
    <s v="2020-03-09"/>
    <x v="575"/>
    <s v="8245081814"/>
    <s v="CIG"/>
    <s v="fornitura di mobili e arredi sanitari emergenza Covid-19"/>
    <s v="39150000-8"/>
    <s v="ARREDI ED ATTREZZATURE VARIE"/>
    <x v="0"/>
    <n v="49572"/>
    <s v="No"/>
    <n v="49572"/>
    <s v="Procedura negoziata per affidamenti sotto soglia"/>
    <s v="Contratto d'appalto"/>
    <s v="FORNITURE"/>
    <s v="N"/>
    <s v="NULL"/>
    <s v="FB"/>
    <s v="FORNITURA DI BENI"/>
    <s v="NULL"/>
    <s v="NULL"/>
    <s v="PERFEZIONATA/O"/>
    <s v="2020-03-12"/>
  </r>
  <r>
    <x v="116"/>
    <x v="116"/>
    <s v="015"/>
    <x v="20"/>
    <s v="2020"/>
    <s v="2020-03-10"/>
    <x v="576"/>
    <s v="8248868D34"/>
    <s v="CIG"/>
    <s v="Fornitura allestimento corpo G dell"/>
    <s v="39150000-8"/>
    <s v="ARREDI ED ATTREZZATURE VARIE"/>
    <x v="0"/>
    <n v="41140"/>
    <s v="No"/>
    <n v="41140"/>
    <s v="Procedura negoziata per affidamenti sotto soglia"/>
    <s v="Contratto d'appalto"/>
    <s v="FORNITURE"/>
    <s v="N"/>
    <s v="NULL"/>
    <s v="FB"/>
    <s v="FORNITURA DI BENI"/>
    <s v="NULL"/>
    <s v="NULL"/>
    <s v="PERFEZIONATA/O"/>
    <s v="2020-03-17"/>
  </r>
  <r>
    <x v="117"/>
    <x v="117"/>
    <s v="001"/>
    <x v="4"/>
    <s v="2020"/>
    <s v="2020-03-12"/>
    <x v="577"/>
    <s v="824509861C"/>
    <s v="CIG"/>
    <s v="acqusto urgente di videolaringoscopi misure COVID 19"/>
    <s v="33171200-1"/>
    <s v="STRUMENTI PER RIANIMAZIONE"/>
    <x v="0"/>
    <n v="75269.119999999995"/>
    <s v="No"/>
    <n v="75269.119999999995"/>
    <s v="Procedura negoziata senza previa pubblicazione"/>
    <s v="Contratto d'appalto"/>
    <s v="FORNITURE"/>
    <s v="N"/>
    <s v="NULL"/>
    <s v="FB"/>
    <s v="FORNITURA DI BENI"/>
    <s v="NULL"/>
    <s v="NULL"/>
    <s v="PERFEZIONATA/O"/>
    <s v="2020-03-12"/>
  </r>
  <r>
    <x v="118"/>
    <x v="118"/>
    <s v="015"/>
    <x v="20"/>
    <s v="2020"/>
    <s v="2020-03-02"/>
    <x v="578"/>
    <s v="823202411C"/>
    <s v="CIG"/>
    <s v="fornitura di 1 spirometro per la UOD prevenzione e riabilitazione malattie broncopolmonari"/>
    <s v="33124100-6"/>
    <s v="APPARECCHI DIAGNOSTICI"/>
    <x v="0"/>
    <n v="45000"/>
    <s v="No"/>
    <n v="45000"/>
    <s v="Procedura aperta"/>
    <s v="Contratto d'appalto"/>
    <s v="FORNITURE"/>
    <s v="N"/>
    <s v="NULL"/>
    <s v="FB"/>
    <s v="FORNITURA DI BENI"/>
    <s v="NULL"/>
    <s v="NULL"/>
    <s v="PERFEZIONATA/O"/>
    <s v="2020-03-02"/>
  </r>
  <r>
    <x v="118"/>
    <x v="118"/>
    <s v="015"/>
    <x v="20"/>
    <s v="2020"/>
    <s v="2020-03-10"/>
    <x v="579"/>
    <s v="824261878C"/>
    <s v="CIG"/>
    <s v="FORNITURA DI N. 3 MONITOR MULTIPARAMETRICI PER LE ESIGENZE DELL'A.O.U. DELL'UNIVERSITA' DEGLI STUDI DELLA CAMPANIA 'LUIGI VANVITELLI' "/>
    <s v="33157000-5"/>
    <s v="APPARECCHI PER OSSIGENOTERAPIA E APPARECCHI RESPIRATORI"/>
    <x v="0"/>
    <n v="43407"/>
    <s v="No"/>
    <n v="43407"/>
    <s v="Procedura negoziata per affidamenti sotto soglia"/>
    <s v="Contratto d'appalto"/>
    <s v="FORNITURE"/>
    <s v="N"/>
    <s v="NULL"/>
    <s v="FB"/>
    <s v="FORNITURA DI BENI"/>
    <s v="NULL"/>
    <s v="NULL"/>
    <s v="PERFEZIONATA/O"/>
    <s v="2020-03-10"/>
  </r>
  <r>
    <x v="118"/>
    <x v="118"/>
    <s v="015"/>
    <x v="20"/>
    <s v="2020"/>
    <s v="2020-03-10"/>
    <x v="580"/>
    <s v="8242631248"/>
    <s v="CIG"/>
    <s v="FORNITURA DI N. 9 MONITOR MULTIPARAMETRICI PER LE ESIGENZE DELL'A.O.U. DELL'UNIVERSITA' DEGLI STUDI DELLA CAMPANIA 'LUIGI VANVITELLI' "/>
    <s v="33157000-5"/>
    <s v="APPARECCHI PER OSSIGENOTERAPIA E APPARECCHI RESPIRATORI"/>
    <x v="0"/>
    <n v="153000"/>
    <s v="No"/>
    <n v="153000"/>
    <s v="Procedura negoziata per affidamenti sotto soglia"/>
    <s v="Contratto d'appalto"/>
    <s v="FORNITURE"/>
    <s v="N"/>
    <s v="NULL"/>
    <s v="FB"/>
    <s v="FORNITURA DI BENI"/>
    <s v="NULL"/>
    <s v="NULL"/>
    <s v="PERFEZIONATA/O"/>
    <s v="2020-03-10"/>
  </r>
  <r>
    <x v="118"/>
    <x v="118"/>
    <s v="015"/>
    <x v="20"/>
    <s v="2020"/>
    <s v="2020-03-19"/>
    <x v="581"/>
    <s v="82509080AE"/>
    <s v="CIG"/>
    <s v="Fornitura urgente di n. 1 Unità mobile per radiografia, mod. GMM MAC R32 per le esigenze dell'A.O.U. L. Vanvitelli"/>
    <s v="33111600-7"/>
    <s v="APPARECCHI PER RADIOGRAFIE"/>
    <x v="0"/>
    <n v="44800"/>
    <s v="No"/>
    <n v="44800"/>
    <s v="Procedura negoziata per affidamenti sotto soglia"/>
    <s v="Contratto d'appalto"/>
    <s v="FORNITURE"/>
    <s v="N"/>
    <s v="NULL"/>
    <s v="FB"/>
    <s v="FORNITURA DI BENI"/>
    <s v="NULL"/>
    <s v="NULL"/>
    <s v="PERFEZIONATA/O"/>
    <s v="2020-03-19"/>
  </r>
  <r>
    <x v="119"/>
    <x v="119"/>
    <s v="016"/>
    <x v="17"/>
    <s v="2020"/>
    <s v="2020-03-24"/>
    <x v="582"/>
    <s v="8255056FB3"/>
    <s v="CIG"/>
    <s v="PROCEDURA NEGOZIATA PER LA FORNITURA DI SACCHI N.U. 100% H.D.P.E. VERGINI PERSONALIZZATI"/>
    <s v="19640000-4"/>
    <s v="SACCHI E SACCHETTI DI POLIETILENE PER RIFIUTI"/>
    <x v="0"/>
    <n v="65000"/>
    <s v="No"/>
    <n v="65000"/>
    <s v="Procedura negoziata per affidamenti sotto soglia"/>
    <s v="Contratto d'appalto"/>
    <s v="FORNITURE"/>
    <s v="N"/>
    <s v="NULL"/>
    <s v="FB"/>
    <s v="FORNITURA DI BENI"/>
    <s v="NULL"/>
    <s v="NULL"/>
    <s v="PERFEZIONATA/O"/>
    <s v="2020-03-24"/>
  </r>
  <r>
    <x v="120"/>
    <x v="120"/>
    <s v="012"/>
    <x v="13"/>
    <s v="2020"/>
    <s v="2020-03-06"/>
    <x v="583"/>
    <s v="8247838B39"/>
    <s v="CIG"/>
    <s v="Affidamento del servizio di soccorso sanitario in emergenza con ambulanta dotata di sistema di isolamento ad alto biocontenimento"/>
    <s v="85143000-3"/>
    <s v="SERVIZI DI AMBULANZA"/>
    <x v="0"/>
    <n v="48000"/>
    <s v="No"/>
    <n v="48000"/>
    <s v="Affidamento diretto"/>
    <s v="Contratto d'appalto"/>
    <s v="SERVIZI"/>
    <s v="N"/>
    <s v="NULL"/>
    <s v="FS"/>
    <s v="FORNITURA DI SERVIZI"/>
    <s v="NULL"/>
    <s v="NULL"/>
    <s v="PERFEZIONATA/O"/>
    <s v="2020-03-17"/>
  </r>
  <r>
    <x v="120"/>
    <x v="120"/>
    <s v="012"/>
    <x v="13"/>
    <s v="2020"/>
    <s v="2020-03-10"/>
    <x v="584"/>
    <s v="8240414CBE"/>
    <s v="CIG"/>
    <s v="affidamento servizio di somministrazione lavoro a tempo determinato occorrente ad ares 118 - profilo autista di ambulanza nell"/>
    <s v="79620000-6"/>
    <s v="SERVIZI DI FORNITURA DI PERSONALE, COMPRESO PERSONALE TEMPORANEO"/>
    <x v="0"/>
    <n v="271589.74"/>
    <s v="No"/>
    <n v="271589.74"/>
    <s v="Affidamento diretto"/>
    <s v="Contratto d'appalto"/>
    <s v="SERVIZI"/>
    <s v="N"/>
    <s v="NULL"/>
    <s v="FS"/>
    <s v="FORNITURA DI SERVIZI"/>
    <s v="NULL"/>
    <s v="NULL"/>
    <s v="PERFEZIONATA/O"/>
    <s v="2020-03-10"/>
  </r>
  <r>
    <x v="120"/>
    <x v="120"/>
    <s v="012"/>
    <x v="13"/>
    <s v="2020"/>
    <s v="2020-03-10"/>
    <x v="585"/>
    <s v="825277555F"/>
    <s v="CIG"/>
    <s v="Interventi di potenziamento dei mezzi di soccorso correlati all"/>
    <s v="85143000-3"/>
    <s v="SERVIZI DI AMBULANZA"/>
    <x v="0"/>
    <n v="371398.54"/>
    <s v="No"/>
    <n v="371398.54"/>
    <s v="Procedura negoziata senza previa pubblicazione"/>
    <s v="Contratto d'appalto"/>
    <s v="SERVIZI"/>
    <s v="N"/>
    <s v="NULL"/>
    <s v="FS"/>
    <s v="FORNITURA DI SERVIZI"/>
    <s v="NULL"/>
    <s v="NULL"/>
    <s v="PERFEZIONATA/O"/>
    <s v="2020-03-26"/>
  </r>
  <r>
    <x v="121"/>
    <x v="121"/>
    <s v="003"/>
    <x v="2"/>
    <s v="2020"/>
    <s v="2020-03-31"/>
    <x v="586"/>
    <s v="8261608E95"/>
    <s v="CIG"/>
    <s v="Adesione postuma alla procedura aperta, espletata in aggregazione, dall'ATS della Val Padana in qualità di ente capofila, per l'affidamento del servizio di fornitura in noleggio di sistemi diagnostici automatizzati per la determinazione del sangue occulto nelle feci - lotto n. 1 - Società Dasit di Milano"/>
    <s v="33124100-6"/>
    <s v="APPARECCHI DIAGNOSTICI"/>
    <x v="0"/>
    <n v="250000"/>
    <s v="No"/>
    <n v="250000"/>
    <s v="Affidamento diretto in adesione ad accordo quadro/convenzione"/>
    <s v="Contratto d'appalto discendente da Accordo quadro/Convenzione senza successivo confronto competitivo"/>
    <s v="SERVIZI"/>
    <s v="N"/>
    <s v="NULL"/>
    <s v="FS"/>
    <s v="FORNITURA DI SERVIZI"/>
    <s v="2020-03-31"/>
    <n v="250000"/>
    <s v="AGGIUDICATA/O"/>
    <s v="2020-04-09"/>
  </r>
  <r>
    <x v="122"/>
    <x v="122"/>
    <s v="003"/>
    <x v="2"/>
    <s v="2020"/>
    <s v="2020-03-06"/>
    <x v="587"/>
    <s v="8238764B1F"/>
    <s v="CIG"/>
    <s v="PO MONZA Adesione convenzione ARCA_2017_042 Arredi sanitari e carrelli 2 lotto 13"/>
    <s v="39150000-8"/>
    <s v="ARREDI ED ATTREZZATURE VARIE"/>
    <x v="0"/>
    <n v="1312"/>
    <s v="No"/>
    <n v="1312"/>
    <s v="Affidamento diretto in adesione ad accordo quadro/convenzione"/>
    <s v="Contratto d'appalto discendente da Accordo quadro/Convenzione senza successivo confronto competitivo"/>
    <s v="FORNITURE"/>
    <s v="N"/>
    <s v="NULL"/>
    <s v="FB"/>
    <s v="FORNITURA DI BENI"/>
    <s v="NULL"/>
    <n v="1312"/>
    <s v="PERFEZIONATA/O"/>
    <s v="2020-03-06"/>
  </r>
  <r>
    <x v="122"/>
    <x v="122"/>
    <s v="003"/>
    <x v="2"/>
    <s v="2020"/>
    <s v="2020-03-06"/>
    <x v="588"/>
    <s v="8238790097"/>
    <s v="CIG"/>
    <s v="PO MONZA Adesione convenzione ARCA_2017_042 Arredi sanitari e carrelli 2 lotto 9 "/>
    <s v="39150000-8"/>
    <s v="ARREDI ED ATTREZZATURE VARIE"/>
    <x v="0"/>
    <n v="7968"/>
    <s v="No"/>
    <n v="7968"/>
    <s v="Affidamento diretto in adesione ad accordo quadro/convenzione"/>
    <s v="Contratto d'appalto discendente da Accordo quadro/Convenzione senza successivo confronto competitivo"/>
    <s v="FORNITURE"/>
    <s v="N"/>
    <s v="NULL"/>
    <s v="FB"/>
    <s v="FORNITURA DI BENI"/>
    <s v="NULL"/>
    <n v="7968"/>
    <s v="PERFEZIONATA/O"/>
    <s v="2020-03-06"/>
  </r>
  <r>
    <x v="122"/>
    <x v="122"/>
    <s v="003"/>
    <x v="2"/>
    <s v="2020"/>
    <s v="2020-03-06"/>
    <x v="589"/>
    <s v="8239420879"/>
    <s v="CIG"/>
    <s v="N. 6 SISTEMA DI MONITORAGGIO E N. 1 CENTRALE DA 8 PAZIENTI WIDE - EMERGENZA COVID-19"/>
    <s v="33170000-2"/>
    <s v="ANESTESIA E RIANIMAZIONE"/>
    <x v="0"/>
    <n v="65553"/>
    <s v="No"/>
    <n v="65553"/>
    <s v="Affidamento diretto"/>
    <s v="Contratto d'appalto"/>
    <s v="FORNITURE"/>
    <s v="N"/>
    <s v="NULL"/>
    <s v="FB"/>
    <s v="FORNITURA DI BENI"/>
    <s v="NULL"/>
    <s v="NULL"/>
    <s v="PERFEZIONATA/O"/>
    <s v="2020-03-06"/>
  </r>
  <r>
    <x v="122"/>
    <x v="122"/>
    <s v="003"/>
    <x v="2"/>
    <s v="2020"/>
    <s v="2020-03-06"/>
    <x v="590"/>
    <s v="82400987FA"/>
    <s v="CIG"/>
    <s v="APPARECCHIATURE DIVERSE PER EMERGENZA COVID-19 - DGR XI/2903 DEL 02.03.2020 - OFFERTA SIDEM SPA NR. 2020/6055819/CC/rd del 05/03/2020"/>
    <s v="33172000-6"/>
    <s v="APPARECCHI PER ANESTESIA E RIANIMAZIONE"/>
    <x v="0"/>
    <n v="138920"/>
    <s v="No"/>
    <n v="138920"/>
    <s v="Affidamento diretto"/>
    <s v="Contratto d'appalto"/>
    <s v="FORNITURE"/>
    <s v="N"/>
    <s v="NULL"/>
    <s v="FB"/>
    <s v="FORNITURA DI BENI"/>
    <s v="NULL"/>
    <s v="NULL"/>
    <s v="PERFEZIONATA/O"/>
    <s v="2020-03-06"/>
  </r>
  <r>
    <x v="122"/>
    <x v="122"/>
    <s v="003"/>
    <x v="2"/>
    <s v="2020"/>
    <s v="2020-03-11"/>
    <x v="591"/>
    <s v="8244261366"/>
    <s v="CIG"/>
    <s v="Affidamento della fornitura di n. 7 Monitor Infinity Delta XL"/>
    <s v="33170000-2"/>
    <s v="ANESTESIA E RIANIMAZIONE"/>
    <x v="0"/>
    <n v="46129.86"/>
    <s v="No"/>
    <n v="46129.86"/>
    <s v="Affidamento diretto"/>
    <s v="Contratto d'appalto"/>
    <s v="FORNITURE"/>
    <s v="N"/>
    <s v="NULL"/>
    <s v="FB"/>
    <s v="FORNITURA DI BENI"/>
    <s v="NULL"/>
    <s v="NULL"/>
    <s v="PERFEZIONATA/O"/>
    <s v="2020-03-11"/>
  </r>
  <r>
    <x v="122"/>
    <x v="122"/>
    <s v="003"/>
    <x v="2"/>
    <s v="2020"/>
    <s v="2020-03-12"/>
    <x v="592"/>
    <s v="8244898112"/>
    <s v="CIG"/>
    <s v="AFFIDAMENTO DELLA FORNITURA DI N. 8  MONITOR MULTIPARAMETRICI PHILIPS PER STROKE UNIT P.O. DESIO ASST MONZA"/>
    <s v="33170000-2"/>
    <s v="ANESTESIA E RIANIMAZIONE"/>
    <x v="0"/>
    <n v="90500"/>
    <s v="No"/>
    <n v="90500"/>
    <s v="Affidamento diretto"/>
    <s v="Contratto d'appalto"/>
    <s v="FORNITURE"/>
    <s v="N"/>
    <s v="NULL"/>
    <s v="FB"/>
    <s v="FORNITURA DI BENI"/>
    <s v="NULL"/>
    <s v="NULL"/>
    <s v="PERFEZIONATA/O"/>
    <s v="2020-03-12"/>
  </r>
  <r>
    <x v="122"/>
    <x v="122"/>
    <s v="003"/>
    <x v="2"/>
    <s v="2020"/>
    <s v="2020-03-13"/>
    <x v="593"/>
    <s v="8246636B4D"/>
    <s v="CIG"/>
    <s v="N. 1  Portatile DR per radiografia  destinato alla U.O. Radiologia della ASST Monza"/>
    <s v="33111000-1"/>
    <s v="APPARECCHI RADIOLOGICI"/>
    <x v="0"/>
    <n v="52000"/>
    <s v="No"/>
    <n v="52000"/>
    <s v="Affidamento diretto"/>
    <s v="Contratto d'appalto"/>
    <s v="FORNITURE"/>
    <s v="N"/>
    <s v="NULL"/>
    <s v="FB"/>
    <s v="FORNITURA DI BENI"/>
    <s v="NULL"/>
    <s v="NULL"/>
    <s v="PERFEZIONATA/O"/>
    <s v="2020-03-13"/>
  </r>
  <r>
    <x v="122"/>
    <x v="122"/>
    <s v="003"/>
    <x v="2"/>
    <s v="2020"/>
    <s v="2020-03-16"/>
    <x v="594"/>
    <s v="824754489C"/>
    <s v="CIG"/>
    <s v="N. 2 MONITOR MULTIPARAMETRICI MP50 INTELLIVUE - EMERGENZA COVID-19"/>
    <s v="33172000-6"/>
    <s v="APPARECCHI PER ANESTESIA E RIANIMAZIONE"/>
    <x v="0"/>
    <n v="42200"/>
    <s v="No"/>
    <n v="42200"/>
    <s v="Affidamento diretto"/>
    <s v="Contratto d'appalto"/>
    <s v="FORNITURE"/>
    <s v="N"/>
    <s v="NULL"/>
    <s v="FB"/>
    <s v="FORNITURA DI BENI"/>
    <s v="NULL"/>
    <s v="NULL"/>
    <s v="PERFEZIONATA/O"/>
    <s v="2020-03-16"/>
  </r>
  <r>
    <x v="122"/>
    <x v="122"/>
    <s v="003"/>
    <x v="2"/>
    <s v="2020"/>
    <s v="2020-03-23"/>
    <x v="595"/>
    <s v="8254567C2B"/>
    <s v="CIG"/>
    <s v="PO DESIO - Adesione Convenzione ARCA_2018_076: Aghi e Siringhe 3 - LOTTO 52 DITTA SMITHS MEDICAL ITALIA"/>
    <s v="33141310-6"/>
    <s v="SIRINGHE"/>
    <x v="0"/>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4"/>
  </r>
  <r>
    <x v="122"/>
    <x v="122"/>
    <s v="003"/>
    <x v="2"/>
    <s v="2020"/>
    <s v="2020-03-26"/>
    <x v="596"/>
    <s v="8258950D22"/>
    <s v="CIG"/>
    <s v="n. 5 monitor multiparametrici B650 per Anestesia e Rianimazione del P.O. San Gerardo della ASST Monza"/>
    <s v="33172000-6"/>
    <s v="APPARECCHI PER ANESTESIA E RIANIMAZIONE"/>
    <x v="0"/>
    <n v="41500"/>
    <s v="No"/>
    <n v="41500"/>
    <s v="Affidamento diretto"/>
    <s v="Contratto d'appalto"/>
    <s v="FORNITURE"/>
    <s v="N"/>
    <s v="NULL"/>
    <s v="FB"/>
    <s v="FORNITURA DI BENI"/>
    <s v="NULL"/>
    <s v="NULL"/>
    <s v="PERFEZIONATA/O"/>
    <s v="2020-03-26"/>
  </r>
  <r>
    <x v="122"/>
    <x v="122"/>
    <s v="003"/>
    <x v="2"/>
    <s v="2020"/>
    <s v="2020-03-27"/>
    <x v="597"/>
    <s v="8259491B95"/>
    <s v="CIG"/>
    <s v="PO MONZA ADESIONE CONVENZIONE ARCA_2017_042 LOTTO 9 CARRELLI EMERGENZA COVID-19 "/>
    <s v="39150000-8"/>
    <s v="ARREDI ED ATTREZZATURE VARIE"/>
    <x v="0"/>
    <n v="996"/>
    <s v="No"/>
    <n v="996"/>
    <s v="Affidamento diretto in adesione ad accordo quadro/convenzione"/>
    <s v="Contratto d'appalto discendente da Accordo quadro/Convenzione senza successivo confronto competitivo"/>
    <s v="FORNITURE"/>
    <s v="N"/>
    <s v="NULL"/>
    <s v="AA"/>
    <s v="ALTRO (Stazioni appaltanti con sistema di qualificazione proprio)"/>
    <s v="NULL"/>
    <n v="996"/>
    <s v="PERFEZIONATA/O"/>
    <s v="2020-03-27"/>
  </r>
  <r>
    <x v="122"/>
    <x v="122"/>
    <s v="003"/>
    <x v="2"/>
    <s v="2020"/>
    <s v="2020-03-27"/>
    <x v="598"/>
    <s v="82599820C8"/>
    <s v="CIG"/>
    <s v="PO MONZA ADESIONE CONVENZIONE ARCA_2018_032 ASTE PORTAFLEBO E MERGENZA COVID-19"/>
    <s v="39150000-8"/>
    <s v="ARREDI ED ATTREZZATURE VARIE"/>
    <x v="0"/>
    <n v="1591"/>
    <s v="No"/>
    <n v="1591"/>
    <s v="Affidamento diretto in adesione ad accordo quadro/convenzione"/>
    <s v="Contratto d'appalto discendente da Accordo quadro/Convenzione senza successivo confronto competitivo"/>
    <s v="FORNITURE"/>
    <s v="N"/>
    <s v="NULL"/>
    <s v="AA"/>
    <s v="ALTRO (Stazioni appaltanti con sistema di qualificazione proprio)"/>
    <s v="NULL"/>
    <n v="1591"/>
    <s v="PERFEZIONATA/O"/>
    <s v="2020-03-27"/>
  </r>
  <r>
    <x v="122"/>
    <x v="122"/>
    <s v="003"/>
    <x v="2"/>
    <s v="2020"/>
    <s v="2020-03-31"/>
    <x v="599"/>
    <s v="82630482EC"/>
    <s v="CIG"/>
    <s v="PO MONZA ADESIONE CONVENZIONE ARCA_2018_032 ASTE PORTAFLEBO E MERGENZA COVID-19"/>
    <s v="39150000-8"/>
    <s v="ARREDI ED ATTREZZATURE VARIE"/>
    <x v="0"/>
    <n v="1591"/>
    <s v="No"/>
    <n v="1591"/>
    <s v="Affidamento diretto in adesione ad accordo quadro/convenzione"/>
    <s v="Contratto d'appalto discendente da Accordo quadro/Convenzione senza successivo confronto competitivo"/>
    <s v="FORNITURE"/>
    <s v="N"/>
    <s v="NULL"/>
    <s v="FB"/>
    <s v="FORNITURA DI BENI"/>
    <s v="NULL"/>
    <n v="1591"/>
    <s v="PERFEZIONATA/O"/>
    <s v="2020-03-31"/>
  </r>
  <r>
    <x v="123"/>
    <x v="123"/>
    <s v="003"/>
    <x v="2"/>
    <s v="2020"/>
    <s v="2020-03-03"/>
    <x v="600"/>
    <s v="8233618484"/>
    <s v="CIG"/>
    <s v="PROCEDURA AGGREGATA EX ART. 36 COMMA 2 LETT. B D.LGS. 50/2016 PER L"/>
    <s v="33192100-3"/>
    <s v="LETTI MEDICI"/>
    <x v="0"/>
    <n v="72000"/>
    <s v="No"/>
    <n v="72000"/>
    <s v="Procedura negoziata per affidamenti sotto soglia"/>
    <s v="Accordo quadro"/>
    <s v="FORNITURE"/>
    <s v="N"/>
    <s v="NULL"/>
    <s v="FB"/>
    <s v="FORNITURA DI BENI"/>
    <s v="NULL"/>
    <s v="NULL"/>
    <s v="PERFEZIONATA/O"/>
    <s v="2020-03-03"/>
  </r>
  <r>
    <x v="123"/>
    <x v="123"/>
    <s v="003"/>
    <x v="2"/>
    <s v="2020"/>
    <s v="2020-03-13"/>
    <x v="601"/>
    <s v="8239250C2E"/>
    <s v="CIG"/>
    <s v="ADESIONE CONVENZIONE ARCA_2017_042 LOTTO 19"/>
    <s v="39150000-8"/>
    <s v="ARREDI ED ATTREZZATURE VARIE"/>
    <x v="0"/>
    <n v="2076.04"/>
    <s v="No"/>
    <n v="2076.04"/>
    <s v="Affidamento diretto in adesione ad accordo quadro/convenzione"/>
    <s v="Contratto d'appalto discendente da Accordo quadro/Convenzione senza successivo confronto competitivo"/>
    <s v="FORNITURE"/>
    <s v="N"/>
    <s v="NULL"/>
    <s v="FB"/>
    <s v="FORNITURA DI BENI"/>
    <s v="NULL"/>
    <n v="2076.04"/>
    <s v="PERFEZIONATA/O"/>
    <s v="2020-03-19"/>
  </r>
  <r>
    <x v="123"/>
    <x v="123"/>
    <s v="003"/>
    <x v="2"/>
    <s v="2020"/>
    <s v="2020-03-13"/>
    <x v="602"/>
    <s v="8239359623"/>
    <s v="CIG"/>
    <s v="ADESIONE CONVENZIONE ARCA_2017_042 LOTTO 18"/>
    <s v="39150000-8"/>
    <s v="ARREDI ED ATTREZZATURE VARIE"/>
    <x v="0"/>
    <n v="852.72"/>
    <s v="No"/>
    <n v="852.72"/>
    <s v="Affidamento diretto in adesione ad accordo quadro/convenzione"/>
    <s v="Contratto d'appalto discendente da Accordo quadro/Convenzione senza successivo confronto competitivo"/>
    <s v="FORNITURE"/>
    <s v="N"/>
    <s v="NULL"/>
    <s v="FB"/>
    <s v="FORNITURA DI BENI"/>
    <s v="NULL"/>
    <n v="852.72"/>
    <s v="PERFEZIONATA/O"/>
    <s v="2020-03-19"/>
  </r>
  <r>
    <x v="123"/>
    <x v="123"/>
    <s v="003"/>
    <x v="2"/>
    <s v="2020"/>
    <s v="2020-03-13"/>
    <x v="603"/>
    <s v="8243666862"/>
    <s v="CIG"/>
    <s v="ADESIONE A CONVENZIONE ARCA_2017_042 LOTTO 9"/>
    <s v="39150000-8"/>
    <s v="ARREDI ED ATTREZZATURE VARIE"/>
    <x v="0"/>
    <n v="23147.75"/>
    <s v="No"/>
    <n v="23147.75"/>
    <s v="Affidamento diretto in adesione ad accordo quadro/convenzione"/>
    <s v="Contratto d'appalto discendente da Accordo quadro/Convenzione senza successivo confronto competitivo"/>
    <s v="FORNITURE"/>
    <s v="N"/>
    <s v="NULL"/>
    <s v="FB"/>
    <s v="FORNITURA DI BENI"/>
    <s v="NULL"/>
    <n v="23147.75"/>
    <s v="PERFEZIONATA/O"/>
    <s v="2020-03-19"/>
  </r>
  <r>
    <x v="123"/>
    <x v="123"/>
    <s v="003"/>
    <x v="2"/>
    <s v="2020"/>
    <s v="2020-03-20"/>
    <x v="604"/>
    <s v="8266553F53"/>
    <s v="CIG"/>
    <s v="acquisto di n. 1 apparecchio portatile per radiografia"/>
    <s v="33111000-1"/>
    <s v="APPARECCHI RADIOLOGICI"/>
    <x v="0"/>
    <n v="52000"/>
    <s v="No"/>
    <n v="52000"/>
    <s v="Procedura negoziata senza previa pubblicazione"/>
    <s v="Contratto d'appalto"/>
    <s v="FORNITURE"/>
    <s v="N"/>
    <s v="NULL"/>
    <s v="AA"/>
    <s v="ALTRO (Stazioni appaltanti con sistema di qualificazione proprio)"/>
    <s v="2020-04-01"/>
    <n v="52000"/>
    <s v="AGGIUDICATA/O"/>
    <s v="2020-04-06"/>
  </r>
  <r>
    <x v="124"/>
    <x v="124"/>
    <s v="003"/>
    <x v="2"/>
    <s v="2020"/>
    <s v="2020-03-12"/>
    <x v="605"/>
    <s v="8247957D6C"/>
    <s v="CIG"/>
    <s v="Aggiudicazione, a seguito di procedura negoziata, del contratto per la fornitura di n. 15 letti completi di accessori con superficie therakair  - emergenza coronavirus."/>
    <s v="38434540-3"/>
    <s v="APPARECCHIATURE BIOMEDICHE"/>
    <x v="0"/>
    <n v="194750"/>
    <s v="No"/>
    <n v="194750"/>
    <s v="Procedura negoziata senza previa pubblicazione"/>
    <s v="Contratto d'appalto"/>
    <s v="FORNITURE"/>
    <s v="N"/>
    <s v="NULL"/>
    <s v="FB"/>
    <s v="FORNITURA DI BENI"/>
    <s v="NULL"/>
    <s v="NULL"/>
    <s v="PERFEZIONATA/O"/>
    <s v="2020-03-25"/>
  </r>
  <r>
    <x v="124"/>
    <x v="124"/>
    <s v="003"/>
    <x v="2"/>
    <s v="2020"/>
    <s v="2020-03-16"/>
    <x v="606"/>
    <s v="82511253C0"/>
    <s v="CIG"/>
    <s v="Aggiudicazione, a seguito di procedura negoziata, del contratto per la fornitura di n. 1 apparecchiatura portatile RX - emergenza coronavirus."/>
    <s v="38434540-3"/>
    <s v="APPARECCHIATURE BIOMEDICHE"/>
    <x v="0"/>
    <n v="124000"/>
    <s v="No"/>
    <n v="124000"/>
    <s v="Procedura negoziata senza previa pubblicazione"/>
    <s v="Contratto d'appalto"/>
    <s v="FORNITURE"/>
    <s v="N"/>
    <s v="NULL"/>
    <s v="FB"/>
    <s v="FORNITURA DI BENI"/>
    <s v="NULL"/>
    <s v="NULL"/>
    <s v="PERFEZIONATA/O"/>
    <s v="2020-03-25"/>
  </r>
  <r>
    <x v="124"/>
    <x v="124"/>
    <s v="003"/>
    <x v="2"/>
    <s v="2020"/>
    <s v="2020-03-16"/>
    <x v="607"/>
    <s v="82530990C0"/>
    <s v="CIG"/>
    <s v="Aggiudicazione, a seguito di procedura negoziata, del contratto per la fornitura di n. 2 centrali monitoraggio - emergenza coronavirus."/>
    <s v="38434540-3"/>
    <s v="APPARECCHIATURE BIOMEDICHE"/>
    <x v="0"/>
    <n v="53700"/>
    <s v="No"/>
    <n v="53700"/>
    <s v="Procedura negoziata senza previa pubblicazione"/>
    <s v="Contratto d'appalto"/>
    <s v="FORNITURE"/>
    <s v="N"/>
    <s v="NULL"/>
    <s v="FB"/>
    <s v="FORNITURA DI BENI"/>
    <s v="NULL"/>
    <s v="NULL"/>
    <s v="PERFEZIONATA/O"/>
    <s v="2020-03-25"/>
  </r>
  <r>
    <x v="125"/>
    <x v="125"/>
    <s v="003"/>
    <x v="2"/>
    <s v="2020"/>
    <s v="2020-03-17"/>
    <x v="608"/>
    <s v="824129649A"/>
    <s v="CIG"/>
    <s v="Assegnazione ex art. 63 comma 3 lettera c d.lgs 50/16 fornitura caschi per la ventilazione non invasiva CPAP per emergenza coronavirus - A.S.S.T. Ovest Milanese"/>
    <s v="33190000-8"/>
    <s v="DISPOSITIVI E PRODOTTI MEDICI VARI"/>
    <x v="0"/>
    <n v="241312.5"/>
    <s v="No"/>
    <n v="241312.5"/>
    <s v="Procedura negoziata senza previa pubblicazione"/>
    <s v="Contratto d'appalto"/>
    <s v="FORNITURE"/>
    <s v="N"/>
    <s v="NULL"/>
    <s v="FB"/>
    <s v="FORNITURA DI BENI"/>
    <s v="NULL"/>
    <s v="NULL"/>
    <s v="PERFEZIONATA/O"/>
    <s v="2020-03-17"/>
  </r>
  <r>
    <x v="125"/>
    <x v="125"/>
    <s v="003"/>
    <x v="2"/>
    <s v="2020"/>
    <s v="2020-03-17"/>
    <x v="609"/>
    <s v="8247247386"/>
    <s v="CIG"/>
    <s v="Fornitura di letti elettrici urgenti (COVID19) occorernti all'A.S.S.T. OVEST MILANESE"/>
    <s v="33190000-8"/>
    <s v="DISPOSITIVI E PRODOTTI MEDICI VARI"/>
    <x v="0"/>
    <n v="71094"/>
    <s v="No"/>
    <n v="71094"/>
    <s v="Procedura negoziata senza previa pubblicazione"/>
    <s v="Contratto d'appalto"/>
    <s v="FORNITURE"/>
    <s v="N"/>
    <s v="NULL"/>
    <s v="FB"/>
    <s v="FORNITURA DI BENI"/>
    <s v="NULL"/>
    <s v="NULL"/>
    <s v="PERFEZIONATA/O"/>
    <s v="2020-03-31"/>
  </r>
  <r>
    <x v="125"/>
    <x v="125"/>
    <s v="003"/>
    <x v="2"/>
    <s v="2020"/>
    <s v="2020-03-24"/>
    <x v="610"/>
    <s v="82552049D7"/>
    <s v="CIG"/>
    <s v="Fornitura di ecofrafo  e trasduttori, acquistati tramite donazione (COVID19) occorrenti all'A.S.S.T. Ovest Milanese"/>
    <s v="38434540-3"/>
    <s v="APPARECCHIATURE BIOMEDICHE"/>
    <x v="0"/>
    <n v="51000"/>
    <s v="No"/>
    <n v="51000"/>
    <s v="Procedura negoziata senza previa pubblicazione"/>
    <s v="Contratto d'appalto"/>
    <s v="FORNITURE"/>
    <s v="N"/>
    <s v="NULL"/>
    <s v="FB"/>
    <s v="FORNITURA DI BENI"/>
    <s v="NULL"/>
    <s v="NULL"/>
    <s v="PERFEZIONATA/O"/>
    <s v="2020-03-24"/>
  </r>
  <r>
    <x v="125"/>
    <x v="125"/>
    <s v="003"/>
    <x v="2"/>
    <s v="2020"/>
    <s v="2020-03-24"/>
    <x v="611"/>
    <s v="8256297FCE"/>
    <s v="CIG"/>
    <s v="Fornitura urgente (covid 19) di mascherine FFP2 occorrenti all'A.S.S.T. Ovest Milanese"/>
    <s v="33190000-8"/>
    <s v="DISPOSITIVI E PRODOTTI MEDICI VARI"/>
    <x v="0"/>
    <n v="112500"/>
    <s v="No"/>
    <n v="112500"/>
    <s v="Procedura negoziata senza previa pubblicazione"/>
    <s v="Contratto d'appalto"/>
    <s v="FORNITURE"/>
    <s v="N"/>
    <s v="NULL"/>
    <s v="FB"/>
    <s v="FORNITURA DI BENI"/>
    <s v="NULL"/>
    <s v="NULL"/>
    <s v="PERFEZIONATA/O"/>
    <s v="2020-03-31"/>
  </r>
  <r>
    <x v="126"/>
    <x v="126"/>
    <s v="003"/>
    <x v="2"/>
    <s v="2020"/>
    <s v="2020-03-20"/>
    <x v="612"/>
    <s v="8252568A8B"/>
    <s v="CIG"/>
    <s v="L'ACQUISIZIONE N. 3 PORTATILI RX DIGITALE 'FLAT PANNEL' "/>
    <s v="33111000-1"/>
    <s v="APPARECCHI RADIOLOGICI"/>
    <x v="0"/>
    <n v="180000"/>
    <s v="No"/>
    <n v="180000"/>
    <s v="Procedura negoziata senza previa pubblicazione"/>
    <s v="Contratto d'appalto"/>
    <s v="FORNITURE"/>
    <s v="N"/>
    <s v="NULL"/>
    <s v="FB"/>
    <s v="FORNITURA DI BENI"/>
    <s v="NULL"/>
    <s v="NULL"/>
    <s v="PERFEZIONATA/O"/>
    <s v="2020-03-20"/>
  </r>
  <r>
    <x v="126"/>
    <x v="126"/>
    <s v="003"/>
    <x v="2"/>
    <s v="2020"/>
    <s v="2020-03-24"/>
    <x v="613"/>
    <s v="8245123ABC"/>
    <s v="CIG"/>
    <s v="ADESIONE ALLA CONVENZIONE STIPULATA DALL'AZIENDA REGIONALE PER L'INNOVAZIONE E GLI ACQUISTI (ARIA S.P.A.) 'ARCA_2017_009_SERVIZIO PULIZIA E DISINFEZIONE DEGLI AMBIENTI' LOTTO N. 2 - OCCORRENTE ALLE STRUTTURE TERRITORIALI AFFERITE ALLA ASST FATEBENEFRATELLI SACCO"/>
    <s v="90910000-9"/>
    <s v="SERVIZI DI PULIZIA"/>
    <x v="0"/>
    <n v="1346673.6"/>
    <s v="No"/>
    <n v="1346673.6"/>
    <s v="Affidamento diretto in adesione ad accordo quadro/convenzione"/>
    <s v="Contratto d'appalto discendente da Accordo quadro/Convenzione senza successivo confronto competitivo"/>
    <s v="SERVIZI"/>
    <s v="N"/>
    <s v="NULL"/>
    <s v="FS"/>
    <s v="FORNITURA DI SERVIZI"/>
    <s v="NULL"/>
    <n v="1346673.6"/>
    <s v="PERFEZIONATA/O"/>
    <s v="2020-04-02"/>
  </r>
  <r>
    <x v="127"/>
    <x v="127"/>
    <s v="003"/>
    <x v="2"/>
    <s v="2020"/>
    <s v="2020-03-11"/>
    <x v="614"/>
    <s v="82411078A1"/>
    <s v="CIG"/>
    <s v="ARCA_2017_017 -  LOTTO 2 - Servizio di lavanderia"/>
    <s v="98310000-9"/>
    <s v="SERVIZI DI LAVANDERIA E DI LAVAGGIO A SECCO"/>
    <x v="0"/>
    <n v="1573692.29"/>
    <s v="No"/>
    <n v="1573692.29"/>
    <s v="Affidamento diretto in adesione ad accordo quadro/convenzione"/>
    <s v="Contratto d'appalto discendente da Accordo quadro/Convenzione senza successivo confronto competitivo"/>
    <s v="SERVIZI"/>
    <s v="N"/>
    <s v="NULL"/>
    <s v="FS"/>
    <s v="FORNITURA DI SERVIZI"/>
    <s v="2020-03-11"/>
    <n v="1573692.29"/>
    <s v="AGGIUDICATA/O"/>
    <s v="2020-03-27"/>
  </r>
  <r>
    <x v="127"/>
    <x v="127"/>
    <s v="003"/>
    <x v="2"/>
    <s v="2020"/>
    <s v="2020-03-12"/>
    <x v="615"/>
    <s v="824458706D"/>
    <s v="CIG"/>
    <s v="Servizio di somministrazione di lavoro a tempo determinato"/>
    <s v="79620000-6"/>
    <s v="SERVIZI DI FORNITURA DI PERSONALE, COMPRESO PERSONALE TEMPORANEO"/>
    <x v="0"/>
    <n v="195000"/>
    <s v="No"/>
    <n v="195000"/>
    <s v="Procedura negoziata senza previa pubblicazione"/>
    <s v="Contratto d'appalto"/>
    <s v="SERVIZI"/>
    <s v="N"/>
    <s v="NULL"/>
    <s v="FS"/>
    <s v="FORNITURA DI SERVIZI"/>
    <s v="NULL"/>
    <s v="NULL"/>
    <s v="PERFEZIONATA/O"/>
    <s v="2020-03-12"/>
  </r>
  <r>
    <x v="127"/>
    <x v="127"/>
    <s v="003"/>
    <x v="2"/>
    <s v="2020"/>
    <s v="2020-03-27"/>
    <x v="616"/>
    <s v="82600519B6"/>
    <s v="CIG"/>
    <s v="AFFIDAMENTO DEL SERVIZIO INERENTE LA FORNITURA DELLE PRESTAZIONI SANITARIE, ASSISTENZIALI E DI CURA DI DIRIGENTI MEDICI ANESTESISTI, PNEUMOLOGI, INTERNISTI  E MEDICI COMPETENTI FINO AL 31 LUGLIO 2020,  PER FAR FRONTE ALL'EMERGENZA COVID19"/>
    <s v="85140000-2"/>
    <s v="VARI SERVIZI SANITARI"/>
    <x v="0"/>
    <n v="1077300"/>
    <s v="No"/>
    <n v="1077300"/>
    <s v="Procedura negoziata senza previa pubblicazione"/>
    <s v="Contratto d'appalto"/>
    <s v="SERVIZI"/>
    <s v="N"/>
    <s v="NULL"/>
    <s v="FS"/>
    <s v="FORNITURA DI SERVIZI"/>
    <s v="NULL"/>
    <s v="NULL"/>
    <s v="PERFEZIONATA/O"/>
    <s v="2020-03-31"/>
  </r>
  <r>
    <x v="128"/>
    <x v="128"/>
    <s v="003"/>
    <x v="2"/>
    <s v="2020"/>
    <s v="2020-03-24"/>
    <x v="617"/>
    <s v="8255497BA1"/>
    <s v="CIG"/>
    <s v="fornitura di n.l 1 portatile di radioscopia"/>
    <s v="33111000-1"/>
    <s v="APPARECCHI RADIOLOGICI"/>
    <x v="0"/>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24"/>
  </r>
  <r>
    <x v="129"/>
    <x v="129"/>
    <s v="003"/>
    <x v="2"/>
    <s v="2020"/>
    <s v="2020-03-03"/>
    <x v="618"/>
    <s v="8234295332"/>
    <s v="CIG"/>
    <s v="fornitura di 4 sigillatrici e materiale  di consumo per AST Melegnano Martesana 2020 - oltre eventuale opzione di altre 4 sisgillatrici"/>
    <s v="30190000-7"/>
    <s v="MACCHINARI, ATTREZZATURE E FORNITURE VARIE"/>
    <x v="0"/>
    <n v="39300"/>
    <s v="No"/>
    <n v="39300"/>
    <s v="Procedura negoziata per affidamenti sotto soglia"/>
    <s v="Accordo quadro"/>
    <s v="FORNITURE"/>
    <s v="N"/>
    <s v="NULL"/>
    <s v="FB"/>
    <s v="FORNITURA DI BENI"/>
    <s v="NULL"/>
    <s v="NULL"/>
    <s v="PERFEZIONATA/O"/>
    <s v="2020-03-03"/>
  </r>
  <r>
    <x v="129"/>
    <x v="129"/>
    <s v="003"/>
    <x v="2"/>
    <s v="2020"/>
    <s v="2020-03-05"/>
    <x v="619"/>
    <s v="82385033BF"/>
    <s v="CIG"/>
    <s v="acquisto in urgenza centrale di monitoraggio"/>
    <s v="33182000-9"/>
    <s v="APPARECCHI PER IL SOSTEGNO DELLE FUNZIONI CARDIACHE"/>
    <x v="0"/>
    <n v="57100"/>
    <s v="No"/>
    <n v="57100"/>
    <s v="Affidamento diretto"/>
    <s v="Contratto d'appalto"/>
    <s v="FORNITURE"/>
    <s v="N"/>
    <s v="NULL"/>
    <s v="FB"/>
    <s v="FORNITURA DI BENI"/>
    <s v="NULL"/>
    <s v="NULL"/>
    <s v="PERFEZIONATA/O"/>
    <s v="2020-03-05"/>
  </r>
  <r>
    <x v="129"/>
    <x v="129"/>
    <s v="003"/>
    <x v="2"/>
    <s v="2020"/>
    <s v="2020-03-06"/>
    <x v="620"/>
    <s v="82388691C8"/>
    <s v="CIG"/>
    <s v="RICHIESTA DI OFFERTA PER SERVIZI PORTATILE PER RADIOLOGIA DIGITALE GMM MODELLO MAC 32D - CORONAVIRUS -    2020 "/>
    <s v="33111000-1"/>
    <s v="APPARECCHI RADIOLOGICI"/>
    <x v="0"/>
    <n v="55000"/>
    <s v="No"/>
    <n v="55000"/>
    <s v="Procedura negoziata per affidamenti sotto soglia"/>
    <s v="Contratto d'appalto"/>
    <s v="FORNITURE"/>
    <s v="N"/>
    <s v="NULL"/>
    <s v="FB"/>
    <s v="FORNITURA DI BENI"/>
    <s v="NULL"/>
    <s v="NULL"/>
    <s v="PERFEZIONATA/O"/>
    <s v="2020-03-06"/>
  </r>
  <r>
    <x v="129"/>
    <x v="129"/>
    <s v="003"/>
    <x v="2"/>
    <s v="2020"/>
    <s v="2020-03-30"/>
    <x v="621"/>
    <s v="82605662B6"/>
    <s v="CIG"/>
    <s v="COVID19 - MANPOWER - AFFIDAMENTO IN ESTREMA URGENZA DEL SERVIZIO DI ASSISTENZA INFERMIERISTICA  E SANITARIA OCCORRENTE ALL"/>
    <s v="85110000-3"/>
    <s v="SERVIZI OSPEDALIERI E AFFINI"/>
    <x v="0"/>
    <n v="166112"/>
    <s v="No"/>
    <n v="166112"/>
    <s v="Affidamento diretto"/>
    <s v="Contratto d'appalto"/>
    <s v="SERVIZI"/>
    <s v="N"/>
    <s v="NULL"/>
    <s v="FS"/>
    <s v="FORNITURA DI SERVIZI"/>
    <s v="NULL"/>
    <s v="NULL"/>
    <s v="PERFEZIONATA/O"/>
    <s v="2020-03-30"/>
  </r>
  <r>
    <x v="129"/>
    <x v="129"/>
    <s v="003"/>
    <x v="2"/>
    <s v="2020"/>
    <s v="2020-03-30"/>
    <x v="622"/>
    <s v="82606063B8"/>
    <s v="CIG"/>
    <s v="COVID19 - TEMPOR  - AFFIDAMENTO IN ESTREMA URGENZA DEL SERVIZIO DI ASSISTENZA INFERMIERISTICA  E SANITARIA OCCORRENTE ALL"/>
    <s v="85110000-3"/>
    <s v="SERVIZI OSPEDALIERI E AFFINI"/>
    <x v="0"/>
    <n v="166112"/>
    <s v="No"/>
    <n v="166112"/>
    <s v="Affidamento diretto"/>
    <s v="Contratto d'appalto"/>
    <s v="SERVIZI"/>
    <s v="N"/>
    <s v="NULL"/>
    <s v="FS"/>
    <s v="FORNITURA DI SERVIZI"/>
    <s v="NULL"/>
    <s v="NULL"/>
    <s v="PERFEZIONATA/O"/>
    <s v="2020-03-30"/>
  </r>
  <r>
    <x v="129"/>
    <x v="129"/>
    <s v="003"/>
    <x v="2"/>
    <s v="2020"/>
    <s v="2020-04-03"/>
    <x v="623"/>
    <s v="826838899F"/>
    <s v="CIG"/>
    <s v="fornitura sensori BIS + comodato d'uso monitor"/>
    <s v="33195000-3"/>
    <s v="SISTEMA DI CONTROLLO DEI PAZIENTI A DISTANZA"/>
    <x v="0"/>
    <n v="66500"/>
    <s v="No"/>
    <n v="66500"/>
    <s v="Affidamento diretto"/>
    <s v="Contratto d'appalto"/>
    <s v="FORNITURE"/>
    <s v="N"/>
    <s v="NULL"/>
    <s v="FB"/>
    <s v="FORNITURA DI BENI"/>
    <s v="NULL"/>
    <s v="NULL"/>
    <s v="PERFEZIONATA/O"/>
    <s v="2020-04-06"/>
  </r>
  <r>
    <x v="130"/>
    <x v="130"/>
    <s v="003"/>
    <x v="2"/>
    <s v="2020"/>
    <s v="2020-04-06"/>
    <x v="624"/>
    <s v="82656126CC"/>
    <s v="CIG"/>
    <s v="Servizi di noleggio di ausili antidecubito - Lotto 1 Materasso a pressione alternata e fluttuazione dinamica per basso medio rischio"/>
    <s v="33192150-8"/>
    <s v="LETTI TERAPEUTICI"/>
    <x v="0"/>
    <n v="437593.75"/>
    <s v="No"/>
    <n v="437593.75"/>
    <s v="Affidamento diretto in adesione ad accordo quadro/convenzione"/>
    <s v="Contratto d'appalto discendente da Accordo quadro/Convenzione senza successivo confronto competitivo"/>
    <s v="SERVIZI"/>
    <s v="N"/>
    <s v="NULL"/>
    <s v="FS"/>
    <s v="FORNITURA DI SERVIZI"/>
    <s v="NULL"/>
    <n v="437593.75"/>
    <s v="PERFEZIONATA/O"/>
    <s v="2020-04-07"/>
  </r>
  <r>
    <x v="130"/>
    <x v="130"/>
    <s v="003"/>
    <x v="2"/>
    <s v="2020"/>
    <s v="2020-04-06"/>
    <x v="625"/>
    <s v="82656527CE"/>
    <s v="CIG"/>
    <s v="Servizi di noleggio di ausili antidecubito - Lotto 2 Materasso a medio alto rischio pressione alternata"/>
    <s v="33192150-8"/>
    <s v="LETTI TERAPEUTICI"/>
    <x v="0"/>
    <n v="499999"/>
    <s v="No"/>
    <n v="499999"/>
    <s v="Affidamento diretto in adesione ad accordo quadro/convenzione"/>
    <s v="Contratto d'appalto discendente da Accordo quadro/Convenzione senza successivo confronto competitivo"/>
    <s v="SERVIZI"/>
    <s v="N"/>
    <s v="NULL"/>
    <s v="FS"/>
    <s v="FORNITURA DI SERVIZI"/>
    <s v="NULL"/>
    <n v="499999"/>
    <s v="PERFEZIONATA/O"/>
    <s v="2020-04-07"/>
  </r>
  <r>
    <x v="130"/>
    <x v="130"/>
    <s v="003"/>
    <x v="2"/>
    <s v="2020"/>
    <s v="2020-04-06"/>
    <x v="626"/>
    <s v="8265707532"/>
    <s v="CIG"/>
    <s v="Servizi di noleggio di ausili antidecubito - Lotto 3 Materasso a pressione alternata e fluttuazione dinamica per alto - altissimo rischio"/>
    <s v="33192150-8"/>
    <s v="LETTI TERAPEUTICI"/>
    <x v="0"/>
    <n v="87936.75"/>
    <s v="No"/>
    <n v="87936.75"/>
    <s v="Affidamento diretto in adesione ad accordo quadro/convenzione"/>
    <s v="Contratto d'appalto discendente da Accordo quadro/Convenzione senza successivo confronto competitivo"/>
    <s v="SERVIZI"/>
    <s v="N"/>
    <s v="NULL"/>
    <s v="FS"/>
    <s v="FORNITURA DI SERVIZI"/>
    <s v="NULL"/>
    <n v="87936.75"/>
    <s v="PERFEZIONATA/O"/>
    <s v="2020-04-07"/>
  </r>
  <r>
    <x v="130"/>
    <x v="130"/>
    <s v="003"/>
    <x v="2"/>
    <s v="2020"/>
    <s v="2020-04-06"/>
    <x v="627"/>
    <s v="8265891D07"/>
    <s v="CIG"/>
    <s v="Servizi di noleggio di ausili antidecubito - Lotto 4 Materasso a reale cessione d'aria"/>
    <s v="33192150-8"/>
    <s v="LETTI TERAPEUTICI"/>
    <x v="0"/>
    <n v="103324.38"/>
    <s v="No"/>
    <n v="103324.38"/>
    <s v="Affidamento diretto in adesione ad accordo quadro/convenzione"/>
    <s v="Contratto d'appalto discendente da Accordo quadro/Convenzione senza successivo confronto competitivo"/>
    <s v="SERVIZI"/>
    <s v="N"/>
    <s v="NULL"/>
    <s v="FS"/>
    <s v="FORNITURA DI SERVIZI"/>
    <s v="NULL"/>
    <n v="103324.38"/>
    <s v="PERFEZIONATA/O"/>
    <s v="2020-04-07"/>
  </r>
  <r>
    <x v="131"/>
    <x v="131"/>
    <s v="003"/>
    <x v="2"/>
    <s v="2020"/>
    <s v="2020-03-06"/>
    <x v="628"/>
    <s v="8240046D0F"/>
    <s v="CIG"/>
    <s v="FORNITURA DI N. 16 MONITOR + 2 CENTRALI - EMERGENZA COVID 19"/>
    <s v="33195110-7"/>
    <s v="MONITOR RESPIRATORI"/>
    <x v="0"/>
    <n v="85200"/>
    <s v="No"/>
    <n v="85200"/>
    <s v="Procedura negoziata per affidamenti sotto soglia"/>
    <s v="Contratto d'appalto"/>
    <s v="FORNITURE"/>
    <s v="N"/>
    <s v="NULL"/>
    <s v="FB"/>
    <s v="FORNITURA DI BENI"/>
    <s v="2020-03-13"/>
    <n v="170000"/>
    <s v="AGGIUDICATA/O"/>
    <s v="2020-04-07"/>
  </r>
  <r>
    <x v="131"/>
    <x v="131"/>
    <s v="003"/>
    <x v="2"/>
    <s v="2020"/>
    <s v="2020-03-09"/>
    <x v="629"/>
    <s v="8240812531"/>
    <s v="CIG"/>
    <s v="FORNITURA DI ARREDI SANITARI PER EMERGENZA CORONAVIRUS"/>
    <s v="39150000-8"/>
    <s v="ARREDI ED ATTREZZATURE VARIE"/>
    <x v="0"/>
    <n v="48372.5"/>
    <s v="No"/>
    <n v="48372.5"/>
    <s v="Procedura negoziata per affidamenti sotto soglia"/>
    <s v="Contratto d'appalto"/>
    <s v="FORNITURE"/>
    <s v="N"/>
    <s v="NULL"/>
    <s v="FB"/>
    <s v="FORNITURA DI BENI"/>
    <s v="2020-03-12"/>
    <n v="48372.5"/>
    <s v="AGGIUDICATA/O"/>
    <s v="2020-04-07"/>
  </r>
  <r>
    <x v="131"/>
    <x v="131"/>
    <s v="003"/>
    <x v="2"/>
    <s v="2020"/>
    <s v="2020-03-12"/>
    <x v="630"/>
    <s v="823751546C"/>
    <s v="CIG"/>
    <s v="SERVIZIO DI SMALTIMENTO RIFIUTI SANITARI - ADESIONE ARCA_2017_040/L08"/>
    <s v="90524400-0"/>
    <s v="RACCOLTA, TRASPORTO E SMALTIMENTO DI RIFIUTI OSPEDALIERI"/>
    <x v="0"/>
    <n v="50704"/>
    <s v="No"/>
    <n v="50704"/>
    <s v="Affidamento diretto in adesione ad accordo quadro/convenzione"/>
    <s v="Contratto d'appalto discendente da Accordo quadro/Convenzione senza successivo confronto competitivo"/>
    <s v="SERVIZI"/>
    <s v="N"/>
    <s v="NULL"/>
    <s v="FS"/>
    <s v="FORNITURA DI SERVIZI"/>
    <s v="NULL"/>
    <n v="50704"/>
    <s v="PERFEZIONATA/O"/>
    <s v="2020-03-20"/>
  </r>
  <r>
    <x v="131"/>
    <x v="131"/>
    <s v="003"/>
    <x v="2"/>
    <s v="2020"/>
    <s v="2020-03-20"/>
    <x v="631"/>
    <s v="8242685ED4"/>
    <s v="CIG"/>
    <s v="ADESIONE Protesi e dispositivi per apparato respiratorio - DIMAR - ARCA_2017_066 - Lotti 35"/>
    <s v="33171210-4"/>
    <s v="MASCHERE PER RIANIMAZIONE"/>
    <x v="0"/>
    <n v="68625"/>
    <s v="No"/>
    <n v="68625"/>
    <s v="Affidamento diretto in adesione ad accordo quadro/convenzione"/>
    <s v="Contratto d'appalto discendente da Accordo quadro/Convenzione senza successivo confronto competitivo"/>
    <s v="FORNITURE"/>
    <s v="N"/>
    <s v="NULL"/>
    <s v="FB"/>
    <s v="FORNITURA DI BENI"/>
    <s v="NULL"/>
    <n v="68625"/>
    <s v="PERFEZIONATA/O"/>
    <s v="2020-03-27"/>
  </r>
  <r>
    <x v="132"/>
    <x v="132"/>
    <s v="003"/>
    <x v="2"/>
    <s v="2020"/>
    <s v="2020-03-19"/>
    <x v="632"/>
    <s v="8247836993"/>
    <s v="CIG"/>
    <s v="Contratto ponte servizio integrato noleggio, ricondizionamento e logistica biancheria piana, divise del personale, materassi e guanciali, con annessi trasporti ritiri e distribuzioni"/>
    <s v="98310000-9"/>
    <s v="SERVIZI DI LAVANDERIA E DI LAVAGGIO A SECCO"/>
    <x v="0"/>
    <n v="558442.62"/>
    <s v="No"/>
    <n v="558442.62"/>
    <s v="Procedura negoziata senza previa pubblicazione"/>
    <s v="Contratto d'appalto"/>
    <s v="SERVIZI"/>
    <s v="N"/>
    <s v="NULL"/>
    <s v="FS"/>
    <s v="FORNITURA DI SERVIZI"/>
    <s v="NULL"/>
    <s v="NULL"/>
    <s v="PERFEZIONATA/O"/>
    <s v="2020-03-30"/>
  </r>
  <r>
    <x v="132"/>
    <x v="132"/>
    <s v="003"/>
    <x v="2"/>
    <s v="2020"/>
    <s v="2020-03-23"/>
    <x v="633"/>
    <s v="8248365E1D"/>
    <s v="CIG"/>
    <s v="50/2016, AVENTE AD OGGETTO PRESTAZIONI INERENTI SERVIZI INFERMIERISTICI, ASSISTENZIALI E COPERTURA DI TURNI DI GUARDIA MEDICA ATTIVA PER LA GESTIONE DELL"/>
    <s v="85110000-3"/>
    <s v="SERVIZI OSPEDALIERI E AFFINI"/>
    <x v="0"/>
    <n v="459600"/>
    <s v="No"/>
    <n v="459600"/>
    <s v="Procedura negoziata senza previa pubblicazione"/>
    <s v="Contratto d'appalto"/>
    <s v="SERVIZI"/>
    <s v="N"/>
    <s v="NULL"/>
    <s v="FS"/>
    <s v="FORNITURA DI SERVIZI"/>
    <s v="NULL"/>
    <s v="NULL"/>
    <s v="PERFEZIONATA/O"/>
    <s v="2020-03-30"/>
  </r>
  <r>
    <x v="132"/>
    <x v="132"/>
    <s v="003"/>
    <x v="2"/>
    <s v="2020"/>
    <s v="2020-03-25"/>
    <x v="634"/>
    <s v="825467012E"/>
    <s v="CIG"/>
    <s v="SERVIZI INFERMIERISTICI E ASSISTENZIALI PER LA GESTIONE DELL'EMERGENZA COVID-19, DA DESTINARE AL REPARTO DI MEDICINA GENERALE DEL PO DI GARBAGNATE MILANESE, PER UN PERIODO DI 3 MESI."/>
    <s v="85110000-3"/>
    <s v="SERVIZI OSPEDALIERI E AFFINI"/>
    <x v="0"/>
    <n v="178920"/>
    <s v="No"/>
    <n v="178920"/>
    <s v="Procedura negoziata senza previa pubblicazione"/>
    <s v="Contratto d'appalto"/>
    <s v="SERVIZI"/>
    <s v="N"/>
    <s v="NULL"/>
    <s v="FS"/>
    <s v="FORNITURA DI SERVIZI"/>
    <s v="NULL"/>
    <s v="NULL"/>
    <s v="PERFEZIONATA/O"/>
    <s v="2020-03-30"/>
  </r>
  <r>
    <x v="133"/>
    <x v="133"/>
    <s v="001"/>
    <x v="4"/>
    <s v="2020"/>
    <s v="2020-03-04"/>
    <x v="635"/>
    <s v="8236383E41"/>
    <s v="CIG"/>
    <s v="FORNITURA DI POMPE INFUSIONALI A SIRINGA PER EMERGENZA CORONAVIRUS"/>
    <s v="33140000-3"/>
    <s v="MATERIALI MEDICI"/>
    <x v="0"/>
    <n v="75600"/>
    <s v="No"/>
    <n v="75600"/>
    <s v="Procedura negoziata senza previa pubblicazione"/>
    <s v="Contratto d'appalto"/>
    <s v="FORNITURE"/>
    <s v="N"/>
    <s v="NULL"/>
    <s v="FB"/>
    <s v="FORNITURA DI BENI"/>
    <s v="NULL"/>
    <s v="NULL"/>
    <s v="PERFEZIONATA/O"/>
    <s v="2020-03-06"/>
  </r>
  <r>
    <x v="133"/>
    <x v="133"/>
    <s v="001"/>
    <x v="4"/>
    <s v="2020"/>
    <s v="2020-03-10"/>
    <x v="636"/>
    <s v="82463027AE"/>
    <s v="CIG"/>
    <s v="Fornitura di Barelle da trasporto pre-ospedaliero per emergenza sanitaria covid-19 "/>
    <s v="33192160-1"/>
    <s v="BARELLE"/>
    <x v="0"/>
    <n v="139350"/>
    <s v="No"/>
    <n v="139350"/>
    <s v="Procedura negoziata senza previa pubblicazione"/>
    <s v="Contratto d'appalto"/>
    <s v="FORNITURE"/>
    <s v="N"/>
    <s v="NULL"/>
    <s v="FB"/>
    <s v="FORNITURA DI BENI"/>
    <s v="2020-03-19"/>
    <n v="1"/>
    <s v="AGGIUDICATA/O"/>
    <s v="2020-03-31"/>
  </r>
  <r>
    <x v="133"/>
    <x v="133"/>
    <s v="001"/>
    <x v="4"/>
    <s v="2020"/>
    <s v="2020-03-16"/>
    <x v="637"/>
    <s v="82466349A7"/>
    <s v="CIG"/>
    <s v="N. 50 EMOGASANALIZZATORI PORTATILI "/>
    <s v="38434560-9"/>
    <s v="ANALIZZATORI CHIMICI"/>
    <x v="0"/>
    <n v="150000"/>
    <s v="No"/>
    <n v="150000"/>
    <s v="Procedura aperta"/>
    <s v="Contratto d'appalto"/>
    <s v="FORNITURE"/>
    <s v="N"/>
    <s v="NULL"/>
    <s v="FB"/>
    <s v="FORNITURA DI BENI"/>
    <s v="NULL"/>
    <s v="NULL"/>
    <s v="PERFEZIONATA/O"/>
    <s v="2020-03-16"/>
  </r>
  <r>
    <x v="133"/>
    <x v="133"/>
    <s v="001"/>
    <x v="4"/>
    <s v="2020"/>
    <s v="2020-03-16"/>
    <x v="638"/>
    <s v="8246658D74"/>
    <s v="CIG"/>
    <s v="FORNITURA URGENTE DI N. 100 pompe infusionali volumetriche mono-canale PER UNITA"/>
    <s v="33194110-0"/>
    <s v="POMPE PER INFUSIONE"/>
    <x v="0"/>
    <n v="150000"/>
    <s v="No"/>
    <n v="150000"/>
    <s v="Procedura aperta"/>
    <s v="Contratto d'appalto"/>
    <s v="FORNITURE"/>
    <s v="N"/>
    <s v="NULL"/>
    <s v="FB"/>
    <s v="FORNITURA DI BENI"/>
    <s v="NULL"/>
    <s v="NULL"/>
    <s v="PERFEZIONATA/O"/>
    <s v="2020-03-16"/>
  </r>
  <r>
    <x v="133"/>
    <x v="133"/>
    <s v="001"/>
    <x v="4"/>
    <s v="2020"/>
    <s v="2020-03-23"/>
    <x v="639"/>
    <s v="825644491F"/>
    <s v="CIG"/>
    <s v="ACQUISTO DI N. 1 SISTEMA DI AUTO PRODUZIONE DI OSSIGENO OSPEDALIERO PER LA REALIZZAZIONE DI UN OSPEDALE DA CAMPO PER EMERGENZA SANITARIA DA COVID-19"/>
    <s v="33157800-3"/>
    <s v="IMPIANTO PER LA SOMMINISTRAZIONE DI OSSIGENO"/>
    <x v="0"/>
    <n v="141800"/>
    <s v="No"/>
    <n v="141800"/>
    <s v="Procedura negoziata senza previa pubblicazione"/>
    <s v="Contratto d'appalto"/>
    <s v="FORNITURE"/>
    <s v="N"/>
    <s v="NULL"/>
    <s v="FB"/>
    <s v="FORNITURA DI BENI"/>
    <s v="NULL"/>
    <s v="NULL"/>
    <s v="PERFEZIONATA/O"/>
    <s v="2020-04-02"/>
  </r>
  <r>
    <x v="133"/>
    <x v="133"/>
    <s v="001"/>
    <x v="4"/>
    <s v="2020"/>
    <s v="2020-03-25"/>
    <x v="640"/>
    <s v="8257308220"/>
    <s v="CIG"/>
    <s v="EMERGENZA CORONAVIRUS -Procedura negoziata d'urgenza in accordo quadro per la fornitura di letti elettrici articolati destinati all'emergenza sanitaria COVID-19."/>
    <s v="33192130-2"/>
    <s v="LETTI MOTORIZZATI"/>
    <x v="0"/>
    <n v="242000"/>
    <s v="Si"/>
    <n v="198000"/>
    <s v="Procedura negoziata senza previa pubblicazione"/>
    <s v="Accordo quadro"/>
    <s v="FORNITURE"/>
    <s v="N"/>
    <s v="NULL"/>
    <s v="FB"/>
    <s v="FORNITURA DI BENI"/>
    <s v="NULL"/>
    <s v="NULL"/>
    <s v="PERFEZIONATA/O"/>
    <s v="2020-03-27"/>
  </r>
  <r>
    <x v="133"/>
    <x v="133"/>
    <s v="001"/>
    <x v="4"/>
    <s v="2020"/>
    <s v="2020-03-25"/>
    <x v="640"/>
    <s v="8259550C45"/>
    <s v="CIG"/>
    <s v="EMERGENZA CORONAVIRUS -Procedura negoziata d'urgenza in accordo quadro per la fornitura di letti elettrici articolati destinati all'emergenza sanitaria COVID-19."/>
    <s v="33192130-2"/>
    <s v="LETTI MOTORIZZATI"/>
    <x v="0"/>
    <n v="242000"/>
    <s v="Si"/>
    <n v="44000"/>
    <s v="Procedura negoziata senza previa pubblicazione"/>
    <s v="Accordo quadro"/>
    <s v="FORNITURE"/>
    <s v="N"/>
    <s v="NULL"/>
    <s v="FB"/>
    <s v="FORNITURA DI BENI"/>
    <s v="NULL"/>
    <s v="NULL"/>
    <s v="PERFEZIONATA/O"/>
    <s v="2020-03-27"/>
  </r>
  <r>
    <x v="134"/>
    <x v="134"/>
    <s v="001"/>
    <x v="4"/>
    <s v="2020"/>
    <s v="2020-03-23"/>
    <x v="641"/>
    <s v="82540777D0"/>
    <s v="CIG"/>
    <s v="FORNITURA DI MONITOR PARAMETRI VITALI PER EMERGENZA CORONAVIRUS"/>
    <s v="33171000-9"/>
    <s v="STRUMENTI PER ANESTESIA E RIANIMAZIONE"/>
    <x v="0"/>
    <n v="67272"/>
    <s v="No"/>
    <n v="67272"/>
    <s v="Affidamento diretto"/>
    <s v="Contratto d'appalto"/>
    <s v="FORNITURE"/>
    <s v="N"/>
    <s v="NULL"/>
    <s v="FB"/>
    <s v="FORNITURA DI BENI"/>
    <s v="NULL"/>
    <s v="NULL"/>
    <s v="PERFEZIONATA/O"/>
    <s v="2020-03-23"/>
  </r>
  <r>
    <x v="134"/>
    <x v="134"/>
    <s v="001"/>
    <x v="4"/>
    <s v="2020"/>
    <s v="2020-03-25"/>
    <x v="642"/>
    <s v="8256781F37"/>
    <s v="CIG"/>
    <s v="ACQUISTO URGENTE DI PORTATILI PER RADIOLOGIA PER EMERGENZA COVID 19"/>
    <s v="33111600-7"/>
    <s v="APPARECCHI PER RADIOGRAFIE"/>
    <x v="0"/>
    <n v="147000"/>
    <s v="No"/>
    <n v="147000"/>
    <s v="Affidamento diretto"/>
    <s v="Contratto d'appalto"/>
    <s v="FORNITURE"/>
    <s v="N"/>
    <s v="NULL"/>
    <s v="FB"/>
    <s v="FORNITURA DI BENI"/>
    <s v="NULL"/>
    <s v="NULL"/>
    <s v="PERFEZIONATA/O"/>
    <s v="2020-03-25"/>
  </r>
  <r>
    <x v="135"/>
    <x v="135"/>
    <s v="001"/>
    <x v="4"/>
    <s v="2020"/>
    <s v="2020-03-12"/>
    <x v="643"/>
    <s v="8244885656"/>
    <s v="CIG"/>
    <s v="PROCEDURA NEGOZIATA PER L'AFFIDAMENTO DEL SERVIZIO DI SOMMINISTRAZIONE DI LAVORO A TEMPO DETERMINATO"/>
    <s v="79620000-6"/>
    <s v="SERVIZI DI FORNITURA DI PERSONALE, COMPRESO PERSONALE TEMPORANEO"/>
    <x v="0"/>
    <n v="1069569.68"/>
    <s v="No"/>
    <n v="1069569.68"/>
    <s v="Procedura negoziata senza previa pubblicazione"/>
    <s v="Contratto d'appalto"/>
    <s v="SERVIZI"/>
    <s v="N"/>
    <s v="NULL"/>
    <s v="FS"/>
    <s v="FORNITURA DI SERVIZI"/>
    <s v="NULL"/>
    <s v="NULL"/>
    <s v="PERFEZIONATA/O"/>
    <s v="2020-03-12"/>
  </r>
  <r>
    <x v="135"/>
    <x v="135"/>
    <s v="001"/>
    <x v="4"/>
    <s v="2020"/>
    <s v="2020-03-12"/>
    <x v="644"/>
    <s v="825314892D"/>
    <s v="CIG"/>
    <s v="SERVIZIO SOMMINISTRAZIONE LAVORO A TEMPO DETERMINATO (INFERMIERI) EMERGENZA COVID"/>
    <s v="79620000-6"/>
    <s v="SERVIZI DI FORNITURA DI PERSONALE, COMPRESO PERSONALE TEMPORANEO"/>
    <x v="0"/>
    <n v="568084.61"/>
    <s v="No"/>
    <n v="568084.61"/>
    <s v="Procedura negoziata senza previa pubblicazione"/>
    <s v="Contratto d'appalto"/>
    <s v="SERVIZI"/>
    <s v="N"/>
    <s v="NULL"/>
    <s v="FS"/>
    <s v="FORNITURA DI SERVIZI"/>
    <s v="NULL"/>
    <s v="NULL"/>
    <s v="PERFEZIONATA/O"/>
    <s v="2020-03-23"/>
  </r>
  <r>
    <x v="135"/>
    <x v="135"/>
    <s v="001"/>
    <x v="4"/>
    <s v="2020"/>
    <s v="2020-03-19"/>
    <x v="645"/>
    <s v="82480119FD"/>
    <s v="CIG"/>
    <s v="SOMMINISTRAZIONE DI LAVORO INTERINALE A TEMPO DETERMINATO"/>
    <s v="79620000-6"/>
    <s v="SERVIZI DI FORNITURA DI PERSONALE, COMPRESO PERSONALE TEMPORANEO"/>
    <x v="0"/>
    <n v="70000"/>
    <s v="No"/>
    <n v="70000"/>
    <s v="Affidamento diretto"/>
    <s v="Contratto d'appalto"/>
    <s v="SERVIZI"/>
    <s v="N"/>
    <s v="NULL"/>
    <s v="FS"/>
    <s v="FORNITURA DI SERVIZI"/>
    <s v="NULL"/>
    <s v="NULL"/>
    <s v="PERFEZIONATA/O"/>
    <s v="2020-03-20"/>
  </r>
  <r>
    <x v="135"/>
    <x v="135"/>
    <s v="001"/>
    <x v="4"/>
    <s v="2020"/>
    <s v="2020-03-25"/>
    <x v="646"/>
    <s v="8256931B01"/>
    <s v="CIG"/>
    <s v="FORNITURA IN ACQUISTO DI   N. 15 MONITOR PAZIENTE PER UTILIZZO SU PAZIENTE ADULTO, PEDIATRICO E NEONATALE"/>
    <s v="33170000-2"/>
    <s v="ANESTESIA E RIANIMAZIONE"/>
    <x v="0"/>
    <n v="75000"/>
    <s v="No"/>
    <n v="75000"/>
    <s v="Procedura negoziata senza previa pubblicazione"/>
    <s v="Contratto d'appalto"/>
    <s v="FORNITURE"/>
    <s v="N"/>
    <s v="NULL"/>
    <s v="FB"/>
    <s v="FORNITURA DI BENI"/>
    <s v="NULL"/>
    <s v="NULL"/>
    <s v="PERFEZIONATA/O"/>
    <s v="2020-03-25"/>
  </r>
  <r>
    <x v="135"/>
    <x v="135"/>
    <s v="001"/>
    <x v="4"/>
    <s v="2020"/>
    <s v="2020-03-25"/>
    <x v="647"/>
    <s v="8257403086"/>
    <s v="CIG"/>
    <s v="FORNITURA IN ACQUISTO DI    N. 10 MONITOR/DEFIBRILLATORI CON MONITORAGGIO ECG 3/5 DERIVAZIONI E FUNZIONE DI PACING ESTERNO"/>
    <s v="33170000-2"/>
    <s v="ANESTESIA E RIANIMAZIONE"/>
    <x v="0"/>
    <n v="70000"/>
    <s v="No"/>
    <n v="70000"/>
    <s v="Procedura negoziata senza previa pubblicazione"/>
    <s v="Contratto d'appalto"/>
    <s v="FORNITURE"/>
    <s v="N"/>
    <s v="NULL"/>
    <s v="FB"/>
    <s v="FORNITURA DI BENI"/>
    <s v="NULL"/>
    <s v="NULL"/>
    <s v="PERFEZIONATA/O"/>
    <s v="2020-03-25"/>
  </r>
  <r>
    <x v="135"/>
    <x v="135"/>
    <s v="001"/>
    <x v="4"/>
    <s v="2020"/>
    <s v="2020-03-27"/>
    <x v="648"/>
    <s v="8259602730"/>
    <s v="CIG"/>
    <s v="&gt;FORNITURA IN ACQUISTO DI   N. 2 LETTI PER RIANIMAZIONE/AREA CRITICA DOTATI DI BILANCIA INTEGRATA E SISTEMA DINAMICO ANTIDECUBITO CON MATERASSO E TELI DI COPERTURA"/>
    <s v="33192150-8"/>
    <s v="LETTI TERAPEUTICI"/>
    <x v="0"/>
    <n v="45000"/>
    <s v="No"/>
    <n v="45000"/>
    <s v="Procedura negoziata senza previa pubblicazione"/>
    <s v="Contratto d'appalto"/>
    <s v="FORNITURE"/>
    <s v="N"/>
    <s v="NULL"/>
    <s v="FB"/>
    <s v="FORNITURA DI BENI"/>
    <s v="NULL"/>
    <s v="NULL"/>
    <s v="PERFEZIONATA/O"/>
    <s v="2020-03-27"/>
  </r>
  <r>
    <x v="135"/>
    <x v="135"/>
    <s v="001"/>
    <x v="4"/>
    <s v="2020"/>
    <s v="2020-03-30"/>
    <x v="649"/>
    <s v="826109359A"/>
    <s v="CIG"/>
    <s v="Rinnovo determinazione n.  104 del 23.1.2018  relativo alla fornitura in service di un sistema Bact Alert per l"/>
    <s v="33120000-7"/>
    <s v="SISTEMI DI REGISTRAZIONE E DISPOSITIVI DI ESPLORAZIONE"/>
    <x v="0"/>
    <n v="45000"/>
    <s v="No"/>
    <n v="45000"/>
    <s v="Procedura negoziata senza previa pubblicazione"/>
    <s v="Contratto d'appalto"/>
    <s v="FORNITURE"/>
    <s v="N"/>
    <s v="NULL"/>
    <s v="FB"/>
    <s v="FORNITURA DI BENI"/>
    <s v="NULL"/>
    <s v="NULL"/>
    <s v="PERFEZIONATA/O"/>
    <s v="2020-03-30"/>
  </r>
  <r>
    <x v="135"/>
    <x v="135"/>
    <s v="001"/>
    <x v="4"/>
    <s v="2020"/>
    <s v="2020-03-30"/>
    <x v="650"/>
    <s v="8261465895"/>
    <s v="CIG"/>
    <s v="FORNITURA IN ACQUISTO DI  N. 1 ECOTOMOGRAFO DA SALA OPERATORIA PER APPLICAZIONI ANESTESIOLOGICHE E N. 1 ECOTOMOGRAFO PER RIANIMAZIONE"/>
    <s v="33124100-6"/>
    <s v="APPARECCHI DIAGNOSTICI"/>
    <x v="0"/>
    <n v="60000"/>
    <s v="No"/>
    <n v="60000"/>
    <s v="Procedura negoziata senza previa pubblicazione"/>
    <s v="Contratto d'appalto"/>
    <s v="FORNITURE"/>
    <s v="N"/>
    <s v="NULL"/>
    <s v="FB"/>
    <s v="FORNITURA DI BENI"/>
    <s v="NULL"/>
    <s v="NULL"/>
    <s v="PERFEZIONATA/O"/>
    <s v="2020-03-30"/>
  </r>
  <r>
    <x v="135"/>
    <x v="135"/>
    <s v="001"/>
    <x v="4"/>
    <s v="2020"/>
    <s v="2020-04-03"/>
    <x v="651"/>
    <s v="8262575C94"/>
    <s v="CIG"/>
    <s v="PROCEDURA DI GARA, AI SENSI  DELL'ARTICOLO 36, COMMA 2 LETTERA B) DEL D. LGS. 50/2016, PER L'AFFIDAMENTO DELLA FORNITURA IN ACQUISTO DI N. 1 ECOTOMOGRAFO PER APPLICAZIONI SENOLOGICHE, INTERNISTICHE E PER ECOGRAFIE PARTI MOLLI (CC_29_2020)"/>
    <s v="33124100-6"/>
    <s v="APPARECCHI DIAGNOSTICI"/>
    <x v="0"/>
    <n v="60000"/>
    <s v="No"/>
    <n v="60000"/>
    <s v="Procedura negoziata per affidamenti sotto soglia"/>
    <s v="Contratto d'appalto"/>
    <s v="FORNITURE"/>
    <s v="N"/>
    <s v="NULL"/>
    <s v="FB"/>
    <s v="FORNITURA DI BENI"/>
    <s v="NULL"/>
    <s v="NULL"/>
    <s v="PERFEZIONATA/O"/>
    <s v="2020-04-03"/>
  </r>
  <r>
    <x v="135"/>
    <x v="135"/>
    <s v="001"/>
    <x v="4"/>
    <s v="2020"/>
    <s v="2020-04-06"/>
    <x v="652"/>
    <s v="8267637DDF"/>
    <s v="CIG"/>
    <s v="FORNITURA IN ACQUISTO DI   MONITOR/DEFIBRILLATORI per emergenza covid 19"/>
    <s v="33182100-0"/>
    <s v="DEFIBRILLATORE CARDIACO"/>
    <x v="0"/>
    <n v="207000"/>
    <s v="Si"/>
    <n v="83000"/>
    <s v="Procedura negoziata senza previa pubblicazione"/>
    <s v="Contratto d'appalto"/>
    <s v="FORNITURE"/>
    <s v="N"/>
    <s v="NULL"/>
    <s v="FB"/>
    <s v="FORNITURA DI BENI"/>
    <s v="NULL"/>
    <s v="NULL"/>
    <s v="PERFEZIONATA/O"/>
    <s v="2020-04-06"/>
  </r>
  <r>
    <x v="135"/>
    <x v="135"/>
    <s v="001"/>
    <x v="4"/>
    <s v="2020"/>
    <s v="2020-04-06"/>
    <x v="652"/>
    <s v="826764005D"/>
    <s v="CIG"/>
    <s v="FORNITURA IN ACQUISTO DI   MONITOR/DEFIBRILLATORI per emergenza covid 19"/>
    <s v="33182100-0"/>
    <s v="DEFIBRILLATORE CARDIACO"/>
    <x v="0"/>
    <n v="207000"/>
    <s v="Si"/>
    <n v="70000"/>
    <s v="Procedura negoziata senza previa pubblicazione"/>
    <s v="Contratto d'appalto"/>
    <s v="FORNITURE"/>
    <s v="N"/>
    <s v="NULL"/>
    <s v="FB"/>
    <s v="FORNITURA DI BENI"/>
    <s v="NULL"/>
    <s v="NULL"/>
    <s v="PERFEZIONATA/O"/>
    <s v="2020-04-06"/>
  </r>
  <r>
    <x v="135"/>
    <x v="135"/>
    <s v="001"/>
    <x v="4"/>
    <s v="2020"/>
    <s v="2020-04-06"/>
    <x v="652"/>
    <s v="82676486F5"/>
    <s v="CIG"/>
    <s v="FORNITURA IN ACQUISTO DI   MONITOR/DEFIBRILLATORI per emergenza covid 19"/>
    <s v="33182100-0"/>
    <s v="DEFIBRILLATORE CARDIACO"/>
    <x v="0"/>
    <n v="207000"/>
    <s v="Si"/>
    <n v="54000"/>
    <s v="Procedura negoziata senza previa pubblicazione"/>
    <s v="Contratto d'appalto"/>
    <s v="FORNITURE"/>
    <s v="N"/>
    <s v="NULL"/>
    <s v="FB"/>
    <s v="FORNITURA DI BENI"/>
    <s v="NULL"/>
    <s v="NULL"/>
    <s v="PERFEZIONATA/O"/>
    <s v="2020-04-06"/>
  </r>
  <r>
    <x v="135"/>
    <x v="135"/>
    <s v="001"/>
    <x v="4"/>
    <s v="2020"/>
    <s v="2020-04-08"/>
    <x v="653"/>
    <s v="826836891E"/>
    <s v="CIG"/>
    <s v="PROCEDURA DI GARA, AI SENSI  DELL'ARTICOLO 36, COMMA 2 LETTERA B) DEL D. LGS. 50/2016, PER L'AFFIDAMENTO DELLA FORNITURA IN ACQUISTO DI  N. 2 SCAMBIATORI DI CALORE PER CIRCOLAZIONE EXTRACORPOREA (CC_32_2020)"/>
    <s v="33123000-8"/>
    <s v="APPARECCHI CARDIOVASCOLARI"/>
    <x v="0"/>
    <n v="60000"/>
    <s v="No"/>
    <n v="60000"/>
    <s v="Procedura negoziata per affidamenti sotto soglia"/>
    <s v="Contratto d'appalto"/>
    <s v="FORNITURE"/>
    <s v="N"/>
    <s v="NULL"/>
    <s v="FB"/>
    <s v="FORNITURA DI BENI"/>
    <s v="NULL"/>
    <s v="NULL"/>
    <s v="PERFEZIONATA/O"/>
    <s v="2020-04-08"/>
  </r>
  <r>
    <x v="136"/>
    <x v="136"/>
    <s v="001"/>
    <x v="4"/>
    <s v="2020"/>
    <s v="2020-03-09"/>
    <x v="654"/>
    <s v="8240228343"/>
    <s v="CIG"/>
    <s v="Fornitura di arredi sanitari ospedalieri (RDO sul MEPA)."/>
    <s v="39150000-8"/>
    <s v="ARREDI ED ATTREZZATURE VARIE"/>
    <x v="0"/>
    <n v="145000"/>
    <s v="No"/>
    <n v="145000"/>
    <s v="Procedura negoziata per affidamenti sotto soglia"/>
    <s v="Contratto d'appalto"/>
    <s v="FORNITURE"/>
    <s v="N"/>
    <s v="NULL"/>
    <s v="FB"/>
    <s v="FORNITURA DI BENI"/>
    <s v="NULL"/>
    <s v="NULL"/>
    <s v="PERFEZIONATA/O"/>
    <s v="2020-03-09"/>
  </r>
  <r>
    <x v="137"/>
    <x v="137"/>
    <s v="012"/>
    <x v="13"/>
    <s v="2020"/>
    <s v="2020-03-06"/>
    <x v="655"/>
    <s v="82389271A5"/>
    <s v="CIG"/>
    <s v="lotto 206 - SDAPA 2 (det.indizione G16639/2016- det. aggiudicazione G09665/2017"/>
    <s v="33680000-0"/>
    <s v="ARTICOLI DI FARMACIA"/>
    <x v="0"/>
    <n v="17880.45"/>
    <s v="No"/>
    <n v="17880.45"/>
    <s v="Affidamento diretto in adesione ad accordo quadro/convenzione"/>
    <s v="Contratto d'appalto discendente da Accordo quadro/Convenzione senza successivo confronto competitivo"/>
    <s v="FORNITURE"/>
    <s v="N"/>
    <s v="NULL"/>
    <s v="FB"/>
    <s v="FORNITURA DI BENI"/>
    <s v="NULL"/>
    <n v="17880.45"/>
    <s v="PERFEZIONATA/O"/>
    <s v="2020-03-06"/>
  </r>
  <r>
    <x v="137"/>
    <x v="137"/>
    <s v="012"/>
    <x v="13"/>
    <s v="2020"/>
    <s v="2020-03-06"/>
    <x v="656"/>
    <s v="8238936910"/>
    <s v="CIG"/>
    <s v="lotto 850 - SDAPA 2 (det.indizione G16639/2016- det. aggiudicazione G09665/2017"/>
    <s v="33680000-0"/>
    <s v="ARTICOLI DI FARMACIA"/>
    <x v="0"/>
    <n v="89.64"/>
    <s v="No"/>
    <n v="89.64"/>
    <s v="Affidamento diretto in adesione ad accordo quadro/convenzione"/>
    <s v="Contratto d'appalto discendente da Accordo quadro/Convenzione senza successivo confronto competitivo"/>
    <s v="FORNITURE"/>
    <s v="N"/>
    <s v="NULL"/>
    <s v="FB"/>
    <s v="FORNITURA DI BENI"/>
    <s v="NULL"/>
    <n v="89.64"/>
    <s v="PERFEZIONATA/O"/>
    <s v="2020-03-06"/>
  </r>
  <r>
    <x v="137"/>
    <x v="137"/>
    <s v="012"/>
    <x v="13"/>
    <s v="2020"/>
    <s v="2020-03-06"/>
    <x v="657"/>
    <s v="823895049F"/>
    <s v="CIG"/>
    <s v="lotto 1026 - SDAPA 2 (det.indizione G16639/2016- det. aggiudicazione G09665/2017"/>
    <s v="33680000-0"/>
    <s v="ARTICOLI DI FARMACIA"/>
    <x v="0"/>
    <n v="18376.59"/>
    <s v="No"/>
    <n v="18376.59"/>
    <s v="Affidamento diretto in adesione ad accordo quadro/convenzione"/>
    <s v="Contratto d'appalto discendente da Accordo quadro/Convenzione senza successivo confronto competitivo"/>
    <s v="FORNITURE"/>
    <s v="N"/>
    <s v="NULL"/>
    <s v="FB"/>
    <s v="FORNITURA DI BENI"/>
    <s v="NULL"/>
    <n v="18376.59"/>
    <s v="PERFEZIONATA/O"/>
    <s v="2020-03-06"/>
  </r>
  <r>
    <x v="137"/>
    <x v="137"/>
    <s v="012"/>
    <x v="13"/>
    <s v="2020"/>
    <s v="2020-03-26"/>
    <x v="658"/>
    <s v="82571385D5"/>
    <s v="CIG"/>
    <s v="recepimento Negoziata 17 - lotto 2 - farmaco Biktarvy - necessario per mesi 8 fino al 31 10 2020 "/>
    <s v="33680000-0"/>
    <s v="ARTICOLI DI FARMACIA"/>
    <x v="0"/>
    <n v="4355.4399999999996"/>
    <s v="No"/>
    <n v="4355.4399999999996"/>
    <s v="Affidamento diretto in adesione ad accordo quadro/convenzione"/>
    <s v="Contratto d'appalto discendente da Accordo quadro/Convenzione senza successivo confronto competitivo"/>
    <s v="FORNITURE"/>
    <s v="N"/>
    <s v="NULL"/>
    <s v="FB"/>
    <s v="FORNITURA DI BENI"/>
    <s v="NULL"/>
    <n v="4355.4399999999996"/>
    <s v="PERFEZIONATA/O"/>
    <s v="2020-03-26"/>
  </r>
  <r>
    <x v="137"/>
    <x v="137"/>
    <s v="012"/>
    <x v="13"/>
    <s v="2020"/>
    <s v="2020-04-01"/>
    <x v="659"/>
    <s v="82588656FF"/>
    <s v="CIG"/>
    <s v="recepimento del farmaco in DPC 'AFSTYLA'"/>
    <s v="33680000-0"/>
    <s v="ARTICOLI DI FARMACIA"/>
    <x v="0"/>
    <n v="10851870"/>
    <s v="No"/>
    <n v="10851870"/>
    <s v="Affidamento diretto in adesione ad accordo quadro/convenzione"/>
    <s v="Contratto d'appalto discendente da Accordo quadro/Convenzione senza successivo confronto competitivo"/>
    <s v="FORNITURE"/>
    <s v="N"/>
    <s v="NULL"/>
    <s v="FB"/>
    <s v="FORNITURA DI BENI"/>
    <s v="NULL"/>
    <n v="10851870"/>
    <s v="PERFEZIONATA/O"/>
    <s v="2020-04-01"/>
  </r>
  <r>
    <x v="137"/>
    <x v="137"/>
    <s v="012"/>
    <x v="13"/>
    <s v="2020"/>
    <s v="2020-04-01"/>
    <x v="660"/>
    <s v="8261598657"/>
    <s v="CIG"/>
    <s v="recepimento determina regionale G09665/2017 - farmaci 2016 - SDAPA 2 - lotto 208 - farmaco Kaletra - soluzione orale 60 ml - per emergenza Covid 19."/>
    <s v="33680000-0"/>
    <s v="ARTICOLI DI FARMACIA"/>
    <x v="0"/>
    <n v="6502"/>
    <s v="No"/>
    <n v="6502"/>
    <s v="Affidamento diretto in adesione ad accordo quadro/convenzione"/>
    <s v="Contratto d'appalto discendente da Accordo quadro/Convenzione senza successivo confronto competitivo"/>
    <s v="FORNITURE"/>
    <s v="N"/>
    <s v="NULL"/>
    <s v="FB"/>
    <s v="FORNITURA DI BENI"/>
    <s v="NULL"/>
    <n v="6502"/>
    <s v="PERFEZIONATA/O"/>
    <s v="2020-04-01"/>
  </r>
  <r>
    <x v="138"/>
    <x v="138"/>
    <s v="012"/>
    <x v="13"/>
    <s v="2020"/>
    <s v="2020-03-19"/>
    <x v="661"/>
    <s v="8240489AA3"/>
    <s v="CIG"/>
    <s v="PRESA D'ATTO DELLA GARA COMUNITARIA CENTRALIZZATA A PROCEDURA APERTA, FINALIZZATA ALLA FORNITURA IN SERVICE DI SISTEMI DI DIAGNOSTICA PER LA RETE LABORATORI E CENTRO PRELIEVO PUBBLICI DELLA REGIONE LAZIO' - LOTTO 10 'EMOGASANALZZATORI PORTATILI' A FAVORE DELLA ABBOTT RAPID DIAGNOSTICS S.R.L. (EX ALERE S.R.L.)  PER UN IMPORTO COMPLESSIVO QUADRIENNALE PARI AD ? 93.792,00=IVA ESCLUSA) OVVERO PARI AD ? 114.426,24=IVA INCLUSA AL 22%)."/>
    <s v="33124110-9"/>
    <s v="SISTEMI DIAGNOSTICI"/>
    <x v="0"/>
    <n v="93792"/>
    <s v="No"/>
    <n v="93792"/>
    <s v="Affidamento diretto in adesione ad accordo quadro/convenzione"/>
    <s v="Contratto d'appalto discendente da Accordo quadro/Convenzione senza successivo confronto competitivo"/>
    <s v="FORNITURE"/>
    <s v="N"/>
    <s v="NULL"/>
    <s v="FB"/>
    <s v="FORNITURA DI BENI"/>
    <s v="NULL"/>
    <n v="93792"/>
    <s v="PERFEZIONATA/O"/>
    <s v="2020-03-30"/>
  </r>
  <r>
    <x v="138"/>
    <x v="138"/>
    <s v="012"/>
    <x v="13"/>
    <s v="2020"/>
    <s v="2020-03-26"/>
    <x v="662"/>
    <s v="8255757233"/>
    <s v="CIG"/>
    <s v="Affidamento del servizio di trasporto infermi in emergenza mediante ambulanza MSA con stazionamento fisso h24 presso l'ospedale C.T.O. Andrea Alesini, per la durata di mesi 6 (sei), più ulteriori mesi 6 (sei) di rinnovo."/>
    <s v="85143000-3"/>
    <s v="SERVIZI DI AMBULANZA"/>
    <x v="0"/>
    <n v="240000"/>
    <s v="No"/>
    <n v="240000"/>
    <s v="Procedura negoziata senza previa pubblicazione"/>
    <s v="Contratto d'appalto"/>
    <s v="SERVIZI"/>
    <s v="N"/>
    <s v="Servizi sociali e altri servizi specifici di cui all'allegato IX esclusi gli appalti di cui agli artt.143 e 144"/>
    <s v="FS"/>
    <s v="FORNITURA DI SERVIZI"/>
    <s v="NULL"/>
    <s v="NULL"/>
    <s v="PERFEZIONATA/O"/>
    <s v="2020-03-26"/>
  </r>
  <r>
    <x v="138"/>
    <x v="138"/>
    <s v="012"/>
    <x v="13"/>
    <s v="2020"/>
    <s v="2020-04-06"/>
    <x v="663"/>
    <s v="8249472FA3"/>
    <s v="CIG"/>
    <s v="Rinnovo di durata annuale per l'affidamento della fornitura di sistemi e dispositivi medici occorrenti all'U.O.C. Medicina Trasfusionale. Ditta Ortho Clinical diagnostics"/>
    <s v="33696000-5"/>
    <s v="REAGENTI E MEZZI DI CONTRASTO"/>
    <x v="0"/>
    <n v="172285"/>
    <s v="No"/>
    <n v="172285"/>
    <s v="Procedura aperta"/>
    <s v="Contratto d'appalto"/>
    <s v="FORNITURE"/>
    <s v="N"/>
    <s v="NULL"/>
    <s v="FB"/>
    <s v="FORNITURA DI BENI"/>
    <s v="NULL"/>
    <s v="NULL"/>
    <s v="PERFEZIONATA/O"/>
    <s v="2020-03-30"/>
  </r>
  <r>
    <x v="138"/>
    <x v="138"/>
    <s v="012"/>
    <x v="13"/>
    <s v="2020"/>
    <s v="2020-04-06"/>
    <x v="664"/>
    <s v="8249481713"/>
    <s v="CIG"/>
    <s v="Rinnovo di durata annuale per l'affidamento della fornitura di sistemi e dispositivi medici occorrenti all'U.O.C. Medicina Trasfusionale. Ditta Immucor Italia"/>
    <s v="33696000-5"/>
    <s v="REAGENTI E MEZZI DI CONTRASTO"/>
    <x v="0"/>
    <n v="323010"/>
    <s v="No"/>
    <n v="323010"/>
    <s v="Procedura aperta"/>
    <s v="Contratto d'appalto"/>
    <s v="FORNITURE"/>
    <s v="N"/>
    <s v="NULL"/>
    <s v="FB"/>
    <s v="FORNITURA DI BENI"/>
    <s v="NULL"/>
    <s v="NULL"/>
    <s v="PERFEZIONATA/O"/>
    <s v="2020-03-30"/>
  </r>
  <r>
    <x v="138"/>
    <x v="138"/>
    <s v="012"/>
    <x v="13"/>
    <s v="2020"/>
    <s v="2020-04-06"/>
    <x v="665"/>
    <s v="8249489DAB"/>
    <s v="CIG"/>
    <s v="Rinnovo di durata annuale per l'affidamento della fornitura di sistemi e dispositivi medici occorrenti all'U.O.C. Medicina Trasfusionale. Ditta Pieco"/>
    <s v="33696000-5"/>
    <s v="REAGENTI E MEZZI DI CONTRASTO"/>
    <x v="0"/>
    <n v="13007"/>
    <s v="No"/>
    <n v="13007"/>
    <s v="Procedura aperta"/>
    <s v="Contratto d'appalto"/>
    <s v="FORNITURE"/>
    <s v="N"/>
    <s v="NULL"/>
    <s v="FB"/>
    <s v="FORNITURA DI BENI"/>
    <s v="NULL"/>
    <s v="NULL"/>
    <s v="PERFEZIONATA/O"/>
    <s v="2020-03-30"/>
  </r>
  <r>
    <x v="138"/>
    <x v="138"/>
    <s v="012"/>
    <x v="13"/>
    <s v="2020"/>
    <s v="2020-04-06"/>
    <x v="666"/>
    <s v="82494995EE"/>
    <s v="CIG"/>
    <s v="Rinnovo di durata annuale per l'affidamento della fornitura di sistemi e dispositivi medici occorrenti all'U.O.C. Medicina Trasfusionale. Ditta Haemonetics"/>
    <s v="33696000-5"/>
    <s v="REAGENTI E MEZZI DI CONTRASTO"/>
    <x v="0"/>
    <n v="157505"/>
    <s v="No"/>
    <n v="157505"/>
    <s v="Procedura aperta"/>
    <s v="Contratto d'appalto"/>
    <s v="FORNITURE"/>
    <s v="N"/>
    <s v="NULL"/>
    <s v="FB"/>
    <s v="FORNITURA DI BENI"/>
    <s v="NULL"/>
    <s v="NULL"/>
    <s v="PERFEZIONATA/O"/>
    <s v="2020-03-30"/>
  </r>
  <r>
    <x v="138"/>
    <x v="138"/>
    <s v="012"/>
    <x v="13"/>
    <s v="2020"/>
    <s v="2020-04-06"/>
    <x v="667"/>
    <s v="8249507C86"/>
    <s v="CIG"/>
    <s v="Rinnovo di durata annuale per l'affidamento della fornitura di sistemi e dispositivi medici occorrenti all'U.O.C. Medicina Trasfusionale. Ditta fresenius kabi"/>
    <s v="33696000-5"/>
    <s v="REAGENTI E MEZZI DI CONTRASTO"/>
    <x v="0"/>
    <n v="115463"/>
    <s v="No"/>
    <n v="115463"/>
    <s v="Procedura aperta"/>
    <s v="Contratto d'appalto"/>
    <s v="FORNITURE"/>
    <s v="N"/>
    <s v="NULL"/>
    <s v="FB"/>
    <s v="FORNITURA DI BENI"/>
    <s v="NULL"/>
    <s v="NULL"/>
    <s v="PERFEZIONATA/O"/>
    <s v="2020-03-30"/>
  </r>
  <r>
    <x v="139"/>
    <x v="139"/>
    <s v="010"/>
    <x v="15"/>
    <s v="2020"/>
    <s v="2020-03-17"/>
    <x v="668"/>
    <s v="8248362BA4"/>
    <s v="CIG"/>
    <s v="EMERGENZA CORONAVIRUS - Acquisizione dispositivi informatici"/>
    <s v="30237300-2"/>
    <s v="FORNITURE PER COMPUTER"/>
    <x v="0"/>
    <n v="756"/>
    <s v="No"/>
    <n v="756"/>
    <s v="Procedura negoziata per affidamenti sotto soglia"/>
    <s v="Contratto d'appalto"/>
    <s v="FORNITURE"/>
    <s v="N"/>
    <s v="NULL"/>
    <s v="FB"/>
    <s v="FORNITURA DI BENI"/>
    <s v="NULL"/>
    <s v="NULL"/>
    <s v="PERFEZIONATA/O"/>
    <s v="2020-03-17"/>
  </r>
  <r>
    <x v="140"/>
    <x v="140"/>
    <s v="017"/>
    <x v="8"/>
    <s v="2020"/>
    <s v="2020-03-20"/>
    <x v="669"/>
    <s v="8250842A34"/>
    <s v="CIG"/>
    <s v="Procedura negoziata d'urgenza in 3 lotti per l'affidamento di accordi quadro per la fornitura di monitor multiparametrici, letti per la terapia intensiva, ventilatori polmonari e relativi servizi e accessori connessi, destinati all'emergenza sanitaria COVID-19"/>
    <s v="33190000-8"/>
    <s v="DISPOSITIVI E PRODOTTI MEDICI VARI"/>
    <x v="0"/>
    <n v="1090000"/>
    <s v="Si"/>
    <n v="280000"/>
    <s v="Procedura negoziata senza previa pubblicazione"/>
    <s v="Accordo quadro"/>
    <s v="FORNITURE"/>
    <s v="N"/>
    <s v="NULL"/>
    <s v="FB"/>
    <s v="FORNITURA DI BENI"/>
    <s v="NULL"/>
    <s v="NULL"/>
    <s v="PERFEZIONATA/O"/>
    <s v="2020-03-20"/>
  </r>
  <r>
    <x v="140"/>
    <x v="140"/>
    <s v="017"/>
    <x v="8"/>
    <s v="2020"/>
    <s v="2020-03-20"/>
    <x v="669"/>
    <s v="8250843B07"/>
    <s v="CIG"/>
    <s v="Procedura negoziata d'urgenza in 3 lotti per l'affidamento di accordi quadro per la fornitura di monitor multiparametrici, letti per la terapia intensiva, ventilatori polmonari e relativi servizi e accessori connessi, destinati all'emergenza sanitaria COVID-19"/>
    <s v="33190000-8"/>
    <s v="DISPOSITIVI E PRODOTTI MEDICI VARI"/>
    <x v="0"/>
    <n v="1090000"/>
    <s v="Si"/>
    <n v="360000"/>
    <s v="Procedura negoziata senza previa pubblicazione"/>
    <s v="Accordo quadro"/>
    <s v="FORNITURE"/>
    <s v="N"/>
    <s v="NULL"/>
    <s v="FB"/>
    <s v="FORNITURA DI BENI"/>
    <s v="NULL"/>
    <s v="NULL"/>
    <s v="PERFEZIONATA/O"/>
    <s v="2020-03-20"/>
  </r>
  <r>
    <x v="140"/>
    <x v="140"/>
    <s v="017"/>
    <x v="8"/>
    <s v="2020"/>
    <s v="2020-03-20"/>
    <x v="669"/>
    <s v="8250849FF9"/>
    <s v="CIG"/>
    <s v="Procedura negoziata d'urgenza in 3 lotti per l'affidamento di accordi quadro per la fornitura di monitor multiparametrici, letti per la terapia intensiva, ventilatori polmonari e relativi servizi e accessori connessi, destinati all'emergenza sanitaria COVID-19"/>
    <s v="33170000-2"/>
    <s v="ANESTESIA E RIANIMAZIONE"/>
    <x v="0"/>
    <n v="1090000"/>
    <s v="Si"/>
    <n v="450000"/>
    <s v="Procedura negoziata senza previa pubblicazione"/>
    <s v="Accordo quadro"/>
    <s v="FORNITURE"/>
    <s v="N"/>
    <s v="NULL"/>
    <s v="FB"/>
    <s v="FORNITURA DI BENI"/>
    <s v="NULL"/>
    <s v="NULL"/>
    <s v="PERFEZIONATA/O"/>
    <s v="2020-03-20"/>
  </r>
  <r>
    <x v="140"/>
    <x v="140"/>
    <s v="017"/>
    <x v="8"/>
    <s v="2020"/>
    <s v="2020-03-27"/>
    <x v="670"/>
    <s v="82600042EF"/>
    <s v="CIG"/>
    <s v="Adesione all'Accordo Quadro per la fornitura di Monitor multiparametrici"/>
    <s v="33190000-8"/>
    <s v="DISPOSITIVI E PRODOTTI MEDICI VARI"/>
    <x v="0"/>
    <n v="24202.28"/>
    <s v="No"/>
    <n v="24202.28"/>
    <s v="Affidamento diretto in adesione ad accordo quadro/convenzione"/>
    <s v="Contratto d'appalto discendente da Accordo quadro/Convenzione senza successivo confronto competitivo"/>
    <s v="FORNITURE"/>
    <s v="N"/>
    <s v="NULL"/>
    <s v="FB"/>
    <s v="FORNITURA DI BENI"/>
    <s v="NULL"/>
    <n v="24202.28"/>
    <s v="PERFEZIONATA/O"/>
    <s v="2020-03-27"/>
  </r>
  <r>
    <x v="140"/>
    <x v="140"/>
    <s v="017"/>
    <x v="8"/>
    <s v="2020"/>
    <s v="2020-03-27"/>
    <x v="671"/>
    <s v="8260026516"/>
    <s v="CIG"/>
    <s v="Adesione all'Accordo Quadro per la fornitura di Monitor multiparametrici"/>
    <s v="33190000-8"/>
    <s v="DISPOSITIVI E PRODOTTI MEDICI VARI"/>
    <x v="0"/>
    <n v="20370"/>
    <s v="No"/>
    <n v="20370"/>
    <s v="Affidamento diretto in adesione ad accordo quadro/convenzione"/>
    <s v="Contratto d'appalto discendente da Accordo quadro/Convenzione senza successivo confronto competitivo"/>
    <s v="FORNITURE"/>
    <s v="N"/>
    <s v="NULL"/>
    <s v="FB"/>
    <s v="FORNITURA DI BENI"/>
    <s v="NULL"/>
    <n v="20370"/>
    <s v="PERFEZIONATA/O"/>
    <s v="2020-03-27"/>
  </r>
  <r>
    <x v="140"/>
    <x v="140"/>
    <s v="017"/>
    <x v="8"/>
    <s v="2020"/>
    <s v="2020-03-27"/>
    <x v="672"/>
    <s v="8260034BAE"/>
    <s v="CIG"/>
    <s v="Adesione all'Accordo Quadro per la fornitura di Letti per Terapia intensiva"/>
    <s v="33190000-8"/>
    <s v="DISPOSITIVI E PRODOTTI MEDICI VARI"/>
    <x v="0"/>
    <n v="249600"/>
    <s v="No"/>
    <n v="249600"/>
    <s v="Affidamento diretto in adesione ad accordo quadro/convenzione"/>
    <s v="Contratto d'appalto discendente da Accordo quadro/Convenzione senza successivo confronto competitivo"/>
    <s v="FORNITURE"/>
    <s v="N"/>
    <s v="NULL"/>
    <s v="FB"/>
    <s v="FORNITURA DI BENI"/>
    <s v="NULL"/>
    <n v="249600"/>
    <s v="PERFEZIONATA/O"/>
    <s v="2020-03-27"/>
  </r>
  <r>
    <x v="140"/>
    <x v="140"/>
    <s v="017"/>
    <x v="8"/>
    <s v="2020"/>
    <s v="2020-04-02"/>
    <x v="673"/>
    <s v="8264730EF0"/>
    <s v="CIG"/>
    <s v="Emergenza COVID 19 - Accordi quadro per la fornitura di Letti di degenza completi di materassi, Emogasanalizzatori multiparametrici in service e relativi servizi e accessori connessi"/>
    <s v="33190000-8"/>
    <s v="DISPOSITIVI E PRODOTTI MEDICI VARI"/>
    <x v="0"/>
    <n v="390000"/>
    <s v="Si"/>
    <n v="375000"/>
    <s v="Procedura negoziata senza previa pubblicazione"/>
    <s v="Accordo quadro"/>
    <s v="FORNITURE"/>
    <s v="N"/>
    <s v="NULL"/>
    <s v="FB"/>
    <s v="FORNITURA DI BENI"/>
    <s v="NULL"/>
    <s v="NULL"/>
    <s v="PERFEZIONATA/O"/>
    <s v="2020-04-03"/>
  </r>
  <r>
    <x v="140"/>
    <x v="140"/>
    <s v="017"/>
    <x v="8"/>
    <s v="2020"/>
    <s v="2020-04-02"/>
    <x v="673"/>
    <s v="8264755395"/>
    <s v="CIG"/>
    <s v="Emergenza COVID 19 - Accordi quadro per la fornitura di Letti di degenza completi di materassi, Emogasanalizzatori multiparametrici in service e relativi servizi e accessori connessi"/>
    <s v="33124110-9"/>
    <s v="SISTEMI DIAGNOSTICI"/>
    <x v="0"/>
    <n v="390000"/>
    <s v="Si"/>
    <n v="15000"/>
    <s v="Procedura negoziata senza previa pubblicazione"/>
    <s v="Accordo quadro"/>
    <s v="SERVIZI"/>
    <s v="N"/>
    <s v="NULL"/>
    <s v="FB"/>
    <s v="FORNITURA DI BENI"/>
    <s v="NULL"/>
    <s v="NULL"/>
    <s v="PERFEZIONATA/O"/>
    <s v="2020-04-03"/>
  </r>
  <r>
    <x v="141"/>
    <x v="141"/>
    <s v="006"/>
    <x v="19"/>
    <s v="2020"/>
    <s v="2020-03-19"/>
    <x v="674"/>
    <s v="8251555698"/>
    <s v="CIG"/>
    <s v="Acquisizione di servizi urgenti di accoglienza-registrazione, presidio socio assistenziale, infopoint e fornitura del materiale necessario all'espletamento dei servizi, presso le strutture per la contumacia sanitaria nel sito di Tricesimo, nell'ambito delle attività volte a fronteggiare il rischio sanitario connesso all'insorgenza delle patologie derivanti da agenti virali trasmissibili a seguito della dichiarazione dello stato di emergenza sul territorio regionale"/>
    <s v="85110000-3"/>
    <s v="SERVIZI OSPEDALIERI E AFFINI"/>
    <x v="0"/>
    <n v="68608.5"/>
    <s v="No"/>
    <n v="68608.5"/>
    <s v="Affidamento diretto"/>
    <s v="Contratto d'appalto"/>
    <s v="SERVIZI"/>
    <s v="N"/>
    <s v="NULL"/>
    <s v="FS"/>
    <s v="FORNITURA DI SERVIZI"/>
    <s v="2020-03-19"/>
    <n v="68608.5"/>
    <s v="AGGIUDICATA/O"/>
    <s v="2020-03-20"/>
  </r>
  <r>
    <x v="141"/>
    <x v="141"/>
    <s v="006"/>
    <x v="19"/>
    <s v="2020"/>
    <s v="2020-03-19"/>
    <x v="675"/>
    <s v="8251568154"/>
    <s v="CIG"/>
    <s v="Acquisizione di servizi urgenti di accoglienza-registrazione, presidio socio assistenziale, infopoint e fornitura del materiale necessario all'espletamento dei servizi, presso le strutture per la contumacia sanitaria nel sito di Pasian di Prato, nell'ambito delle attività volte a fronteggiare il rischio sanitario connesso all'insorgenza delle patologie derivanti da agenti virali trasmissibili a seguito della dichiarazione dello stato di emergenza sul territorio regionale"/>
    <s v="85110000-3"/>
    <s v="SERVIZI OSPEDALIERI E AFFINI"/>
    <x v="0"/>
    <n v="68608.5"/>
    <s v="No"/>
    <n v="68608.5"/>
    <s v="Affidamento diretto"/>
    <s v="Contratto d'appalto"/>
    <s v="SERVIZI"/>
    <s v="N"/>
    <s v="NULL"/>
    <s v="FS"/>
    <s v="FORNITURA DI SERVIZI"/>
    <s v="2020-03-19"/>
    <n v="68608.5"/>
    <s v="AGGIUDICATA/O"/>
    <s v="2020-03-20"/>
  </r>
  <r>
    <x v="142"/>
    <x v="142"/>
    <s v="016"/>
    <x v="17"/>
    <s v="2020"/>
    <s v="2020-03-24"/>
    <x v="676"/>
    <s v="8256059B68"/>
    <s v="CIG"/>
    <s v="Emergenza Coronavirus. Fornitura ed installazione di struttura prefabbricata di emergenza per la terapia intensiva COVID-19 presso l'ospedale Perrino di Brindisi"/>
    <s v="85110000-3"/>
    <s v="SERVIZI OSPEDALIERI E AFFINI"/>
    <x v="0"/>
    <n v="1040000"/>
    <s v="No"/>
    <n v="1040000"/>
    <s v="Procedura negoziata per affidamenti sotto soglia"/>
    <s v="Contratto d'appalto"/>
    <s v="FORNITURE"/>
    <s v="N"/>
    <s v="NULL"/>
    <s v="FB"/>
    <s v="FORNITURA DI BENI"/>
    <s v="NULL"/>
    <s v="NULL"/>
    <s v="PERFEZIONATA/O"/>
    <s v="2020-03-24"/>
  </r>
  <r>
    <x v="142"/>
    <x v="142"/>
    <s v="016"/>
    <x v="17"/>
    <s v="2020"/>
    <s v="2020-03-25"/>
    <x v="677"/>
    <s v="8256603C54"/>
    <s v="CIG"/>
    <s v="Emergenza Coronavirus. Fornitura ed installazione di struttura prefabbricata di emergenza per la terapia intensiva COVID-19 presso l"/>
    <s v="33140000-3"/>
    <s v="MATERIALI MEDICI"/>
    <x v="0"/>
    <n v="730300"/>
    <s v="No"/>
    <n v="730300"/>
    <s v="Procedura negoziata per affidamenti sotto soglia"/>
    <s v="Contratto d'appalto"/>
    <s v="FORNITURE"/>
    <s v="N"/>
    <s v="NULL"/>
    <s v="FB"/>
    <s v="FORNITURA DI BENI"/>
    <s v="NULL"/>
    <s v="NULL"/>
    <s v="PERFEZIONATA/O"/>
    <s v="2020-03-25"/>
  </r>
  <r>
    <x v="142"/>
    <x v="142"/>
    <s v="016"/>
    <x v="17"/>
    <s v="2020"/>
    <s v="2020-03-28"/>
    <x v="678"/>
    <s v="8260266B22"/>
    <s v="CIG"/>
    <s v="letti terapia intensiva-COVID19 per ospedali di Brindisi e Taranto "/>
    <s v="33170000-2"/>
    <s v="ANESTESIA E RIANIMAZIONE"/>
    <x v="0"/>
    <n v="203550"/>
    <s v="No"/>
    <n v="203550"/>
    <s v="Procedura negoziata per affidamenti sotto soglia"/>
    <s v="Contratto d'appalto"/>
    <s v="FORNITURE"/>
    <s v="N"/>
    <s v="NULL"/>
    <s v="FB"/>
    <s v="FORNITURA DI BENI"/>
    <s v="NULL"/>
    <s v="NULL"/>
    <s v="PERFEZIONATA/O"/>
    <s v="2020-03-28"/>
  </r>
  <r>
    <x v="143"/>
    <x v="143"/>
    <s v="099"/>
    <x v="6"/>
    <s v="2020"/>
    <s v="2020-03-10"/>
    <x v="679"/>
    <s v="82419922F6"/>
    <s v="CIG"/>
    <s v="Procedura aperta per la fornitura dell"/>
    <s v="38434540-3"/>
    <s v="APPARECCHIATURE BIOMEDICHE"/>
    <x v="0"/>
    <n v="491800"/>
    <s v="No"/>
    <n v="491800"/>
    <s v="Procedura aperta"/>
    <s v="Contratto d'appalto"/>
    <s v="FORNITURE"/>
    <s v="N"/>
    <s v="NULL"/>
    <s v="FB"/>
    <s v="FORNITURA DI BENI"/>
    <s v="NULL"/>
    <s v="NULL"/>
    <s v="PERFEZIONATA/O"/>
    <s v="2020-03-10"/>
  </r>
  <r>
    <x v="143"/>
    <x v="143"/>
    <s v="099"/>
    <x v="6"/>
    <s v="2020"/>
    <s v="2020-03-23"/>
    <x v="680"/>
    <s v="82545584C0"/>
    <s v="CIG"/>
    <s v="PROCEDURA NEGOZIATA AI SENSI DELL'ART. 63, COMMA 2 LETT. B) DEL D.LGS. N. 50/2016 PER L'AFFIDAMENTO DELLA FORNITURA DI N. 1 CITOFLUORIMETRO PER LA S.C. EMATOLOGIA DELLA FONDAZIONE IRCCS 'ISTITUTO NAZIONALE DEI TUMORI'"/>
    <s v="38434540-3"/>
    <s v="APPARECCHIATURE BIOMEDICHE"/>
    <x v="0"/>
    <n v="105000"/>
    <s v="No"/>
    <n v="105000"/>
    <s v="Procedura negoziata per affidamenti sotto soglia"/>
    <s v="Contratto d'appalto"/>
    <s v="FORNITURE"/>
    <s v="N"/>
    <s v="NULL"/>
    <s v="FB"/>
    <s v="FORNITURA DI BENI"/>
    <s v="NULL"/>
    <s v="NULL"/>
    <s v="PERFEZIONATA/O"/>
    <s v="2020-03-23"/>
  </r>
  <r>
    <x v="144"/>
    <x v="144"/>
    <s v="008"/>
    <x v="9"/>
    <s v="2020"/>
    <s v="2020-03-31"/>
    <x v="681"/>
    <s v="8261841EDC"/>
    <s v="CIG"/>
    <s v="SIST CARESTREAM DRX REVOLUTION PLUS"/>
    <s v="33113000-5"/>
    <s v="APPARECCHIATURE PER IMMAGINOGRAFIA A RISONANZA MAGNETICA"/>
    <x v="0"/>
    <n v="74000"/>
    <s v="No"/>
    <n v="74000"/>
    <s v="Affidamento diretto in adesione ad accordo quadro/convenzione"/>
    <s v="Contratto d'appalto discendente da Accordo quadro/Convenzione senza successivo confronto competitivo"/>
    <s v="FORNITURE"/>
    <s v="N"/>
    <s v="NULL"/>
    <s v="FB"/>
    <s v="FORNITURA DI BENI"/>
    <s v="NULL"/>
    <n v="74000"/>
    <s v="PERFEZIONATA/O"/>
    <s v="2020-03-31"/>
  </r>
  <r>
    <x v="145"/>
    <x v="145"/>
    <s v="008"/>
    <x v="9"/>
    <s v="2020"/>
    <s v="2020-03-01"/>
    <x v="682"/>
    <s v="82499802DE"/>
    <s v="CIG"/>
    <s v="FARMACO ROACTEMBRA PER COVID 19 - LOTTO 1"/>
    <s v="33680000-0"/>
    <s v="ARTICOLI DI FARMACIA"/>
    <x v="0"/>
    <n v="150000"/>
    <s v="No"/>
    <n v="150000"/>
    <s v="Procedura negoziata per affidamenti sotto soglia"/>
    <s v="Contratto d'appalto"/>
    <s v="FORNITURE"/>
    <s v="N"/>
    <s v="NULL"/>
    <s v="FB"/>
    <s v="FORNITURA DI BENI"/>
    <s v="NULL"/>
    <s v="NULL"/>
    <s v="PERFEZIONATA/O"/>
    <s v="2020-03-18"/>
  </r>
  <r>
    <x v="145"/>
    <x v="145"/>
    <s v="008"/>
    <x v="9"/>
    <s v="2020"/>
    <s v="2020-03-01"/>
    <x v="683"/>
    <s v="8249988976"/>
    <s v="CIG"/>
    <s v="FARMACO ROACTEMBRA PER COVID 19 - LOTTO 2"/>
    <s v="33680000-0"/>
    <s v="ARTICOLI DI FARMACIA"/>
    <x v="0"/>
    <n v="150000"/>
    <s v="No"/>
    <n v="150000"/>
    <s v="Procedura negoziata per affidamenti sotto soglia"/>
    <s v="Contratto d'appalto"/>
    <s v="FORNITURE"/>
    <s v="N"/>
    <s v="NULL"/>
    <s v="FB"/>
    <s v="FORNITURA DI BENI"/>
    <s v="NULL"/>
    <s v="NULL"/>
    <s v="PERFEZIONATA/O"/>
    <s v="2020-03-18"/>
  </r>
  <r>
    <x v="145"/>
    <x v="145"/>
    <s v="008"/>
    <x v="9"/>
    <s v="2020"/>
    <s v="2020-03-01"/>
    <x v="684"/>
    <s v="82563213A0"/>
    <s v="CIG"/>
    <s v="TERMOMETRI DIGITALI ED ECOLOGICI"/>
    <s v="33190000-8"/>
    <s v="DISPOSITIVI E PRODOTTI MEDICI VARI"/>
    <x v="0"/>
    <n v="44000"/>
    <s v="No"/>
    <n v="44000"/>
    <s v="Procedura negoziata per affidamenti sotto soglia"/>
    <s v="Contratto d'appalto"/>
    <s v="FORNITURE"/>
    <s v="N"/>
    <s v="NULL"/>
    <s v="FB"/>
    <s v="FORNITURA DI BENI"/>
    <s v="NULL"/>
    <s v="NULL"/>
    <s v="PERFEZIONATA/O"/>
    <s v="2020-03-24"/>
  </r>
  <r>
    <x v="145"/>
    <x v="145"/>
    <s v="008"/>
    <x v="9"/>
    <s v="2020"/>
    <s v="2020-03-12"/>
    <x v="685"/>
    <s v="8245679591"/>
    <s v="CIG"/>
    <s v="centrale di monitoraggio benevision + 15 monitor paziente - emergenza coronavirus"/>
    <s v="33172200-8"/>
    <s v="APPARECCHI PER RIANIMAZIONE"/>
    <x v="0"/>
    <n v="41400"/>
    <s v="No"/>
    <n v="41400"/>
    <s v="Procedura negoziata per affidamenti sotto soglia"/>
    <s v="Contratto d'appalto"/>
    <s v="FORNITURE"/>
    <s v="N"/>
    <s v="NULL"/>
    <s v="FB"/>
    <s v="FORNITURA DI BENI"/>
    <s v="NULL"/>
    <s v="NULL"/>
    <s v="PERFEZIONATA/O"/>
    <s v="2020-03-13"/>
  </r>
  <r>
    <x v="145"/>
    <x v="145"/>
    <s v="008"/>
    <x v="9"/>
    <s v="2020"/>
    <s v="2020-03-17"/>
    <x v="686"/>
    <s v="8249318092"/>
    <s v="CIG"/>
    <s v="Nr. 9 letti per terapia semintensiva - emergenza coronavirus"/>
    <s v="33192120-9"/>
    <s v="LETTI D'OSPEDALE"/>
    <x v="0"/>
    <n v="138150"/>
    <s v="No"/>
    <n v="138150"/>
    <s v="Procedura negoziata senza previa pubblicazione"/>
    <s v="Contratto d'appalto"/>
    <s v="FORNITURE"/>
    <s v="N"/>
    <s v="NULL"/>
    <s v="FB"/>
    <s v="FORNITURA DI BENI"/>
    <s v="NULL"/>
    <s v="NULL"/>
    <s v="PERFEZIONATA/O"/>
    <s v="2020-03-17"/>
  </r>
  <r>
    <x v="145"/>
    <x v="145"/>
    <s v="008"/>
    <x v="9"/>
    <s v="2020"/>
    <s v="2020-03-24"/>
    <x v="687"/>
    <s v="8256535439"/>
    <s v="CIG"/>
    <s v="Ampliamento centrale di monitoraggio medicina di Fiorenzuola - Emergenza COVID-19"/>
    <s v="33171000-9"/>
    <s v="STRUMENTI PER ANESTESIA E RIANIMAZIONE"/>
    <x v="0"/>
    <n v="41299"/>
    <s v="No"/>
    <n v="41299"/>
    <s v="Procedura negoziata senza previa pubblicazione"/>
    <s v="Contratto d'appalto"/>
    <s v="FORNITURE"/>
    <s v="N"/>
    <s v="NULL"/>
    <s v="FB"/>
    <s v="FORNITURA DI BENI"/>
    <s v="NULL"/>
    <s v="NULL"/>
    <s v="PERFEZIONATA/O"/>
    <s v="2020-03-25"/>
  </r>
  <r>
    <x v="145"/>
    <x v="145"/>
    <s v="008"/>
    <x v="9"/>
    <s v="2020"/>
    <s v="2020-03-30"/>
    <x v="688"/>
    <s v="8261204135"/>
    <s v="CIG"/>
    <s v="MATERIALE PER EMERGENZA CORONAVIRUS"/>
    <s v="33190000-8"/>
    <s v="DISPOSITIVI E PRODOTTI MEDICI VARI"/>
    <x v="0"/>
    <n v="130000"/>
    <s v="No"/>
    <n v="130000"/>
    <s v="Procedura negoziata per affidamenti sotto soglia"/>
    <s v="Contratto d'appalto"/>
    <s v="FORNITURE"/>
    <s v="N"/>
    <s v="NULL"/>
    <s v="FB"/>
    <s v="FORNITURA DI BENI"/>
    <s v="NULL"/>
    <s v="NULL"/>
    <s v="PERFEZIONATA/O"/>
    <s v="2020-03-30"/>
  </r>
  <r>
    <x v="145"/>
    <x v="145"/>
    <s v="008"/>
    <x v="9"/>
    <s v="2020"/>
    <s v="2020-03-31"/>
    <x v="689"/>
    <s v="8261854998"/>
    <s v="CIG"/>
    <s v="SERVIZIO ASSISTENZIALE PER DIMISSIONI PROTETTE COVID - 19 CASA DELLA SALUTE DI CORTEMAGGIORE"/>
    <s v="85110000-3"/>
    <s v="SERVIZI OSPEDALIERI E AFFINI"/>
    <x v="0"/>
    <n v="149999"/>
    <s v="No"/>
    <n v="149999"/>
    <s v="Procedura negoziata per affidamenti sotto soglia"/>
    <s v="Contratto d'appalto"/>
    <s v="SERVIZI"/>
    <s v="N"/>
    <s v="NULL"/>
    <s v="FS"/>
    <s v="FORNITURA DI SERVIZI"/>
    <s v="NULL"/>
    <s v="NULL"/>
    <s v="PERFEZIONATA/O"/>
    <s v="2020-03-31"/>
  </r>
  <r>
    <x v="145"/>
    <x v="145"/>
    <s v="008"/>
    <x v="9"/>
    <s v="2020"/>
    <s v="2020-04-01"/>
    <x v="690"/>
    <s v="8263606F62"/>
    <s v="CIG"/>
    <s v="DISPOSITIVI PER OSSIGENO"/>
    <s v="33190000-8"/>
    <s v="DISPOSITIVI E PRODOTTI MEDICI VARI"/>
    <x v="0"/>
    <n v="50000"/>
    <s v="No"/>
    <n v="50000"/>
    <s v="Procedura negoziata per affidamenti sotto soglia"/>
    <s v="Contratto d'appalto"/>
    <s v="FORNITURE"/>
    <s v="N"/>
    <s v="NULL"/>
    <s v="FB"/>
    <s v="FORNITURA DI BENI"/>
    <s v="NULL"/>
    <s v="NULL"/>
    <s v="PERFEZIONATA/O"/>
    <s v="2020-04-01"/>
  </r>
  <r>
    <x v="145"/>
    <x v="145"/>
    <s v="008"/>
    <x v="9"/>
    <s v="2020"/>
    <s v="2020-04-01"/>
    <x v="691"/>
    <s v="82641922FB"/>
    <s v="CIG"/>
    <s v="Concentratori ossigeno di alta fascia VIGO - emergenza COVID"/>
    <s v="33172200-8"/>
    <s v="APPARECCHI PER RIANIMAZIONE"/>
    <x v="0"/>
    <n v="487500"/>
    <s v="No"/>
    <n v="487500"/>
    <s v="Procedura negoziata senza previa pubblicazione"/>
    <s v="Contratto d'appalto"/>
    <s v="FORNITURE"/>
    <s v="N"/>
    <s v="NULL"/>
    <s v="FB"/>
    <s v="FORNITURA DI BENI"/>
    <s v="NULL"/>
    <s v="NULL"/>
    <s v="PERFEZIONATA/O"/>
    <s v="2020-04-02"/>
  </r>
  <r>
    <x v="145"/>
    <x v="145"/>
    <s v="008"/>
    <x v="9"/>
    <s v="2020"/>
    <s v="2020-04-06"/>
    <x v="692"/>
    <s v="8257795402"/>
    <s v="CIG"/>
    <s v="ADESIONE ALLA CONVENZIONE STIPULATA DALLA CENTRALE DI ACQUISTO REGIONALE PER IL SERVIZIO DI RACCOLTA, TRASPORTO E CONFERIMENTO AD IMPIANTI DI SMALTIMENTO DEI RIFIUTI SPECIALI PERICOLOSI E NON PERICOLOSI DERIVANTI DA ATTIVITÀ DELLE AZIENDE SANITARIE DELLA REGIONE EMILIA-ROMAGNA 4 "/>
    <s v="90524200-8"/>
    <s v="SERVIZI DI SMALTIMENTO DI RIFIUTI OSPEDALIERI"/>
    <x v="0"/>
    <n v="2854083.2"/>
    <s v="No"/>
    <n v="2854083.2"/>
    <s v="Affidamento diretto in adesione ad accordo quadro/convenzione"/>
    <s v="Contratto d'appalto discendente da Accordo quadro/Convenzione senza successivo confronto competitivo"/>
    <s v="SERVIZI"/>
    <s v="N"/>
    <s v="NULL"/>
    <s v="FS"/>
    <s v="FORNITURA DI SERVIZI"/>
    <s v="NULL"/>
    <n v="2854083.2"/>
    <s v="PERFEZIONATA/O"/>
    <s v="2020-04-07"/>
  </r>
  <r>
    <x v="146"/>
    <x v="146"/>
    <s v="099"/>
    <x v="6"/>
    <s v="2020"/>
    <s v="2020-03-04"/>
    <x v="693"/>
    <s v="823241863E"/>
    <s v="CIG"/>
    <s v="PROCEDURA APERTA PER LA SOMMINISTRAZIONE DI LAVORO TEMPORANEO"/>
    <s v="79621000-3"/>
    <s v="SERVIZI DI FORNITURA DI PERSONALE D'UFFICIO"/>
    <x v="0"/>
    <n v="7087717.7300000004"/>
    <s v="No"/>
    <n v="7087717.7300000004"/>
    <s v="Procedura aperta"/>
    <s v="Accordo quadro"/>
    <s v="SERVIZI"/>
    <s v="N"/>
    <s v="NULL"/>
    <s v="FS"/>
    <s v="FORNITURA DI SERVIZI"/>
    <s v="NULL"/>
    <s v="NULL"/>
    <s v="PERFEZIONATA/O"/>
    <s v="2020-03-19"/>
  </r>
  <r>
    <x v="147"/>
    <x v="147"/>
    <s v="020"/>
    <x v="21"/>
    <s v="2020"/>
    <s v="2020-04-09"/>
    <x v="694"/>
    <s v="827162373B"/>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600000"/>
    <s v="Affidamento diretto"/>
    <s v="Contratto d'appalto"/>
    <s v="SERVIZI"/>
    <s v="N"/>
    <s v="NULL"/>
    <s v="FS"/>
    <s v="FORNITURA DI SERVIZI"/>
    <s v="NULL"/>
    <s v="NULL"/>
    <s v="PERFEZIONATA/O"/>
    <s v="2020-04-09"/>
  </r>
  <r>
    <x v="147"/>
    <x v="147"/>
    <s v="020"/>
    <x v="21"/>
    <s v="2020"/>
    <s v="2020-04-09"/>
    <x v="694"/>
    <s v="8271664910"/>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220000"/>
    <s v="Affidamento diretto"/>
    <s v="Contratto d'appalto"/>
    <s v="SERVIZI"/>
    <s v="N"/>
    <s v="NULL"/>
    <s v="FS"/>
    <s v="FORNITURA DI SERVIZI"/>
    <s v="NULL"/>
    <s v="NULL"/>
    <s v="PERFEZIONATA/O"/>
    <s v="2020-04-09"/>
  </r>
  <r>
    <x v="147"/>
    <x v="147"/>
    <s v="020"/>
    <x v="21"/>
    <s v="2020"/>
    <s v="2020-04-09"/>
    <x v="694"/>
    <s v="82716773CC"/>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30000"/>
    <s v="Affidamento diretto"/>
    <s v="Contratto d'appalto"/>
    <s v="SERVIZI"/>
    <s v="N"/>
    <s v="NULL"/>
    <s v="FS"/>
    <s v="FORNITURA DI SERVIZI"/>
    <s v="NULL"/>
    <s v="NULL"/>
    <s v="PERFEZIONATA/O"/>
    <s v="2020-04-09"/>
  </r>
  <r>
    <x v="147"/>
    <x v="147"/>
    <s v="020"/>
    <x v="21"/>
    <s v="2020"/>
    <s v="2020-04-09"/>
    <x v="694"/>
    <s v="8271685A64"/>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820000"/>
    <s v="Affidamento diretto"/>
    <s v="Contratto d'appalto"/>
    <s v="SERVIZI"/>
    <s v="N"/>
    <s v="NULL"/>
    <s v="FS"/>
    <s v="FORNITURA DI SERVIZI"/>
    <s v="NULL"/>
    <s v="NULL"/>
    <s v="PERFEZIONATA/O"/>
    <s v="2020-04-09"/>
  </r>
  <r>
    <x v="147"/>
    <x v="147"/>
    <s v="020"/>
    <x v="21"/>
    <s v="2020"/>
    <s v="2020-04-09"/>
    <x v="694"/>
    <s v="8271690E83"/>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75000"/>
    <s v="Affidamento diretto"/>
    <s v="Contratto d'appalto"/>
    <s v="SERVIZI"/>
    <s v="N"/>
    <s v="NULL"/>
    <s v="FS"/>
    <s v="FORNITURA DI SERVIZI"/>
    <s v="NULL"/>
    <s v="NULL"/>
    <s v="PERFEZIONATA/O"/>
    <s v="2020-04-09"/>
  </r>
  <r>
    <x v="147"/>
    <x v="147"/>
    <s v="020"/>
    <x v="21"/>
    <s v="2020"/>
    <s v="2020-04-09"/>
    <x v="694"/>
    <s v="827169202E"/>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830000"/>
    <s v="Affidamento diretto"/>
    <s v="Contratto d'appalto"/>
    <s v="SERVIZI"/>
    <s v="N"/>
    <s v="NULL"/>
    <s v="FS"/>
    <s v="FORNITURA DI SERVIZI"/>
    <s v="NULL"/>
    <s v="NULL"/>
    <s v="PERFEZIONATA/O"/>
    <s v="2020-04-09"/>
  </r>
  <r>
    <x v="147"/>
    <x v="147"/>
    <s v="020"/>
    <x v="21"/>
    <s v="2020"/>
    <s v="2020-04-09"/>
    <x v="694"/>
    <s v="82717006C6"/>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320000"/>
    <s v="Affidamento diretto"/>
    <s v="Contratto d'appalto"/>
    <s v="SERVIZI"/>
    <s v="N"/>
    <s v="NULL"/>
    <s v="FS"/>
    <s v="FORNITURA DI SERVIZI"/>
    <s v="NULL"/>
    <s v="NULL"/>
    <s v="PERFEZIONATA/O"/>
    <s v="2020-04-09"/>
  </r>
  <r>
    <x v="148"/>
    <x v="148"/>
    <s v="008"/>
    <x v="9"/>
    <s v="2020"/>
    <s v="2020-03-09"/>
    <x v="695"/>
    <s v="8243961BD2"/>
    <s v="CIG"/>
    <s v="FORNITURA DI 200 TERMOMETRI AD INFRAROSSI emergenza Covid-19 - MASIMO EUROPE"/>
    <s v="33190000-8"/>
    <s v="DISPOSITIVI E PRODOTTI MEDICI VARI"/>
    <x v="0"/>
    <n v="54000"/>
    <s v="No"/>
    <n v="54000"/>
    <s v="Affidamento diretto in adesione ad accordo quadro/convenzione"/>
    <s v="Contratto d'appalto discendente da Accordo quadro/Convenzione senza successivo confronto competitivo"/>
    <s v="FORNITURE"/>
    <s v="N"/>
    <s v="NULL"/>
    <s v="FB"/>
    <s v="FORNITURA DI BENI"/>
    <s v="NULL"/>
    <n v="54000"/>
    <s v="PERFEZIONATA/O"/>
    <s v="2020-03-11"/>
  </r>
  <r>
    <x v="148"/>
    <x v="148"/>
    <s v="008"/>
    <x v="9"/>
    <s v="2020"/>
    <s v="2020-03-12"/>
    <x v="696"/>
    <s v="8248809C84"/>
    <s v="CIG"/>
    <s v="Fornitura arredi sanitari vari"/>
    <s v="39290000-1"/>
    <s v="ARREDAMENTO VARIO"/>
    <x v="0"/>
    <n v="18954.16"/>
    <s v="No"/>
    <n v="18954.16"/>
    <s v="Affidamento diretto"/>
    <s v="Contratto d'appalto"/>
    <s v="FORNITURE"/>
    <s v="N"/>
    <s v="NULL"/>
    <s v="FB"/>
    <s v="FORNITURA DI BENI"/>
    <s v="NULL"/>
    <s v="NULL"/>
    <s v="PERFEZIONATA/O"/>
    <s v="2020-03-20"/>
  </r>
  <r>
    <x v="148"/>
    <x v="148"/>
    <s v="008"/>
    <x v="9"/>
    <s v="2020"/>
    <s v="2020-03-12"/>
    <x v="697"/>
    <s v="824887422B"/>
    <s v="CIG"/>
    <s v="Fornitura arredi sanitari vari"/>
    <s v="39290000-1"/>
    <s v="ARREDAMENTO VARIO"/>
    <x v="0"/>
    <n v="12320"/>
    <s v="No"/>
    <n v="12320"/>
    <s v="Affidamento diretto"/>
    <s v="Contratto d'appalto"/>
    <s v="FORNITURE"/>
    <s v="N"/>
    <s v="NULL"/>
    <s v="FB"/>
    <s v="FORNITURA DI BENI"/>
    <s v="NULL"/>
    <s v="NULL"/>
    <s v="PERFEZIONATA/O"/>
    <s v="2020-03-20"/>
  </r>
  <r>
    <x v="148"/>
    <x v="148"/>
    <s v="008"/>
    <x v="9"/>
    <s v="2020"/>
    <s v="2020-03-14"/>
    <x v="698"/>
    <s v="8244483A97"/>
    <s v="CIG"/>
    <s v="Valvola biologica INSPIRIS RESILIA"/>
    <s v="33123210-3"/>
    <s v="APPARECCHI DI CONTROLLO DELLE FUNZIONI CARDIACHE"/>
    <x v="0"/>
    <n v="35900"/>
    <s v="No"/>
    <n v="35900"/>
    <s v="Affidamento diretto"/>
    <s v="Affidamento a contraente generale"/>
    <s v="FORNITURE"/>
    <s v="N"/>
    <s v="NULL"/>
    <s v="FB"/>
    <s v="FORNITURA DI BENI"/>
    <s v="NULL"/>
    <s v="NULL"/>
    <s v="PERFEZIONATA/O"/>
    <s v="2020-03-16"/>
  </r>
  <r>
    <x v="148"/>
    <x v="148"/>
    <s v="008"/>
    <x v="9"/>
    <s v="2020"/>
    <s v="2020-03-15"/>
    <x v="699"/>
    <s v="8249348951"/>
    <s v="CIG"/>
    <s v="30 LETTI MOD ELEGANZA 2 - EMERGENZA COVID-19 - COMPAMED"/>
    <s v="33192120-9"/>
    <s v="LETTI D'OSPEDALE"/>
    <x v="0"/>
    <n v="58000"/>
    <s v="No"/>
    <n v="58000"/>
    <s v="Affidamento diretto in adesione ad accordo quadro/convenzione"/>
    <s v="Contratto d'appalto discendente da Accordo quadro/Convenzione senza successivo confronto competitivo"/>
    <s v="FORNITURE"/>
    <s v="N"/>
    <s v="NULL"/>
    <s v="FB"/>
    <s v="FORNITURA DI BENI"/>
    <s v="NULL"/>
    <n v="58000"/>
    <s v="PERFEZIONATA/O"/>
    <s v="2020-03-17"/>
  </r>
  <r>
    <x v="148"/>
    <x v="148"/>
    <s v="008"/>
    <x v="9"/>
    <s v="2020"/>
    <s v="2020-03-15"/>
    <x v="700"/>
    <s v="824937606F"/>
    <s v="CIG"/>
    <s v="10 LETTI T.I. MOD ELEGANZA 5 - EMERGENZA COVID-19 - COMPAMED"/>
    <s v="33192120-9"/>
    <s v="LETTI D'OSPEDALE"/>
    <x v="0"/>
    <n v="149000"/>
    <s v="No"/>
    <n v="149000"/>
    <s v="Affidamento diretto in adesione ad accordo quadro/convenzione"/>
    <s v="Contratto d'appalto discendente da Accordo quadro/Convenzione senza successivo confronto competitivo"/>
    <s v="FORNITURE"/>
    <s v="N"/>
    <s v="NULL"/>
    <s v="FB"/>
    <s v="FORNITURA DI BENI"/>
    <s v="NULL"/>
    <n v="149000"/>
    <s v="PERFEZIONATA/O"/>
    <s v="2020-03-17"/>
  </r>
  <r>
    <x v="148"/>
    <x v="148"/>
    <s v="008"/>
    <x v="9"/>
    <s v="2020"/>
    <s v="2020-03-15"/>
    <x v="701"/>
    <s v="8249469D2A"/>
    <s v="CIG"/>
    <s v="SISTEMA DI MONITORAGGIO CENTRALIZZATO  - EMERGENZA COVID-19 - NIHON KOHDEN"/>
    <s v="33120000-7"/>
    <s v="SISTEMI DI REGISTRAZIONE E DISPOSITIVI DI ESPLORAZIONE"/>
    <x v="0"/>
    <n v="167119.79999999999"/>
    <s v="No"/>
    <n v="167119.79999999999"/>
    <s v="Affidamento diretto in adesione ad accordo quadro/convenzione"/>
    <s v="Contratto d'appalto discendente da Accordo quadro/Convenzione senza successivo confronto competitivo"/>
    <s v="FORNITURE"/>
    <s v="N"/>
    <s v="NULL"/>
    <s v="FB"/>
    <s v="FORNITURA DI BENI"/>
    <s v="NULL"/>
    <n v="167119.79999999999"/>
    <s v="PERFEZIONATA/O"/>
    <s v="2020-03-17"/>
  </r>
  <r>
    <x v="148"/>
    <x v="148"/>
    <s v="008"/>
    <x v="9"/>
    <s v="2020"/>
    <s v="2020-03-15"/>
    <x v="702"/>
    <s v="82495396F0"/>
    <s v="CIG"/>
    <s v="200 pompe a siringa - emergenza covid-19 - becton dickinson"/>
    <s v="33194110-0"/>
    <s v="POMPE PER INFUSIONE"/>
    <x v="0"/>
    <n v="140600"/>
    <s v="No"/>
    <n v="140600"/>
    <s v="Affidamento diretto in adesione ad accordo quadro/convenzione"/>
    <s v="Contratto d'appalto discendente da Accordo quadro/Convenzione senza successivo confronto competitivo"/>
    <s v="FORNITURE"/>
    <s v="N"/>
    <s v="NULL"/>
    <s v="FB"/>
    <s v="FORNITURA DI BENI"/>
    <s v="NULL"/>
    <n v="140600"/>
    <s v="PERFEZIONATA/O"/>
    <s v="2020-03-17"/>
  </r>
  <r>
    <x v="148"/>
    <x v="148"/>
    <s v="008"/>
    <x v="9"/>
    <s v="2020"/>
    <s v="2020-03-15"/>
    <x v="703"/>
    <s v="82495754A6"/>
    <s v="CIG"/>
    <s v="24 sistemi di impilaggio per pompe a siringa - emergenza covid-19 - BECTON DICKINSON"/>
    <s v="33194110-0"/>
    <s v="POMPE PER INFUSIONE"/>
    <x v="0"/>
    <n v="45600"/>
    <s v="No"/>
    <n v="45600"/>
    <s v="Affidamento diretto in adesione ad accordo quadro/convenzione"/>
    <s v="Contratto d'appalto discendente da Accordo quadro/Convenzione senza successivo confronto competitivo"/>
    <s v="FORNITURE"/>
    <s v="N"/>
    <s v="NULL"/>
    <s v="FB"/>
    <s v="FORNITURA DI BENI"/>
    <s v="NULL"/>
    <n v="45600"/>
    <s v="PERFEZIONATA/O"/>
    <s v="2020-03-17"/>
  </r>
  <r>
    <x v="148"/>
    <x v="148"/>
    <s v="008"/>
    <x v="9"/>
    <s v="2020"/>
    <s v="2020-03-15"/>
    <x v="704"/>
    <s v="8250968231"/>
    <s v="CIG"/>
    <s v="2 VIDEOLARINGOSCOPI - EMERGENZA COVID-19"/>
    <s v="33120000-7"/>
    <s v="SISTEMI DI REGISTRAZIONE E DISPOSITIVI DI ESPLORAZIONE"/>
    <x v="0"/>
    <n v="30000"/>
    <s v="No"/>
    <n v="30000"/>
    <s v="Affidamento diretto in adesione ad accordo quadro/convenzione"/>
    <s v="Contratto d'appalto discendente da Accordo quadro/Convenzione senza successivo confronto competitivo"/>
    <s v="FORNITURE"/>
    <s v="N"/>
    <s v="NULL"/>
    <s v="FB"/>
    <s v="FORNITURA DI BENI"/>
    <s v="NULL"/>
    <n v="30000"/>
    <s v="PERFEZIONATA/O"/>
    <s v="2020-03-19"/>
  </r>
  <r>
    <x v="148"/>
    <x v="148"/>
    <s v="008"/>
    <x v="9"/>
    <s v="2020"/>
    <s v="2020-03-19"/>
    <x v="705"/>
    <s v="8253638D88"/>
    <s v="CIG"/>
    <s v="Rinnovo service di un sistema per diagnosi QUANTIFERON - 2020-2021 DIASORIN"/>
    <s v="33124110-9"/>
    <s v="SISTEMI DIAGNOSTICI"/>
    <x v="0"/>
    <n v="294618"/>
    <s v="No"/>
    <n v="294618"/>
    <s v="Affidamento diretto in adesione ad accordo quadro/convenzione"/>
    <s v="Contratto d'appalto discendente da Accordo quadro/Convenzione senza successivo confronto competitivo"/>
    <s v="SERVIZI"/>
    <s v="N"/>
    <s v="NULL"/>
    <s v="FS"/>
    <s v="FORNITURA DI SERVIZI"/>
    <s v="NULL"/>
    <n v="294618"/>
    <s v="PERFEZIONATA/O"/>
    <s v="2020-03-23"/>
  </r>
  <r>
    <x v="148"/>
    <x v="148"/>
    <s v="008"/>
    <x v="9"/>
    <s v="2020"/>
    <s v="2020-03-19"/>
    <x v="706"/>
    <s v="8257227F44"/>
    <s v="CIG"/>
    <s v="CENTRALE DI MONITORAGGIO PER T.I. - EMERGENZA COPVID-19 - NIHON KOHDEN"/>
    <s v="33120000-7"/>
    <s v="SISTEMI DI REGISTRAZIONE E DISPOSITIVI DI ESPLORAZIONE"/>
    <x v="0"/>
    <n v="213445.4"/>
    <s v="No"/>
    <n v="213445.4"/>
    <s v="Affidamento diretto in adesione ad accordo quadro/convenzione"/>
    <s v="Contratto d'appalto discendente da Accordo quadro/Convenzione senza successivo confronto competitivo"/>
    <s v="FORNITURE"/>
    <s v="N"/>
    <s v="NULL"/>
    <s v="FB"/>
    <s v="FORNITURA DI BENI"/>
    <s v="NULL"/>
    <n v="213445.4"/>
    <s v="PERFEZIONATA/O"/>
    <s v="2020-03-25"/>
  </r>
  <r>
    <x v="148"/>
    <x v="148"/>
    <s v="008"/>
    <x v="9"/>
    <s v="2020"/>
    <s v="2020-03-30"/>
    <x v="707"/>
    <s v="8262692D21"/>
    <s v="CIG"/>
    <s v="4 LETTI BARIATRICI - CONVENZIONE INTERCENTER  LETTI ELETTRICI AZIENDE SANITARIE-LOTTO 5-  ARJO covid-19"/>
    <s v="33192130-2"/>
    <s v="LETTI MOTORIZZATI"/>
    <x v="0"/>
    <n v="48596"/>
    <s v="No"/>
    <n v="48596"/>
    <s v="Affidamento diretto in adesione ad accordo quadro/convenzione"/>
    <s v="Contratto d'appalto discendente da Accordo quadro/Convenzione senza successivo confronto competitivo"/>
    <s v="FORNITURE"/>
    <s v="N"/>
    <s v="NULL"/>
    <s v="FB"/>
    <s v="FORNITURA DI BENI"/>
    <s v="NULL"/>
    <n v="48596"/>
    <s v="PERFEZIONATA/O"/>
    <s v="2020-03-31"/>
  </r>
  <r>
    <x v="148"/>
    <x v="148"/>
    <s v="008"/>
    <x v="9"/>
    <s v="2020"/>
    <s v="2020-04-01"/>
    <x v="708"/>
    <s v="8259378E54"/>
    <s v="CIG"/>
    <s v="Stent vascolari periferici"/>
    <s v="33123210-3"/>
    <s v="APPARECCHI DI CONTROLLO DELLE FUNZIONI CARDIACHE"/>
    <x v="0"/>
    <n v="39100"/>
    <s v="No"/>
    <n v="39100"/>
    <s v="Affidamento diretto"/>
    <s v="Affidamento a contraente generale"/>
    <s v="FORNITURE"/>
    <s v="N"/>
    <s v="NULL"/>
    <s v="FB"/>
    <s v="FORNITURA DI BENI"/>
    <s v="NULL"/>
    <s v="NULL"/>
    <s v="PERFEZIONATA/O"/>
    <s v="2020-04-01"/>
  </r>
  <r>
    <x v="149"/>
    <x v="149"/>
    <s v="015"/>
    <x v="20"/>
    <s v="2020"/>
    <s v="2020-03-05"/>
    <x v="709"/>
    <s v="8245125C62"/>
    <s v="CIG"/>
    <s v="ACQUISTO APPARECCHIATURE PER EMERGENZA CORONAVIRUS"/>
    <s v="33172200-8"/>
    <s v="APPARECCHI PER RIANIMAZIONE"/>
    <x v="0"/>
    <n v="929235"/>
    <s v="Si"/>
    <n v="20000"/>
    <s v="Affidamento diretto"/>
    <s v="Contratto d'appalto"/>
    <s v="FORNITURE"/>
    <s v="N"/>
    <s v="NULL"/>
    <s v="FB"/>
    <s v="FORNITURA DI BENI"/>
    <s v="NULL"/>
    <s v="NULL"/>
    <s v="PERFEZIONATA/O"/>
    <s v="2020-03-18"/>
  </r>
  <r>
    <x v="150"/>
    <x v="150"/>
    <s v="001"/>
    <x v="4"/>
    <s v="2020"/>
    <s v="2020-03-13"/>
    <x v="710"/>
    <s v="8246288C1F"/>
    <s v="CIG"/>
    <s v="PROCEDURA IN URGENZA PER EMERGENZA CORONAVIRUS PER LA FORNITURA DI N. 8 LETTI ARTICOLATI PER TERAPIA INTENSIVA"/>
    <s v="33192120-9"/>
    <s v="LETTI D'OSPEDALE"/>
    <x v="0"/>
    <n v="128000"/>
    <s v="No"/>
    <n v="128000"/>
    <s v="Procedura negoziata senza previa pubblicazione"/>
    <s v="Accordo quadro/Convenzione"/>
    <s v="FORNITURE"/>
    <s v="N"/>
    <s v="NULL"/>
    <s v="AA"/>
    <s v="ALTRO (Stazioni appaltanti con sistema di qualificazione proprio)"/>
    <s v="2020-03-27"/>
    <n v="127200"/>
    <s v="AGGIUDICATA/O"/>
    <s v="2020-04-07"/>
  </r>
  <r>
    <x v="150"/>
    <x v="150"/>
    <s v="001"/>
    <x v="4"/>
    <s v="2020"/>
    <s v="2020-03-19"/>
    <x v="711"/>
    <s v="82505129E1"/>
    <s v="CIG"/>
    <s v="SOMMINISTRAZIONE DI LAVORO A TEMPO DETERMINATO "/>
    <s v="79624000-4"/>
    <s v="SERVIZI DI FORNITURA DI PERSONALE INFERMIERISTICO"/>
    <x v="0"/>
    <n v="401066.38"/>
    <s v="No"/>
    <n v="401066.38"/>
    <s v="Affidamento diretto in adesione ad accordo quadro/convenzione"/>
    <s v="Contratto d'appalto discendente da Accordo quadro/Convenzione senza successivo confronto competitivo"/>
    <s v="SERVIZI"/>
    <s v="N"/>
    <s v="NULL"/>
    <s v="FS"/>
    <s v="FORNITURA DI SERVIZI"/>
    <s v="NULL"/>
    <n v="401066.38"/>
    <s v="PERFEZIONATA/O"/>
    <s v="2020-03-19"/>
  </r>
  <r>
    <x v="150"/>
    <x v="150"/>
    <s v="001"/>
    <x v="4"/>
    <s v="2020"/>
    <s v="2020-04-08"/>
    <x v="712"/>
    <s v="8270057AEC"/>
    <s v="CIG"/>
    <s v="SISTEMA COMPLETO EMOCOLTURE, AEROBI ANAEROBI"/>
    <s v="33124110-9"/>
    <s v="SISTEMI DIAGNOSTICI"/>
    <x v="0"/>
    <n v="93000"/>
    <s v="No"/>
    <n v="93000"/>
    <s v="Affidamento diretto in adesione ad accordo quadro/convenzione"/>
    <s v="Contratto d'appalto discendente da Accordo quadro/Convenzione senza successivo confronto competitivo"/>
    <s v="FORNITURE"/>
    <s v="N"/>
    <s v="NULL"/>
    <s v="FB"/>
    <s v="FORNITURA DI BENI"/>
    <s v="NULL"/>
    <n v="93000"/>
    <s v="PERFEZIONATA/O"/>
    <s v="2020-04-08"/>
  </r>
  <r>
    <x v="151"/>
    <x v="151"/>
    <s v="015"/>
    <x v="20"/>
    <s v="2020"/>
    <s v="2020-03-30"/>
    <x v="713"/>
    <s v="826029965F"/>
    <s v="CIG"/>
    <s v="Acquisto arredi sanitari e non sanitari occorrenti al S.I.R. di Arzano"/>
    <s v="39290000-1"/>
    <s v="ARREDAMENTO VARIO"/>
    <x v="0"/>
    <n v="212000"/>
    <s v="Si"/>
    <n v="154000"/>
    <s v="Sistema dinamico di acquisizione"/>
    <s v="Contratto d'appalto"/>
    <s v="FORNITURE"/>
    <s v="N"/>
    <s v="NULL"/>
    <s v="FB"/>
    <s v="FORNITURA DI BENI"/>
    <s v="NULL"/>
    <s v="NULL"/>
    <s v="PERFEZIONATA/O"/>
    <s v="2020-03-30"/>
  </r>
  <r>
    <x v="151"/>
    <x v="151"/>
    <s v="015"/>
    <x v="20"/>
    <s v="2020"/>
    <s v="2020-03-30"/>
    <x v="713"/>
    <s v="82603028D8"/>
    <s v="CIG"/>
    <s v="Acquisto arredi sanitari e non sanitari occorrenti al S.I.R. di Arzano"/>
    <s v="39290000-1"/>
    <s v="ARREDAMENTO VARIO"/>
    <x v="0"/>
    <n v="212000"/>
    <s v="Si"/>
    <n v="58000"/>
    <s v="Sistema dinamico di acquisizione"/>
    <s v="Contratto d'appalto"/>
    <s v="FORNITURE"/>
    <s v="N"/>
    <s v="NULL"/>
    <s v="FB"/>
    <s v="FORNITURA DI BENI"/>
    <s v="NULL"/>
    <s v="NULL"/>
    <s v="PERFEZIONATA/O"/>
    <s v="2020-03-30"/>
  </r>
  <r>
    <x v="152"/>
    <x v="152"/>
    <s v="019"/>
    <x v="18"/>
    <s v="2020"/>
    <s v="2020-04-01"/>
    <x v="714"/>
    <s v="8263669363"/>
    <s v="CIG"/>
    <s v="Chromium Controller 10XGenomics"/>
    <s v="38434000-6"/>
    <s v="ANALIZZATORI"/>
    <x v="0"/>
    <n v="135000"/>
    <s v="No"/>
    <n v="135000"/>
    <s v="Procedura negoziata senza previa pubblicazione"/>
    <s v="Contratto d'appalto"/>
    <s v="FORNITURE"/>
    <s v="N"/>
    <s v="NULL"/>
    <s v="FB"/>
    <s v="FORNITURA DI BENI"/>
    <s v="NULL"/>
    <s v="NULL"/>
    <s v="PERFEZIONATA/O"/>
    <s v="2020-04-01"/>
  </r>
  <r>
    <x v="153"/>
    <x v="153"/>
    <s v="003"/>
    <x v="2"/>
    <s v="2020"/>
    <s v="2020-03-09"/>
    <x v="715"/>
    <s v="8233435D7D"/>
    <s v="CIG"/>
    <s v="SUA.LECCO. COMUNE DI GARBAGNATE MONASTERO. AFFIDAMENTO DELLA GESTIONE DEL CENTRO RACCOLTA RIFIUTI INTERCOMUNALE TRA I COMUNI DI GARBAGNATE MONASTERO, BARZAGO, BULCIAGO E MOLTENO - PERDIODO DAL 01.04.2020 AL 30.03.2024 PIÙ PROROGA 3 MESI.  "/>
    <s v="90511100-3"/>
    <s v="SERVIZI DI RACCOLTA DI RIFIUTI SOLIDI URBANI"/>
    <x v="0"/>
    <n v="212344"/>
    <s v="No"/>
    <n v="212344"/>
    <s v="Procedura negoziata per affidamenti sotto soglia"/>
    <s v="Contratto d'appalto"/>
    <s v="SERVIZI"/>
    <s v="N"/>
    <s v="NULL"/>
    <s v="FS"/>
    <s v="FORNITURA DI SERVIZI"/>
    <s v="NULL"/>
    <s v="NULL"/>
    <s v="PERFEZIONATA/O"/>
    <s v="2020-03-09"/>
  </r>
  <r>
    <x v="154"/>
    <x v="154"/>
    <s v="008"/>
    <x v="9"/>
    <s v="2020"/>
    <s v="2020-03-13"/>
    <x v="716"/>
    <s v="82458735A9"/>
    <s v="CIG"/>
    <s v="inserimento socio lavorativoin favore di cittadini con disabilità fisica, sensoriale, intelettiva. Contratto ponte nelle more di riaffidamento del servizio"/>
    <s v="85110000-3"/>
    <s v="SERVIZI OSPEDALIERI E AFFINI"/>
    <x v="0"/>
    <n v="70000"/>
    <s v="No"/>
    <n v="70000"/>
    <s v="Affidamento diretto"/>
    <s v="Accordo quadro"/>
    <s v="SERVIZI"/>
    <s v="N"/>
    <s v="Servizi sociali e altri servizi specifici di cui all'allegato IX esclusi gli appalti di cui agli artt.143 e 144"/>
    <s v="FS"/>
    <s v="FORNITURA DI SERVIZI"/>
    <s v="NULL"/>
    <s v="NULL"/>
    <s v="PERFEZIONATA/O"/>
    <s v="2020-03-13"/>
  </r>
  <r>
    <x v="2"/>
    <x v="2"/>
    <s v="003"/>
    <x v="2"/>
    <s v="2020"/>
    <s v="2020-03-05"/>
    <x v="717"/>
    <s v="823809530E"/>
    <s v="CIG"/>
    <s v="ADESIONE CONVENZIONE ARCA_2018_005 - LOTTO 17 - SOC. A.C.R.A.F."/>
    <s v="33631600-8"/>
    <s v="ANTISETTICI E DISINFETTANTI"/>
    <x v="1"/>
    <n v="60000"/>
    <s v="No"/>
    <n v="60000"/>
    <s v="Affidamento diretto in adesione ad accordo quadro/convenzione"/>
    <s v="Contratto d'appalto discendente da Accordo quadro/Convenzione senza successivo confronto competitivo"/>
    <s v="FORNITURE"/>
    <s v="N"/>
    <s v="NULL"/>
    <s v="FB"/>
    <s v="FORNITURA DI BENI"/>
    <s v="NULL"/>
    <n v="60000"/>
    <s v="PERFEZIONATA/O"/>
    <s v="2020-03-05"/>
  </r>
  <r>
    <x v="2"/>
    <x v="2"/>
    <s v="003"/>
    <x v="2"/>
    <s v="2020"/>
    <s v="2020-03-05"/>
    <x v="718"/>
    <s v="8238101800"/>
    <s v="CIG"/>
    <s v="ADESIONE CONVENZIONE ARCA_2018_005 - LOTTO 16 - SOC. A.C.R.A.F."/>
    <s v="33631600-8"/>
    <s v="ANTISETTICI E DISINFETTANTI"/>
    <x v="1"/>
    <n v="6000"/>
    <s v="No"/>
    <n v="6000"/>
    <s v="Affidamento diretto in adesione ad accordo quadro/convenzione"/>
    <s v="Contratto d'appalto discendente da Accordo quadro/Convenzione senza successivo confronto competitivo"/>
    <s v="FORNITURE"/>
    <s v="N"/>
    <s v="NULL"/>
    <s v="FB"/>
    <s v="FORNITURA DI BENI"/>
    <s v="NULL"/>
    <n v="6000"/>
    <s v="PERFEZIONATA/O"/>
    <s v="2020-03-05"/>
  </r>
  <r>
    <x v="2"/>
    <x v="2"/>
    <s v="003"/>
    <x v="2"/>
    <s v="2020"/>
    <s v="2020-03-05"/>
    <x v="719"/>
    <s v="823815870A"/>
    <s v="CIG"/>
    <s v="ADESIONE CONVENZIONE ARCA_2018_005 - LOTTO 26 - SOC. B. BRAUN MILANO"/>
    <s v="33631600-8"/>
    <s v="ANTISETTICI E DISINFETTANTI"/>
    <x v="1"/>
    <n v="58000"/>
    <s v="No"/>
    <n v="58000"/>
    <s v="Affidamento diretto in adesione ad accordo quadro/convenzione"/>
    <s v="Contratto d'appalto discendente da Accordo quadro/Convenzione senza successivo confronto competitivo"/>
    <s v="FORNITURE"/>
    <s v="N"/>
    <s v="NULL"/>
    <s v="FB"/>
    <s v="FORNITURA DI BENI"/>
    <s v="NULL"/>
    <n v="58000"/>
    <s v="PERFEZIONATA/O"/>
    <s v="2020-03-05"/>
  </r>
  <r>
    <x v="155"/>
    <x v="155"/>
    <s v="004"/>
    <x v="12"/>
    <s v="2020"/>
    <s v="2020-03-02"/>
    <x v="720"/>
    <s v="82321980B3"/>
    <s v="CIG"/>
    <s v="igienizzante mani emergenza coronavirus"/>
    <s v="33741300-9"/>
    <s v="IGIENIZZANTI PER LE MANI"/>
    <x v="1"/>
    <n v="102880.8"/>
    <s v="No"/>
    <n v="102880.8"/>
    <s v="Sistema dinamico di acquisizione"/>
    <s v="Contratto d'appalto"/>
    <s v="FORNITURE"/>
    <s v="N"/>
    <s v="NULL"/>
    <s v="FB"/>
    <s v="FORNITURA DI BENI"/>
    <s v="NULL"/>
    <s v="NULL"/>
    <s v="PERFEZIONATA/O"/>
    <s v="2020-03-02"/>
  </r>
  <r>
    <x v="155"/>
    <x v="155"/>
    <s v="004"/>
    <x v="12"/>
    <s v="2020"/>
    <s v="2020-03-04"/>
    <x v="721"/>
    <s v="8236738339"/>
    <s v="CIG"/>
    <s v="acquisto sanificante detergente per emergenza virus"/>
    <s v="33741300-9"/>
    <s v="IGIENIZZANTI PER LE MANI"/>
    <x v="1"/>
    <n v="52034.400000000001"/>
    <s v="No"/>
    <n v="52034.400000000001"/>
    <s v="Sistema dinamico di acquisizione"/>
    <s v="Contratto d'appalto"/>
    <s v="FORNITURE"/>
    <s v="N"/>
    <s v="NULL"/>
    <s v="FB"/>
    <s v="FORNITURA DI BENI"/>
    <s v="NULL"/>
    <s v="NULL"/>
    <s v="PERFEZIONATA/O"/>
    <s v="2020-03-04"/>
  </r>
  <r>
    <x v="6"/>
    <x v="6"/>
    <s v="001"/>
    <x v="4"/>
    <s v="2020"/>
    <s v="2020-03-09"/>
    <x v="722"/>
    <s v="8246412276"/>
    <s v="CIG"/>
    <s v="IODOPOVIDONE7.5% SOLUZ CUTANEA fl 500 ml LOMBARDA H"/>
    <s v="33631600-8"/>
    <s v="ANTISETTICI E DISINFETTANTI"/>
    <x v="1"/>
    <n v="10000"/>
    <s v="No"/>
    <n v="10000"/>
    <s v="Procedura negoziata per affidamenti sotto soglia"/>
    <s v="Contratto d'appalto"/>
    <s v="FORNITURE"/>
    <s v="N"/>
    <s v="NULL"/>
    <s v="FB"/>
    <s v="FORNITURA DI BENI"/>
    <s v="NULL"/>
    <s v="NULL"/>
    <s v="PERFEZIONATA/O"/>
    <s v="2020-03-13"/>
  </r>
  <r>
    <x v="7"/>
    <x v="7"/>
    <s v="021"/>
    <x v="5"/>
    <s v="2020"/>
    <s v="2020-03-13"/>
    <x v="723"/>
    <s v="824265239C"/>
    <s v="CIG"/>
    <s v="Fornitura di un impianto per la disinfezione di sedie a rotelle e lettini (Pos 04/BK/2019)"/>
    <s v="33191000-5"/>
    <s v="APPARECCHI PER LA STERILIZZAZIONE, LA DISINFEZIONE E L'IGIENE"/>
    <x v="1"/>
    <n v="63000"/>
    <s v="No"/>
    <n v="63000"/>
    <s v="Procedura negoziata per affidamenti sotto soglia"/>
    <s v="Contratto d'appalto"/>
    <s v="FORNITURE"/>
    <s v="N"/>
    <s v="NULL"/>
    <s v="FB"/>
    <s v="FORNITURA DI BENI"/>
    <s v="NULL"/>
    <s v="NULL"/>
    <s v="PERFEZIONATA/O"/>
    <s v="2020-03-13"/>
  </r>
  <r>
    <x v="7"/>
    <x v="7"/>
    <s v="021"/>
    <x v="5"/>
    <s v="2020"/>
    <s v="2020-03-26"/>
    <x v="724"/>
    <s v="8259495EE1"/>
    <s v="CIG"/>
    <s v="FORNITURA DI ALCOOL DENATURATO PER LA PRODUZIONE DI DINSINFETTANTE PER MANI PER L'AZIENDA SANITARIA DELLA PROVINCIA AUTONOMA DI BOLZANO"/>
    <s v="33631600-8"/>
    <s v="ANTISETTICI E DISINFETTANTI"/>
    <x v="1"/>
    <n v="75455"/>
    <s v="No"/>
    <n v="75455"/>
    <s v="Affidamento diretto"/>
    <s v="Contratto d'appalto"/>
    <s v="FORNITURE"/>
    <s v="N"/>
    <s v="NULL"/>
    <s v="AA"/>
    <s v="ALTRO (Stazioni appaltanti con sistema di qualificazione proprio)"/>
    <s v="NULL"/>
    <s v="NULL"/>
    <s v="PERFEZIONATA/O"/>
    <s v="2020-04-02"/>
  </r>
  <r>
    <x v="13"/>
    <x v="13"/>
    <s v="007"/>
    <x v="7"/>
    <s v="2020"/>
    <s v="2020-04-06"/>
    <x v="725"/>
    <s v="8268217C81"/>
    <s v="CIG"/>
    <s v="adesioen gara regionale materiale di convivenza lotto 1"/>
    <s v="39831000-6"/>
    <s v="DETERSIVI E DETERGENTI"/>
    <x v="1"/>
    <n v="83535.240000000005"/>
    <s v="No"/>
    <n v="83535.240000000005"/>
    <s v="Affidamento diretto in adesione ad accordo quadro/convenzione"/>
    <s v="Contratto d'appalto discendente da Accordo quadro/Convenzione senza successivo confronto competitivo"/>
    <s v="FORNITURE"/>
    <s v="N"/>
    <s v="NULL"/>
    <s v="FB"/>
    <s v="FORNITURA DI BENI"/>
    <s v="NULL"/>
    <n v="83535.240000000005"/>
    <s v="PERFEZIONATA/O"/>
    <s v="2020-04-06"/>
  </r>
  <r>
    <x v="156"/>
    <x v="156"/>
    <s v="009"/>
    <x v="3"/>
    <s v="2020"/>
    <s v="2020-04-06"/>
    <x v="726"/>
    <s v="8267416781"/>
    <s v="CIG"/>
    <s v="Fornitura gel a base alcolica"/>
    <s v="33631600-8"/>
    <s v="ANTISETTICI E DISINFETTANTI"/>
    <x v="1"/>
    <n v="9000"/>
    <s v="No"/>
    <n v="9000"/>
    <s v="Affidamento diretto"/>
    <s v="Contratto d'appalto"/>
    <s v="FORNITURE"/>
    <s v="N"/>
    <s v="NULL"/>
    <s v="FB"/>
    <s v="FORNITURA DI BENI"/>
    <s v="NULL"/>
    <s v="NULL"/>
    <s v="PERFEZIONATA/O"/>
    <s v="2020-04-08"/>
  </r>
  <r>
    <x v="22"/>
    <x v="22"/>
    <s v="013"/>
    <x v="0"/>
    <s v="2020"/>
    <s v="2020-03-19"/>
    <x v="727"/>
    <s v="8252054263"/>
    <s v="CIG"/>
    <s v="sanificazione farmacie comunali "/>
    <s v="33191000-5"/>
    <s v="APPARECCHI PER LA STERILIZZAZIONE, LA DISINFEZIONE E L'IGIENE"/>
    <x v="1"/>
    <n v="1850"/>
    <s v="No"/>
    <n v="1850"/>
    <s v="Affidamento diretto"/>
    <s v="Contratto d'appalto"/>
    <s v="SERVIZI"/>
    <s v="N"/>
    <s v="NULL"/>
    <s v="FS"/>
    <s v="FORNITURA DI SERVIZI"/>
    <s v="NULL"/>
    <s v="NULL"/>
    <s v="PERFEZIONATA/O"/>
    <s v="2020-03-19"/>
  </r>
  <r>
    <x v="23"/>
    <x v="23"/>
    <s v="004"/>
    <x v="12"/>
    <s v="2020"/>
    <s v="2020-03-18"/>
    <x v="728"/>
    <s v="8250327139"/>
    <s v="CIG"/>
    <s v="Fornitura di DISINFETTANTI"/>
    <s v="24455000-8"/>
    <s v="DISINFETTANTI"/>
    <x v="1"/>
    <n v="140000"/>
    <s v="No"/>
    <n v="140000"/>
    <s v="Procedura negoziata per affidamenti sotto soglia"/>
    <s v="Contratto d'appalto"/>
    <s v="FORNITURE"/>
    <s v="N"/>
    <s v="NULL"/>
    <s v="FB"/>
    <s v="FORNITURA DI BENI"/>
    <s v="NULL"/>
    <s v="NULL"/>
    <s v="PERFEZIONATA/O"/>
    <s v="2020-03-19"/>
  </r>
  <r>
    <x v="30"/>
    <x v="30"/>
    <s v="099"/>
    <x v="6"/>
    <s v="2020"/>
    <s v="2020-04-02"/>
    <x v="729"/>
    <s v="82659269EA"/>
    <s v="CIG"/>
    <s v="SERVIZIO DI DECONTAMINAZIONE AMBIENTALE DEI LOCALI DESTINATI ALL'EMERGENZA COVID-19 PRESSO IL POLICLINICO MILITARE DI ROMA."/>
    <s v="90921000-9"/>
    <s v="SERVIZI DI DISINFEZIONE E DISINFESTAZIONE"/>
    <x v="1"/>
    <n v="97800"/>
    <s v="No"/>
    <n v="97800"/>
    <s v="Procedura negoziata senza previa pubblicazione"/>
    <s v="Contratto d'appalto"/>
    <s v="SERVIZI"/>
    <s v="N"/>
    <s v="NULL"/>
    <s v="FS"/>
    <s v="FORNITURA DI SERVIZI"/>
    <s v="NULL"/>
    <s v="NULL"/>
    <s v="PERFEZIONATA/O"/>
    <s v="2020-04-02"/>
  </r>
  <r>
    <x v="32"/>
    <x v="32"/>
    <s v="003"/>
    <x v="2"/>
    <s v="2020"/>
    <s v="2020-03-17"/>
    <x v="730"/>
    <s v="8248490547"/>
    <s v="CIG"/>
    <s v="ADESIONE ANTISETTICI E DISINFETTANTI 3 - ARCA_2016_14.1 - 1^ adesione"/>
    <s v="33631600-8"/>
    <s v="ANTISETTICI E DISINFETTANTI"/>
    <x v="1"/>
    <n v="808.28"/>
    <s v="No"/>
    <n v="808.28"/>
    <s v="Affidamento diretto in adesione ad accordo quadro/convenzione"/>
    <s v="Contratto d'appalto discendente da Accordo quadro/Convenzione senza successivo confronto competitivo"/>
    <s v="FORNITURE"/>
    <s v="N"/>
    <s v="NULL"/>
    <s v="FB"/>
    <s v="FORNITURA DI BENI"/>
    <s v="NULL"/>
    <n v="808.28"/>
    <s v="PERFEZIONATA/O"/>
    <s v="2020-03-17"/>
  </r>
  <r>
    <x v="32"/>
    <x v="32"/>
    <s v="003"/>
    <x v="2"/>
    <s v="2020"/>
    <s v="2020-04-03"/>
    <x v="731"/>
    <s v="8266318D66"/>
    <s v="CIG"/>
    <s v="ADESIONE ANTISETTICI E DISINFETTANTI 4 ARCA_2017_078 - 1 ADESIONE"/>
    <s v="33631600-8"/>
    <s v="ANTISETTICI E DISINFETTANTI"/>
    <x v="1"/>
    <n v="186.24"/>
    <s v="No"/>
    <n v="186.24"/>
    <s v="Affidamento diretto in adesione ad accordo quadro/convenzione"/>
    <s v="Contratto d'appalto discendente da Accordo quadro/Convenzione senza successivo confronto competitivo"/>
    <s v="FORNITURE"/>
    <s v="N"/>
    <s v="NULL"/>
    <s v="FB"/>
    <s v="FORNITURA DI BENI"/>
    <s v="NULL"/>
    <n v="186.24"/>
    <s v="PERFEZIONATA/O"/>
    <s v="2020-04-03"/>
  </r>
  <r>
    <x v="32"/>
    <x v="32"/>
    <s v="003"/>
    <x v="2"/>
    <s v="2020"/>
    <s v="2020-04-06"/>
    <x v="732"/>
    <s v="8266355BEF"/>
    <s v="CIG"/>
    <s v="ADESIONE ALLA CONVENZIONE FARMACI ARCA_2018_001.3 - 20^ TRANCHE LOTTO 2656"/>
    <s v="33631600-8"/>
    <s v="ANTISETTICI E DISINFETTANTI"/>
    <x v="1"/>
    <n v="732.38"/>
    <s v="No"/>
    <n v="732.38"/>
    <s v="Affidamento diretto in adesione ad accordo quadro/convenzione"/>
    <s v="Contratto d'appalto discendente da Accordo quadro/Convenzione senza successivo confronto competitivo"/>
    <s v="FORNITURE"/>
    <s v="N"/>
    <s v="NULL"/>
    <s v="FB"/>
    <s v="FORNITURA DI BENI"/>
    <s v="NULL"/>
    <n v="732.38"/>
    <s v="PERFEZIONATA/O"/>
    <s v="2020-04-06"/>
  </r>
  <r>
    <x v="41"/>
    <x v="41"/>
    <s v="019"/>
    <x v="18"/>
    <s v="2020"/>
    <s v="2020-03-27"/>
    <x v="733"/>
    <s v="8261471D87"/>
    <s v="CIG"/>
    <s v="Fornitura in somma urgenza sistema per la biodecontaminazione delle superfici TOMI Steramist?Surface - Progetto emergenza "/>
    <s v="33191000-5"/>
    <s v="APPARECCHI PER LA STERILIZZAZIONE, LA DISINFEZIONE E L'IGIENE"/>
    <x v="1"/>
    <n v="175950"/>
    <s v="No"/>
    <n v="175950"/>
    <s v="Procedura negoziata senza previa pubblicazione"/>
    <s v="Contratto d'appalto"/>
    <s v="FORNITURE"/>
    <s v="N"/>
    <s v="NULL"/>
    <s v="FB"/>
    <s v="FORNITURA DI BENI"/>
    <s v="NULL"/>
    <s v="NULL"/>
    <s v="PERFEZIONATA/O"/>
    <s v="2020-03-30"/>
  </r>
  <r>
    <x v="47"/>
    <x v="47"/>
    <s v="010"/>
    <x v="15"/>
    <s v="2020"/>
    <s v="2020-03-26"/>
    <x v="734"/>
    <s v="8255763725"/>
    <s v="CIG"/>
    <s v="FORNITURA DI SALVIETTE MONOUSO PER LA DECONTAMINAZIONE E DISINFEZIONE DELLE APPARECCHIATURE E SUPERFICI  PER MAGAZINO ECONOMALE - MEPA 24 MESI +12"/>
    <s v="33711430-0"/>
    <s v="SALVIETTE IGIENICHE MONOUSO"/>
    <x v="1"/>
    <n v="145500"/>
    <s v="No"/>
    <n v="145500"/>
    <s v="Procedura negoziata per affidamenti sotto soglia"/>
    <s v="Contratto d'appalto"/>
    <s v="FORNITURE"/>
    <s v="N"/>
    <s v="NULL"/>
    <s v="FB"/>
    <s v="FORNITURA DI BENI"/>
    <s v="NULL"/>
    <s v="NULL"/>
    <s v="PERFEZIONATA/O"/>
    <s v="2020-03-30"/>
  </r>
  <r>
    <x v="57"/>
    <x v="57"/>
    <s v="020"/>
    <x v="21"/>
    <s v="2020"/>
    <s v="2020-03-31"/>
    <x v="735"/>
    <s v="824729397A"/>
    <s v="CIG"/>
    <s v="Procedura negoziata, ex art. 36, comma 2, lett. b) del D. Lgs. n. 50/2016, per la fornitura triennale, eventualmente rinnovabile per un ulteriore anno, di spazzolini disinfettanti per lavaggio, pulizia e disinfezione mani, da destinare a vari reparti."/>
    <s v="33191000-5"/>
    <s v="APPARECCHI PER LA STERILIZZAZIONE, LA DISINFEZIONE E L'IGIENE"/>
    <x v="1"/>
    <n v="116400"/>
    <s v="No"/>
    <n v="116400"/>
    <s v="Procedura negoziata per affidamenti sotto soglia"/>
    <s v="Contratto d'appalto"/>
    <s v="FORNITURE"/>
    <s v="N"/>
    <s v="NULL"/>
    <s v="FB"/>
    <s v="FORNITURA DI BENI"/>
    <s v="NULL"/>
    <s v="NULL"/>
    <s v="PERFEZIONATA/O"/>
    <s v="2020-03-31"/>
  </r>
  <r>
    <x v="59"/>
    <x v="59"/>
    <s v="008"/>
    <x v="9"/>
    <s v="2020"/>
    <s v="2020-03-04"/>
    <x v="736"/>
    <s v="82325302AC"/>
    <s v="CIG"/>
    <s v="ACQ. TAMPONE APT PER CONTROLLO IGIENE SUPERFICI"/>
    <s v="33190000-8"/>
    <s v="DISPOSITIVI E PRODOTTI MEDICI VARI"/>
    <x v="1"/>
    <n v="15000"/>
    <s v="No"/>
    <n v="15000"/>
    <s v="Affidamento diretto"/>
    <s v="Contratto d'appalto"/>
    <s v="FORNITURE"/>
    <s v="N"/>
    <s v="NULL"/>
    <s v="FB"/>
    <s v="FORNITURA DI BENI"/>
    <s v="NULL"/>
    <s v="NULL"/>
    <s v="PERFEZIONATA/O"/>
    <s v="2020-03-04"/>
  </r>
  <r>
    <x v="59"/>
    <x v="59"/>
    <s v="008"/>
    <x v="9"/>
    <s v="2020"/>
    <s v="2020-03-27"/>
    <x v="737"/>
    <s v="82587919ED"/>
    <s v="CIG"/>
    <s v="DETERGENTE ANTISETTICO GEL MANI  400 ML"/>
    <s v="33631600-8"/>
    <s v="ANTISETTICI E DISINFETTANTI"/>
    <x v="1"/>
    <n v="110400"/>
    <s v="No"/>
    <n v="110400"/>
    <s v="Procedura negoziata senza previa pubblicazione"/>
    <s v="Accordo quadro"/>
    <s v="FORNITURE"/>
    <s v="N"/>
    <s v="NULL"/>
    <s v="FB"/>
    <s v="FORNITURA DI BENI"/>
    <s v="NULL"/>
    <s v="NULL"/>
    <s v="PERFEZIONATA/O"/>
    <s v="2020-03-27"/>
  </r>
  <r>
    <x v="59"/>
    <x v="59"/>
    <s v="008"/>
    <x v="9"/>
    <s v="2020"/>
    <s v="2020-03-27"/>
    <x v="738"/>
    <s v="8259711125"/>
    <s v="CIG"/>
    <s v="ADESIONE DISINFETTANTE/ANTISETTICO GEL MANI "/>
    <s v="33631600-8"/>
    <s v="ANTISETTICI E DISINFETTANTI"/>
    <x v="1"/>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27"/>
  </r>
  <r>
    <x v="60"/>
    <x v="60"/>
    <s v="001"/>
    <x v="4"/>
    <s v="2020"/>
    <s v="2020-03-10"/>
    <x v="739"/>
    <s v="8237951C36"/>
    <s v="CIG"/>
    <s v="FORNITURA DI SISTEMI PER IGIENE PAZIENTE - LOTTO 2 MANOPOLE PRE SAPONATE"/>
    <s v="33190000-8"/>
    <s v="DISPOSITIVI E PRODOTTI MEDICI VARI"/>
    <x v="1"/>
    <n v="1200"/>
    <s v="No"/>
    <n v="1200"/>
    <s v="Affidamento diretto in adesione ad accordo quadro/convenzione"/>
    <s v="Contratto d'appalto discendente da Accordo quadro/Convenzione senza successivo confronto competitivo"/>
    <s v="FORNITURE"/>
    <s v="N"/>
    <s v="NULL"/>
    <s v="FB"/>
    <s v="FORNITURA DI BENI"/>
    <s v="NULL"/>
    <n v="1200"/>
    <s v="PERFEZIONATA/O"/>
    <s v="2020-04-06"/>
  </r>
  <r>
    <x v="60"/>
    <x v="60"/>
    <s v="001"/>
    <x v="4"/>
    <s v="2020"/>
    <s v="2020-03-11"/>
    <x v="740"/>
    <s v="824168017E"/>
    <s v="CIG"/>
    <s v="adesione SCR ANTISETTICI E DISINFETTANTI LOTTO  41 DITTA GIOCHEMICA"/>
    <s v="33631600-8"/>
    <s v="ANTISETTICI E DISINFETTANTI"/>
    <x v="1"/>
    <n v="940.5"/>
    <s v="No"/>
    <n v="940.5"/>
    <s v="Affidamento diretto in adesione ad accordo quadro/convenzione"/>
    <s v="Contratto d'appalto discendente da Accordo quadro/Convenzione senza successivo confronto competitivo"/>
    <s v="FORNITURE"/>
    <s v="N"/>
    <s v="NULL"/>
    <s v="FB"/>
    <s v="FORNITURA DI BENI"/>
    <s v="NULL"/>
    <n v="940.5"/>
    <s v="PERFEZIONATA/O"/>
    <s v="2020-03-11"/>
  </r>
  <r>
    <x v="60"/>
    <x v="60"/>
    <s v="001"/>
    <x v="4"/>
    <s v="2020"/>
    <s v="2020-03-11"/>
    <x v="741"/>
    <s v="8241703478"/>
    <s v="CIG"/>
    <s v="adesione SCR ANTISETTICI E DISINFETTANTI LOTTO 46 DITTA GIOCHEMICA"/>
    <s v="33631600-8"/>
    <s v="ANTISETTICI E DISINFETTANTI"/>
    <x v="1"/>
    <n v="7864.8"/>
    <s v="No"/>
    <n v="7864.8"/>
    <s v="Affidamento diretto in adesione ad accordo quadro/convenzione"/>
    <s v="Contratto d'appalto discendente da Accordo quadro/Convenzione senza successivo confronto competitivo"/>
    <s v="FORNITURE"/>
    <s v="N"/>
    <s v="NULL"/>
    <s v="FB"/>
    <s v="FORNITURA DI BENI"/>
    <s v="NULL"/>
    <n v="7864.8"/>
    <s v="PERFEZIONATA/O"/>
    <s v="2020-03-11"/>
  </r>
  <r>
    <x v="60"/>
    <x v="60"/>
    <s v="001"/>
    <x v="4"/>
    <s v="2020"/>
    <s v="2020-03-16"/>
    <x v="742"/>
    <s v="82482585D3"/>
    <s v="CIG"/>
    <s v="FORNITURA ANTISETTICI E DISINFETTANTI - LOTTO 47 - GIOSEPT FOAM"/>
    <s v="33680000-0"/>
    <s v="ARTICOLI DI FARMACIA"/>
    <x v="1"/>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3"/>
  </r>
  <r>
    <x v="60"/>
    <x v="60"/>
    <s v="001"/>
    <x v="4"/>
    <s v="2020"/>
    <s v="2020-03-24"/>
    <x v="743"/>
    <s v="8255904B7F"/>
    <s v="CIG"/>
    <s v="GARA 71/2018 antisettici e disinfettanti LOTTO 47 "/>
    <s v="33631600-8"/>
    <s v="ANTISETTICI E DISINFETTANTI"/>
    <x v="1"/>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4"/>
  </r>
  <r>
    <x v="60"/>
    <x v="60"/>
    <s v="001"/>
    <x v="4"/>
    <s v="2020"/>
    <s v="2020-04-02"/>
    <x v="744"/>
    <s v="8264943EB6"/>
    <s v="CIG"/>
    <s v="ADESIONE SCR ANTISETTICI E DISINFETTANTI LOTTO 28"/>
    <s v="33631600-8"/>
    <s v="ANTISETTICI E DISINFETTANTI"/>
    <x v="1"/>
    <n v="480"/>
    <s v="No"/>
    <n v="480"/>
    <s v="Affidamento diretto in adesione ad accordo quadro/convenzione"/>
    <s v="Contratto d'appalto discendente da Accordo quadro/Convenzione senza successivo confronto competitivo"/>
    <s v="FORNITURE"/>
    <s v="N"/>
    <s v="NULL"/>
    <s v="FB"/>
    <s v="FORNITURA DI BENI"/>
    <s v="NULL"/>
    <n v="480"/>
    <s v="PERFEZIONATA/O"/>
    <s v="2020-04-02"/>
  </r>
  <r>
    <x v="64"/>
    <x v="64"/>
    <s v="003"/>
    <x v="2"/>
    <s v="2020"/>
    <s v="2020-03-23"/>
    <x v="745"/>
    <s v="8253999772"/>
    <s v="CIG"/>
    <s v="ACQUISTO SIDINFETTANTE SEKUSEPT PLUS DITTA ECOLAB"/>
    <s v="33631600-8"/>
    <s v="ANTISETTICI E DISINFETTANTI"/>
    <x v="1"/>
    <n v="134415"/>
    <s v="No"/>
    <n v="134415"/>
    <s v="Procedura negoziata senza previa pubblicazione"/>
    <s v="Contratto d'appalto"/>
    <s v="FORNITURE"/>
    <s v="N"/>
    <s v="NULL"/>
    <s v="FB"/>
    <s v="FORNITURA DI BENI"/>
    <s v="NULL"/>
    <s v="NULL"/>
    <s v="PERFEZIONATA/O"/>
    <s v="2020-03-31"/>
  </r>
  <r>
    <x v="65"/>
    <x v="65"/>
    <s v="008"/>
    <x v="9"/>
    <s v="2020"/>
    <s v="2020-03-20"/>
    <x v="746"/>
    <s v="8242953BFE"/>
    <s v="CIG"/>
    <s v="acquisto in urgenza ai sensi dell'art. 163 D.Lgs 50/2016 - OCDPC n. 638 del 22/02/2020 e n. 639 del 25/02/2020 - Acquisto gel per le mani igenizzante - FIR ITALY SRL"/>
    <s v="39831200-8"/>
    <s v="DETERGENTI"/>
    <x v="1"/>
    <n v="49950"/>
    <s v="No"/>
    <n v="49950"/>
    <s v="Procedura negoziata senza previa pubblicazione"/>
    <s v="Contratto d'appalto"/>
    <s v="FORNITURE"/>
    <s v="N"/>
    <s v="NULL"/>
    <s v="AA"/>
    <s v="ALTRO (Stazioni appaltanti con sistema di qualificazione proprio)"/>
    <s v="NULL"/>
    <s v="NULL"/>
    <s v="PERFEZIONATA/O"/>
    <s v="2020-03-25"/>
  </r>
  <r>
    <x v="65"/>
    <x v="65"/>
    <s v="008"/>
    <x v="9"/>
    <s v="2020"/>
    <s v="2020-03-20"/>
    <x v="747"/>
    <s v="8244240212"/>
    <s v="CIG"/>
    <s v="acquisto in urgenza ai sensi dell'art. 163 D.Lgs 50/2016 - OCDPC n. 638 del 22/02/2020 e n. 639 del 25/02/2020 - Acquisto Gel Igenizzante Mani - Ditta VIVIPHARMA"/>
    <s v="39831200-8"/>
    <s v="DETERGENTI"/>
    <x v="1"/>
    <n v="55200"/>
    <s v="No"/>
    <n v="55200"/>
    <s v="Procedura negoziata senza previa pubblicazione"/>
    <s v="Contratto d'appalto"/>
    <s v="FORNITURE"/>
    <s v="N"/>
    <s v="NULL"/>
    <s v="FB"/>
    <s v="FORNITURA DI BENI"/>
    <s v="NULL"/>
    <s v="NULL"/>
    <s v="PERFEZIONATA/O"/>
    <s v="2020-03-25"/>
  </r>
  <r>
    <x v="65"/>
    <x v="65"/>
    <s v="008"/>
    <x v="9"/>
    <s v="2020"/>
    <s v="2020-03-20"/>
    <x v="748"/>
    <s v="8247142CDD"/>
    <s v="CIG"/>
    <s v="Acquisto in urgenza - COVID-19 ai sensi dei OCDPC 630, 638 e 630 - Gel Idroalcolico - Ditta Giochemica S.r.l."/>
    <s v="24455000-8"/>
    <s v="DISINFETTANTI"/>
    <x v="1"/>
    <n v="79680"/>
    <s v="No"/>
    <n v="79680"/>
    <s v="Procedura negoziata senza previa pubblicazione"/>
    <s v="Contratto d'appalto"/>
    <s v="FORNITURE"/>
    <s v="N"/>
    <s v="NULL"/>
    <s v="FB"/>
    <s v="FORNITURA DI BENI"/>
    <s v="NULL"/>
    <s v="NULL"/>
    <s v="PERFEZIONATA/O"/>
    <s v="2020-03-25"/>
  </r>
  <r>
    <x v="72"/>
    <x v="72"/>
    <s v="999"/>
    <x v="10"/>
    <s v="2020"/>
    <s v="2020-03-03"/>
    <x v="749"/>
    <s v="8234385D74"/>
    <s v="CIG"/>
    <s v="PC20FAR009 Fornitura salviette con soluzione di sodio ipoclorito 0,1% GIOCLOR WIPES "/>
    <s v="33631600-8"/>
    <s v="ANTISETTICI E DISINFETTANTI"/>
    <x v="1"/>
    <n v="44160"/>
    <s v="No"/>
    <n v="44160"/>
    <s v="Procedura negoziata per affidamenti sotto soglia"/>
    <s v="Contratto d'appalto"/>
    <s v="FORNITURE"/>
    <s v="N"/>
    <s v="NULL"/>
    <s v="FB"/>
    <s v="FORNITURA DI BENI"/>
    <s v="NULL"/>
    <s v="NULL"/>
    <s v="PERFEZIONATA/O"/>
    <s v="2020-03-04"/>
  </r>
  <r>
    <x v="72"/>
    <x v="72"/>
    <s v="999"/>
    <x v="10"/>
    <s v="2020"/>
    <s v="2020-03-16"/>
    <x v="750"/>
    <s v="8251489023"/>
    <s v="CIG"/>
    <s v="EMERGENZA COVID19  - FORNITURA DI SISTEMI SANIFICAZIONE AMBULANZE"/>
    <s v="33191000-5"/>
    <s v="APPARECCHI PER LA STERILIZZAZIONE, LA DISINFEZIONE E L'IGIENE"/>
    <x v="1"/>
    <n v="8000"/>
    <s v="No"/>
    <n v="8000"/>
    <s v="Affidamento diretto"/>
    <s v="Convenzione"/>
    <s v="FORNITURE"/>
    <s v="N"/>
    <s v="NULL"/>
    <s v="FB"/>
    <s v="FORNITURA DI BENI"/>
    <s v="NULL"/>
    <s v="NULL"/>
    <s v="PERFEZIONATA/O"/>
    <s v="2020-03-23"/>
  </r>
  <r>
    <x v="72"/>
    <x v="72"/>
    <s v="999"/>
    <x v="10"/>
    <s v="2020"/>
    <s v="2020-03-26"/>
    <x v="751"/>
    <s v="825946996E"/>
    <s v="CIG"/>
    <s v="PC20FAR018 Fornitura soluzione idroalcolica  SOFTAMAN VISCORUB 100ml e 500ml fc  - EMERGENZA COVID-19"/>
    <s v="33631600-8"/>
    <s v="ANTISETTICI E DISINFETTANTI"/>
    <x v="1"/>
    <n v="53700"/>
    <s v="No"/>
    <n v="53700"/>
    <s v="Procedura negoziata senza previa pubblicazione"/>
    <s v="Contratto d'appalto"/>
    <s v="FORNITURE"/>
    <s v="N"/>
    <s v="NULL"/>
    <s v="FB"/>
    <s v="FORNITURA DI BENI"/>
    <s v="NULL"/>
    <s v="NULL"/>
    <s v="PERFEZIONATA/O"/>
    <s v="2020-03-31"/>
  </r>
  <r>
    <x v="79"/>
    <x v="79"/>
    <s v="010"/>
    <x v="15"/>
    <s v="2020"/>
    <s v="2020-03-17"/>
    <x v="752"/>
    <s v="824853171C"/>
    <s v="CIG"/>
    <s v="Prodotti di pulizia e igiene personale 2020"/>
    <s v="39830000-9"/>
    <s v="PRODOTTI PER LA PULIZIA"/>
    <x v="1"/>
    <n v="49000"/>
    <s v="No"/>
    <n v="49000"/>
    <s v="Procedura aperta"/>
    <s v="Contratto d'appalto"/>
    <s v="FORNITURE"/>
    <s v="N"/>
    <s v="NULL"/>
    <s v="FB"/>
    <s v="FORNITURA DI BENI"/>
    <s v="NULL"/>
    <s v="NULL"/>
    <s v="PERFEZIONATA/O"/>
    <s v="2020-03-18"/>
  </r>
  <r>
    <x v="80"/>
    <x v="80"/>
    <s v="007"/>
    <x v="7"/>
    <s v="2020"/>
    <s v="2020-03-12"/>
    <x v="753"/>
    <s v="8245146DB6"/>
    <s v="CIG"/>
    <s v="Lotto 1 Detergente mani"/>
    <s v="39831200-8"/>
    <s v="DETERGENTI"/>
    <x v="1"/>
    <n v="130000"/>
    <s v="No"/>
    <n v="130000"/>
    <s v="Procedura aperta"/>
    <s v="Contratto d'appalto"/>
    <s v="FORNITURE"/>
    <s v="N"/>
    <s v="NULL"/>
    <s v="FB"/>
    <s v="FORNITURA DI BENI"/>
    <s v="NULL"/>
    <s v="NULL"/>
    <s v="PERFEZIONATA/O"/>
    <s v="2020-03-12"/>
  </r>
  <r>
    <x v="80"/>
    <x v="80"/>
    <s v="007"/>
    <x v="7"/>
    <s v="2020"/>
    <s v="2020-03-12"/>
    <x v="754"/>
    <s v="8245153380"/>
    <s v="CIG"/>
    <s v="Lotto 2 Soluzione idroalcolica"/>
    <s v="39831200-8"/>
    <s v="DETERGENTI"/>
    <x v="1"/>
    <n v="52000"/>
    <s v="No"/>
    <n v="52000"/>
    <s v="Procedura aperta"/>
    <s v="Contratto d'appalto"/>
    <s v="FORNITURE"/>
    <s v="N"/>
    <s v="NULL"/>
    <s v="FB"/>
    <s v="FORNITURA DI BENI"/>
    <s v="NULL"/>
    <s v="NULL"/>
    <s v="PERFEZIONATA/O"/>
    <s v="2020-03-12"/>
  </r>
  <r>
    <x v="81"/>
    <x v="81"/>
    <s v="016"/>
    <x v="17"/>
    <s v="2020"/>
    <s v="2020-03-26"/>
    <x v="755"/>
    <s v="8243109CB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2800"/>
    <s v="No"/>
    <n v="22800"/>
    <s v="Affidamento diretto in adesione ad accordo quadro/convenzione"/>
    <s v="Contratto d'appalto discendente da Accordo quadro/Convenzione senza successivo confronto competitivo"/>
    <s v="FORNITURE"/>
    <s v="N"/>
    <s v="NULL"/>
    <s v="FB"/>
    <s v="FORNITURA DI BENI"/>
    <s v="NULL"/>
    <n v="22800"/>
    <s v="PERFEZIONATA/O"/>
    <s v="2020-03-26"/>
  </r>
  <r>
    <x v="81"/>
    <x v="81"/>
    <s v="016"/>
    <x v="17"/>
    <s v="2020"/>
    <s v="2020-03-26"/>
    <x v="756"/>
    <s v="8243110D8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297.5999999999999"/>
    <s v="No"/>
    <n v="1297.5999999999999"/>
    <s v="Affidamento diretto in adesione ad accordo quadro/convenzione"/>
    <s v="Contratto d'appalto discendente da Accordo quadro/Convenzione senza successivo confronto competitivo"/>
    <s v="FORNITURE"/>
    <s v="N"/>
    <s v="NULL"/>
    <s v="FB"/>
    <s v="FORNITURA DI BENI"/>
    <s v="NULL"/>
    <n v="1297.5999999999999"/>
    <s v="PERFEZIONATA/O"/>
    <s v="2020-03-26"/>
  </r>
  <r>
    <x v="81"/>
    <x v="81"/>
    <s v="016"/>
    <x v="17"/>
    <s v="2020"/>
    <s v="2020-03-26"/>
    <x v="757"/>
    <s v="824559504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00"/>
    <s v="No"/>
    <n v="500"/>
    <s v="Affidamento diretto in adesione ad accordo quadro/convenzione"/>
    <s v="Contratto d'appalto discendente da Accordo quadro/Convenzione senza successivo confronto competitivo"/>
    <s v="FORNITURE"/>
    <s v="N"/>
    <s v="NULL"/>
    <s v="FB"/>
    <s v="FORNITURA DI BENI"/>
    <s v="NULL"/>
    <n v="500"/>
    <s v="PERFEZIONATA/O"/>
    <s v="2020-03-26"/>
  </r>
  <r>
    <x v="81"/>
    <x v="81"/>
    <s v="016"/>
    <x v="17"/>
    <s v="2020"/>
    <s v="2020-03-26"/>
    <x v="758"/>
    <s v="82455982B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770"/>
    <s v="No"/>
    <n v="1770"/>
    <s v="Affidamento diretto in adesione ad accordo quadro/convenzione"/>
    <s v="Contratto d'appalto discendente da Accordo quadro/Convenzione senza successivo confronto competitivo"/>
    <s v="FORNITURE"/>
    <s v="N"/>
    <s v="NULL"/>
    <s v="FB"/>
    <s v="FORNITURA DI BENI"/>
    <s v="NULL"/>
    <n v="1770"/>
    <s v="PERFEZIONATA/O"/>
    <s v="2020-03-26"/>
  </r>
  <r>
    <x v="81"/>
    <x v="81"/>
    <s v="016"/>
    <x v="17"/>
    <s v="2020"/>
    <s v="2020-03-26"/>
    <x v="759"/>
    <s v="8245601533"/>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8.05"/>
    <s v="No"/>
    <n v="58.05"/>
    <s v="Affidamento diretto in adesione ad accordo quadro/convenzione"/>
    <s v="Contratto d'appalto discendente da Accordo quadro/Convenzione senza successivo confronto competitivo"/>
    <s v="FORNITURE"/>
    <s v="N"/>
    <s v="NULL"/>
    <s v="FB"/>
    <s v="FORNITURA DI BENI"/>
    <s v="NULL"/>
    <n v="58.05"/>
    <s v="PERFEZIONATA/O"/>
    <s v="2020-03-26"/>
  </r>
  <r>
    <x v="81"/>
    <x v="81"/>
    <s v="016"/>
    <x v="17"/>
    <s v="2020"/>
    <s v="2020-03-26"/>
    <x v="760"/>
    <s v="8245602606"/>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950"/>
    <s v="No"/>
    <n v="1950"/>
    <s v="Affidamento diretto in adesione ad accordo quadro/convenzione"/>
    <s v="Contratto d'appalto discendente da Accordo quadro/Convenzione senza successivo confronto competitivo"/>
    <s v="FORNITURE"/>
    <s v="N"/>
    <s v="NULL"/>
    <s v="FB"/>
    <s v="FORNITURA DI BENI"/>
    <s v="NULL"/>
    <n v="1950"/>
    <s v="PERFEZIONATA/O"/>
    <s v="2020-03-26"/>
  </r>
  <r>
    <x v="81"/>
    <x v="81"/>
    <s v="016"/>
    <x v="17"/>
    <s v="2020"/>
    <s v="2020-03-26"/>
    <x v="761"/>
    <s v="8245610C9E"/>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738"/>
    <s v="No"/>
    <n v="738"/>
    <s v="Affidamento diretto in adesione ad accordo quadro/convenzione"/>
    <s v="Contratto d'appalto discendente da Accordo quadro/Convenzione senza successivo confronto competitivo"/>
    <s v="FORNITURE"/>
    <s v="N"/>
    <s v="NULL"/>
    <s v="FB"/>
    <s v="FORNITURA DI BENI"/>
    <s v="NULL"/>
    <n v="738"/>
    <s v="PERFEZIONATA/O"/>
    <s v="2020-03-26"/>
  </r>
  <r>
    <x v="81"/>
    <x v="81"/>
    <s v="016"/>
    <x v="17"/>
    <s v="2020"/>
    <s v="2020-03-26"/>
    <x v="762"/>
    <s v="8245628B79"/>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570"/>
    <s v="No"/>
    <n v="2570"/>
    <s v="Affidamento diretto in adesione ad accordo quadro/convenzione"/>
    <s v="Contratto d'appalto discendente da Accordo quadro/Convenzione senza successivo confronto competitivo"/>
    <s v="FORNITURE"/>
    <s v="N"/>
    <s v="NULL"/>
    <s v="FB"/>
    <s v="FORNITURA DI BENI"/>
    <s v="NULL"/>
    <n v="2570"/>
    <s v="PERFEZIONATA/O"/>
    <s v="2020-03-26"/>
  </r>
  <r>
    <x v="81"/>
    <x v="81"/>
    <s v="016"/>
    <x v="17"/>
    <s v="2020"/>
    <s v="2020-03-26"/>
    <x v="763"/>
    <s v="8245632EC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185"/>
    <s v="No"/>
    <n v="4185"/>
    <s v="Affidamento diretto in adesione ad accordo quadro/convenzione"/>
    <s v="Contratto d'appalto discendente da Accordo quadro/Convenzione senza successivo confronto competitivo"/>
    <s v="FORNITURE"/>
    <s v="N"/>
    <s v="NULL"/>
    <s v="FB"/>
    <s v="FORNITURA DI BENI"/>
    <s v="NULL"/>
    <n v="4185"/>
    <s v="PERFEZIONATA/O"/>
    <s v="2020-03-26"/>
  </r>
  <r>
    <x v="81"/>
    <x v="81"/>
    <s v="016"/>
    <x v="17"/>
    <s v="2020"/>
    <s v="2020-03-26"/>
    <x v="764"/>
    <s v="824563948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900"/>
    <s v="No"/>
    <n v="3900"/>
    <s v="Affidamento diretto in adesione ad accordo quadro/convenzione"/>
    <s v="Contratto d'appalto discendente da Accordo quadro/Convenzione senza successivo confronto competitivo"/>
    <s v="FORNITURE"/>
    <s v="N"/>
    <s v="NULL"/>
    <s v="FB"/>
    <s v="FORNITURA DI BENI"/>
    <s v="NULL"/>
    <n v="3900"/>
    <s v="PERFEZIONATA/O"/>
    <s v="2020-03-26"/>
  </r>
  <r>
    <x v="81"/>
    <x v="81"/>
    <s v="016"/>
    <x v="17"/>
    <s v="2020"/>
    <s v="2020-03-26"/>
    <x v="765"/>
    <s v="8247491CDE"/>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00"/>
    <s v="No"/>
    <n v="400"/>
    <s v="Affidamento diretto in adesione ad accordo quadro/convenzione"/>
    <s v="Contratto d'appalto discendente da Accordo quadro/Convenzione senza successivo confronto competitivo"/>
    <s v="FORNITURE"/>
    <s v="N"/>
    <s v="NULL"/>
    <s v="FB"/>
    <s v="FORNITURA DI BENI"/>
    <s v="NULL"/>
    <n v="400"/>
    <s v="PERFEZIONATA/O"/>
    <s v="2020-03-26"/>
  </r>
  <r>
    <x v="81"/>
    <x v="81"/>
    <s v="016"/>
    <x v="17"/>
    <s v="2020"/>
    <s v="2020-03-26"/>
    <x v="766"/>
    <s v="82475036C7"/>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850"/>
    <s v="No"/>
    <n v="850"/>
    <s v="Affidamento diretto in adesione ad accordo quadro/convenzione"/>
    <s v="Contratto d'appalto discendente da Accordo quadro/Convenzione senza successivo confronto competitivo"/>
    <s v="FORNITURE"/>
    <s v="N"/>
    <s v="NULL"/>
    <s v="FB"/>
    <s v="FORNITURA DI BENI"/>
    <s v="NULL"/>
    <n v="850"/>
    <s v="PERFEZIONATA/O"/>
    <s v="2020-03-26"/>
  </r>
  <r>
    <x v="81"/>
    <x v="81"/>
    <s v="016"/>
    <x v="17"/>
    <s v="2020"/>
    <s v="2020-03-26"/>
    <x v="767"/>
    <s v="8247514FD8"/>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900"/>
    <s v="No"/>
    <n v="3900"/>
    <s v="Affidamento diretto in adesione ad accordo quadro/convenzione"/>
    <s v="Contratto d'appalto discendente da Accordo quadro/Convenzione senza successivo confronto competitivo"/>
    <s v="FORNITURE"/>
    <s v="N"/>
    <s v="NULL"/>
    <s v="FB"/>
    <s v="FORNITURA DI BENI"/>
    <s v="NULL"/>
    <n v="3900"/>
    <s v="PERFEZIONATA/O"/>
    <s v="2020-03-26"/>
  </r>
  <r>
    <x v="81"/>
    <x v="81"/>
    <s v="016"/>
    <x v="17"/>
    <s v="2020"/>
    <s v="2020-03-26"/>
    <x v="768"/>
    <s v="8247610F1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000"/>
    <s v="No"/>
    <n v="3000"/>
    <s v="Affidamento diretto in adesione ad accordo quadro/convenzione"/>
    <s v="Contratto d'appalto discendente da Accordo quadro/Convenzione senza successivo confronto competitivo"/>
    <s v="FORNITURE"/>
    <s v="N"/>
    <s v="NULL"/>
    <s v="FB"/>
    <s v="FORNITURA DI BENI"/>
    <s v="NULL"/>
    <n v="3000"/>
    <s v="PERFEZIONATA/O"/>
    <s v="2020-03-26"/>
  </r>
  <r>
    <x v="81"/>
    <x v="81"/>
    <s v="016"/>
    <x v="17"/>
    <s v="2020"/>
    <s v="2020-03-26"/>
    <x v="769"/>
    <s v="82476239C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82"/>
    <s v="No"/>
    <n v="382"/>
    <s v="Affidamento diretto in adesione ad accordo quadro/convenzione"/>
    <s v="Contratto d'appalto discendente da Accordo quadro/Convenzione senza successivo confronto competitivo"/>
    <s v="FORNITURE"/>
    <s v="N"/>
    <s v="NULL"/>
    <s v="FB"/>
    <s v="FORNITURA DI BENI"/>
    <s v="NULL"/>
    <n v="382"/>
    <s v="PERFEZIONATA/O"/>
    <s v="2020-03-26"/>
  </r>
  <r>
    <x v="81"/>
    <x v="81"/>
    <s v="016"/>
    <x v="17"/>
    <s v="2020"/>
    <s v="2020-03-26"/>
    <x v="770"/>
    <s v="8248431497"/>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4500"/>
    <s v="No"/>
    <n v="14500"/>
    <s v="Affidamento diretto in adesione ad accordo quadro/convenzione"/>
    <s v="Contratto d'appalto discendente da Accordo quadro/Convenzione senza successivo confronto competitivo"/>
    <s v="FORNITURE"/>
    <s v="N"/>
    <s v="NULL"/>
    <s v="FB"/>
    <s v="FORNITURA DI BENI"/>
    <s v="NULL"/>
    <n v="14500"/>
    <s v="PERFEZIONATA/O"/>
    <s v="2020-03-26"/>
  </r>
  <r>
    <x v="81"/>
    <x v="81"/>
    <s v="016"/>
    <x v="17"/>
    <s v="2020"/>
    <s v="2020-03-26"/>
    <x v="771"/>
    <s v="824843363D"/>
    <s v="CIG"/>
    <s v="Procedura aperta telematica in UTA, ai sensi dell"/>
    <s v="33631600-8"/>
    <s v="ANTISETTICI E DISINFETTANTI"/>
    <x v="1"/>
    <n v="238.5"/>
    <s v="No"/>
    <n v="238.5"/>
    <s v="Affidamento diretto in adesione ad accordo quadro/convenzione"/>
    <s v="Contratto d'appalto discendente da Accordo quadro/Convenzione senza successivo confronto competitivo"/>
    <s v="FORNITURE"/>
    <s v="N"/>
    <s v="NULL"/>
    <s v="FB"/>
    <s v="FORNITURA DI BENI"/>
    <s v="NULL"/>
    <n v="238.5"/>
    <s v="PERFEZIONATA/O"/>
    <s v="2020-03-26"/>
  </r>
  <r>
    <x v="81"/>
    <x v="81"/>
    <s v="016"/>
    <x v="17"/>
    <s v="2020"/>
    <s v="2020-03-26"/>
    <x v="772"/>
    <s v="8248443E7B"/>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8"/>
    <s v="No"/>
    <n v="48"/>
    <s v="Affidamento diretto in adesione ad accordo quadro/convenzione"/>
    <s v="Contratto d'appalto discendente da Accordo quadro/Convenzione senza successivo confronto competitivo"/>
    <s v="FORNITURE"/>
    <s v="N"/>
    <s v="NULL"/>
    <s v="FB"/>
    <s v="FORNITURA DI BENI"/>
    <s v="NULL"/>
    <n v="48"/>
    <s v="PERFEZIONATA/O"/>
    <s v="2020-03-26"/>
  </r>
  <r>
    <x v="81"/>
    <x v="81"/>
    <s v="016"/>
    <x v="17"/>
    <s v="2020"/>
    <s v="2020-03-26"/>
    <x v="773"/>
    <s v="824844829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830"/>
    <s v="No"/>
    <n v="1830"/>
    <s v="Affidamento diretto in adesione ad accordo quadro/convenzione"/>
    <s v="Contratto d'appalto discendente da Accordo quadro/Convenzione senza successivo confronto competitivo"/>
    <s v="FORNITURE"/>
    <s v="N"/>
    <s v="NULL"/>
    <s v="FB"/>
    <s v="FORNITURA DI BENI"/>
    <s v="NULL"/>
    <n v="1830"/>
    <s v="PERFEZIONATA/O"/>
    <s v="2020-03-26"/>
  </r>
  <r>
    <x v="81"/>
    <x v="81"/>
    <s v="016"/>
    <x v="17"/>
    <s v="2020"/>
    <s v="2020-03-26"/>
    <x v="774"/>
    <s v="824845044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620"/>
    <s v="No"/>
    <n v="1620"/>
    <s v="Affidamento diretto in adesione ad accordo quadro/convenzione"/>
    <s v="Contratto d'appalto discendente da Accordo quadro/Convenzione senza successivo confronto competitivo"/>
    <s v="FORNITURE"/>
    <s v="N"/>
    <s v="NULL"/>
    <s v="FB"/>
    <s v="FORNITURA DI BENI"/>
    <s v="NULL"/>
    <n v="1620"/>
    <s v="PERFEZIONATA/O"/>
    <s v="2020-03-26"/>
  </r>
  <r>
    <x v="81"/>
    <x v="81"/>
    <s v="016"/>
    <x v="17"/>
    <s v="2020"/>
    <s v="2020-03-26"/>
    <x v="775"/>
    <s v="8248455864"/>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93.2"/>
    <s v="No"/>
    <n v="93.2"/>
    <s v="Affidamento diretto in adesione ad accordo quadro/convenzione"/>
    <s v="Contratto d'appalto discendente da Accordo quadro/Convenzione senza successivo confronto competitivo"/>
    <s v="FORNITURE"/>
    <s v="N"/>
    <s v="NULL"/>
    <s v="FB"/>
    <s v="FORNITURA DI BENI"/>
    <s v="NULL"/>
    <n v="93.2"/>
    <s v="PERFEZIONATA/O"/>
    <s v="2020-03-26"/>
  </r>
  <r>
    <x v="81"/>
    <x v="81"/>
    <s v="016"/>
    <x v="17"/>
    <s v="2020"/>
    <s v="2020-03-26"/>
    <x v="776"/>
    <s v="8248457A0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624"/>
    <s v="No"/>
    <n v="624"/>
    <s v="Affidamento diretto in adesione ad accordo quadro/convenzione"/>
    <s v="Contratto d'appalto discendente da Accordo quadro/Convenzione senza successivo confronto competitivo"/>
    <s v="FORNITURE"/>
    <s v="N"/>
    <s v="NULL"/>
    <s v="FB"/>
    <s v="FORNITURA DI BENI"/>
    <s v="NULL"/>
    <n v="624"/>
    <s v="PERFEZIONATA/O"/>
    <s v="2020-03-26"/>
  </r>
  <r>
    <x v="81"/>
    <x v="81"/>
    <s v="016"/>
    <x v="17"/>
    <s v="2020"/>
    <s v="2020-03-26"/>
    <x v="777"/>
    <s v="824860000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160"/>
    <s v="No"/>
    <n v="2160"/>
    <s v="Affidamento diretto in adesione ad accordo quadro/convenzione"/>
    <s v="Contratto d'appalto discendente da Accordo quadro/Convenzione senza successivo confronto competitivo"/>
    <s v="FORNITURE"/>
    <s v="N"/>
    <s v="NULL"/>
    <s v="FB"/>
    <s v="FORNITURA DI BENI"/>
    <s v="NULL"/>
    <n v="2160"/>
    <s v="PERFEZIONATA/O"/>
    <s v="2020-03-26"/>
  </r>
  <r>
    <x v="81"/>
    <x v="81"/>
    <s v="016"/>
    <x v="17"/>
    <s v="2020"/>
    <s v="2020-03-26"/>
    <x v="778"/>
    <s v="824861084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049"/>
    <s v="No"/>
    <n v="1049"/>
    <s v="Affidamento diretto in adesione ad accordo quadro/convenzione"/>
    <s v="Contratto d'appalto discendente da Accordo quadro/Convenzione senza successivo confronto competitivo"/>
    <s v="FORNITURE"/>
    <s v="N"/>
    <s v="NULL"/>
    <s v="FB"/>
    <s v="FORNITURA DI BENI"/>
    <s v="NULL"/>
    <n v="1049"/>
    <s v="PERFEZIONATA/O"/>
    <s v="2020-03-26"/>
  </r>
  <r>
    <x v="81"/>
    <x v="81"/>
    <s v="016"/>
    <x v="17"/>
    <s v="2020"/>
    <s v="2020-03-26"/>
    <x v="779"/>
    <s v="8248696F43"/>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48680"/>
    <s v="No"/>
    <n v="148680"/>
    <s v="Affidamento diretto in adesione ad accordo quadro/convenzione"/>
    <s v="Contratto d'appalto discendente da Accordo quadro/Convenzione senza successivo confronto competitivo"/>
    <s v="FORNITURE"/>
    <s v="N"/>
    <s v="NULL"/>
    <s v="FB"/>
    <s v="FORNITURA DI BENI"/>
    <s v="2020-03-26"/>
    <n v="148680"/>
    <s v="AGGIUDICATA/O"/>
    <s v="2020-03-27"/>
  </r>
  <r>
    <x v="81"/>
    <x v="81"/>
    <s v="016"/>
    <x v="17"/>
    <s v="2020"/>
    <s v="2020-03-26"/>
    <x v="780"/>
    <s v="824870350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3.9"/>
    <s v="No"/>
    <n v="43.9"/>
    <s v="Affidamento diretto in adesione ad accordo quadro/convenzione"/>
    <s v="Contratto d'appalto discendente da Accordo quadro/Convenzione senza successivo confronto competitivo"/>
    <s v="FORNITURE"/>
    <s v="N"/>
    <s v="NULL"/>
    <s v="FB"/>
    <s v="FORNITURA DI BENI"/>
    <s v="NULL"/>
    <n v="43.9"/>
    <s v="PERFEZIONATA/O"/>
    <s v="2020-03-26"/>
  </r>
  <r>
    <x v="81"/>
    <x v="81"/>
    <s v="016"/>
    <x v="17"/>
    <s v="2020"/>
    <s v="2020-03-26"/>
    <x v="781"/>
    <s v="824870892C"/>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700"/>
    <s v="No"/>
    <n v="5700"/>
    <s v="Affidamento diretto in adesione ad accordo quadro/convenzione"/>
    <s v="Contratto d'appalto discendente da Accordo quadro/Convenzione senza successivo confronto competitivo"/>
    <s v="FORNITURE"/>
    <s v="N"/>
    <s v="NULL"/>
    <s v="FB"/>
    <s v="FORNITURA DI BENI"/>
    <s v="NULL"/>
    <n v="5700"/>
    <s v="PERFEZIONATA/O"/>
    <s v="2020-03-26"/>
  </r>
  <r>
    <x v="81"/>
    <x v="81"/>
    <s v="016"/>
    <x v="17"/>
    <s v="2020"/>
    <s v="2020-03-26"/>
    <x v="782"/>
    <s v="8248711BA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860"/>
    <s v="No"/>
    <n v="1860"/>
    <s v="Affidamento diretto in adesione ad accordo quadro/convenzione"/>
    <s v="Contratto d'appalto discendente da Accordo quadro/Convenzione senza successivo confronto competitivo"/>
    <s v="FORNITURE"/>
    <s v="N"/>
    <s v="NULL"/>
    <s v="FB"/>
    <s v="FORNITURA DI BENI"/>
    <s v="NULL"/>
    <n v="1860"/>
    <s v="PERFEZIONATA/O"/>
    <s v="2020-03-26"/>
  </r>
  <r>
    <x v="81"/>
    <x v="81"/>
    <s v="016"/>
    <x v="17"/>
    <s v="2020"/>
    <s v="2020-03-26"/>
    <x v="783"/>
    <s v="82487289A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28"/>
    <s v="No"/>
    <n v="4.28"/>
    <s v="Affidamento diretto in adesione ad accordo quadro/convenzione"/>
    <s v="Contratto d'appalto discendente da Accordo quadro/Convenzione senza successivo confronto competitivo"/>
    <s v="FORNITURE"/>
    <s v="N"/>
    <s v="NULL"/>
    <s v="FB"/>
    <s v="FORNITURA DI BENI"/>
    <s v="NULL"/>
    <n v="4.28"/>
    <s v="PERFEZIONATA/O"/>
    <s v="2020-03-26"/>
  </r>
  <r>
    <x v="81"/>
    <x v="81"/>
    <s v="016"/>
    <x v="17"/>
    <s v="2020"/>
    <s v="2020-03-26"/>
    <x v="784"/>
    <s v="824873711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714"/>
    <s v="No"/>
    <n v="714"/>
    <s v="Affidamento diretto in adesione ad accordo quadro/convenzione"/>
    <s v="Contratto d'appalto discendente da Accordo quadro/Convenzione senza successivo confronto competitivo"/>
    <s v="FORNITURE"/>
    <s v="N"/>
    <s v="NULL"/>
    <s v="FB"/>
    <s v="FORNITURA DI BENI"/>
    <s v="NULL"/>
    <n v="714"/>
    <s v="PERFEZIONATA/O"/>
    <s v="2020-03-26"/>
  </r>
  <r>
    <x v="81"/>
    <x v="81"/>
    <s v="016"/>
    <x v="17"/>
    <s v="2020"/>
    <s v="2020-03-26"/>
    <x v="785"/>
    <s v="824875827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780"/>
    <s v="No"/>
    <n v="1780"/>
    <s v="Affidamento diretto in adesione ad accordo quadro/convenzione"/>
    <s v="Contratto d'appalto discendente da Accordo quadro/Convenzione senza successivo confronto competitivo"/>
    <s v="FORNITURE"/>
    <s v="N"/>
    <s v="NULL"/>
    <s v="FB"/>
    <s v="FORNITURA DI BENI"/>
    <s v="NULL"/>
    <n v="1780"/>
    <s v="PERFEZIONATA/O"/>
    <s v="2020-03-26"/>
  </r>
  <r>
    <x v="81"/>
    <x v="81"/>
    <s v="016"/>
    <x v="17"/>
    <s v="2020"/>
    <s v="2020-03-26"/>
    <x v="786"/>
    <s v="8248774FA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20"/>
    <s v="No"/>
    <n v="420"/>
    <s v="Affidamento diretto in adesione ad accordo quadro/convenzione"/>
    <s v="Contratto d'appalto discendente da Accordo quadro/Convenzione senza successivo confronto competitivo"/>
    <s v="FORNITURE"/>
    <s v="N"/>
    <s v="NULL"/>
    <s v="FB"/>
    <s v="FORNITURA DI BENI"/>
    <s v="NULL"/>
    <n v="420"/>
    <s v="PERFEZIONATA/O"/>
    <s v="2020-03-26"/>
  </r>
  <r>
    <x v="96"/>
    <x v="96"/>
    <s v="015"/>
    <x v="20"/>
    <s v="2020"/>
    <s v="2020-03-04"/>
    <x v="787"/>
    <s v="8236475A2E"/>
    <s v="CIG"/>
    <s v="Fornitura di n. 10 sistemi di training per il corretto lavaggio delle mani completo di software per le UU.OO. di Anestesia e Rianimazione dei PP.OO. dell' ASL Salerno"/>
    <s v="33191000-5"/>
    <s v="APPARECCHI PER LA STERILIZZAZIONE, LA DISINFEZIONE E L'IGIENE"/>
    <x v="1"/>
    <n v="210000"/>
    <s v="No"/>
    <n v="210000"/>
    <s v="Procedura ristretta"/>
    <s v="Contratto d'appalto"/>
    <s v="FORNITURE"/>
    <s v="N"/>
    <s v="NULL"/>
    <s v="FB"/>
    <s v="FORNITURA DI BENI"/>
    <s v="NULL"/>
    <s v="NULL"/>
    <s v="PERFEZIONATA/O"/>
    <s v="2020-03-16"/>
  </r>
  <r>
    <x v="96"/>
    <x v="96"/>
    <s v="015"/>
    <x v="20"/>
    <s v="2020"/>
    <s v="2020-03-31"/>
    <x v="788"/>
    <s v="8262130D5A"/>
    <s v="CIG"/>
    <s v="Procedura negoziata, ai sensi dell'art. 36, comma 2 del D.Lgs. n. 50/2016, per la fornitura urgente di disinfettanti per fronteggiare l'emergenza Coronavirus"/>
    <s v="33631600-8"/>
    <s v="ANTISETTICI E DISINFETTANTI"/>
    <x v="1"/>
    <n v="210440.4"/>
    <s v="Si"/>
    <n v="155246"/>
    <s v="Procedura aperta"/>
    <s v="Contratto d'appalto"/>
    <s v="FORNITURE"/>
    <s v="N"/>
    <s v="NULL"/>
    <s v="FB"/>
    <s v="FORNITURA DI BENI"/>
    <s v="NULL"/>
    <s v="NULL"/>
    <s v="PERFEZIONATA/O"/>
    <s v="2020-03-31"/>
  </r>
  <r>
    <x v="96"/>
    <x v="96"/>
    <s v="015"/>
    <x v="20"/>
    <s v="2020"/>
    <s v="2020-03-31"/>
    <x v="788"/>
    <s v="82621394CA"/>
    <s v="CIG"/>
    <s v="Procedura negoziata, ai sensi dell'art. 36, comma 2 del D.Lgs. n. 50/2016, per la fornitura urgente di disinfettanti per fronteggiare l'emergenza Coronavirus"/>
    <s v="33631600-8"/>
    <s v="ANTISETTICI E DISINFETTANTI"/>
    <x v="1"/>
    <n v="210440.4"/>
    <s v="Si"/>
    <n v="55194.400000000001"/>
    <s v="Procedura aperta"/>
    <s v="Contratto d'appalto"/>
    <s v="FORNITURE"/>
    <s v="N"/>
    <s v="NULL"/>
    <s v="FB"/>
    <s v="FORNITURA DI BENI"/>
    <s v="NULL"/>
    <s v="NULL"/>
    <s v="PERFEZIONATA/O"/>
    <s v="2020-03-31"/>
  </r>
  <r>
    <x v="101"/>
    <x v="101"/>
    <s v="012"/>
    <x v="13"/>
    <s v="2020"/>
    <s v="2020-03-13"/>
    <x v="789"/>
    <s v="82435611BE"/>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27200"/>
    <s v="Procedura negoziata senza previa pubblicazione"/>
    <s v="Contratto d'appalto"/>
    <s v="FORNITURE"/>
    <s v="N"/>
    <s v="NULL"/>
    <s v="FB"/>
    <s v="FORNITURA DI BENI"/>
    <s v="NULL"/>
    <s v="NULL"/>
    <s v="PERFEZIONATA/O"/>
    <s v="2020-03-18"/>
  </r>
  <r>
    <x v="101"/>
    <x v="101"/>
    <s v="012"/>
    <x v="13"/>
    <s v="2020"/>
    <s v="2020-03-13"/>
    <x v="789"/>
    <s v="82435665DD"/>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11333.33"/>
    <s v="Procedura negoziata senza previa pubblicazione"/>
    <s v="Contratto d'appalto"/>
    <s v="FORNITURE"/>
    <s v="N"/>
    <s v="NULL"/>
    <s v="FB"/>
    <s v="FORNITURA DI BENI"/>
    <s v="NULL"/>
    <s v="NULL"/>
    <s v="PERFEZIONATA/O"/>
    <s v="2020-03-18"/>
  </r>
  <r>
    <x v="101"/>
    <x v="101"/>
    <s v="012"/>
    <x v="13"/>
    <s v="2020"/>
    <s v="2020-03-13"/>
    <x v="789"/>
    <s v="8243574C75"/>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73666.67"/>
    <s v="Procedura negoziata senza previa pubblicazione"/>
    <s v="Contratto d'appalto"/>
    <s v="FORNITURE"/>
    <s v="N"/>
    <s v="NULL"/>
    <s v="FB"/>
    <s v="FORNITURA DI BENI"/>
    <s v="NULL"/>
    <s v="NULL"/>
    <s v="PERFEZIONATA/O"/>
    <s v="2020-03-18"/>
  </r>
  <r>
    <x v="101"/>
    <x v="101"/>
    <s v="012"/>
    <x v="13"/>
    <s v="2020"/>
    <s v="2020-03-13"/>
    <x v="789"/>
    <s v="824358123F"/>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3116.67"/>
    <s v="Procedura negoziata senza previa pubblicazione"/>
    <s v="Contratto d'appalto"/>
    <s v="FORNITURE"/>
    <s v="N"/>
    <s v="NULL"/>
    <s v="FB"/>
    <s v="FORNITURA DI BENI"/>
    <s v="NULL"/>
    <s v="NULL"/>
    <s v="PERFEZIONATA/O"/>
    <s v="2020-03-18"/>
  </r>
  <r>
    <x v="101"/>
    <x v="101"/>
    <s v="012"/>
    <x v="13"/>
    <s v="2020"/>
    <s v="2020-03-13"/>
    <x v="789"/>
    <s v="824358558B"/>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42500"/>
    <s v="Procedura negoziata senza previa pubblicazione"/>
    <s v="Contratto d'appalto"/>
    <s v="FORNITURE"/>
    <s v="N"/>
    <s v="NULL"/>
    <s v="FB"/>
    <s v="FORNITURA DI BENI"/>
    <s v="NULL"/>
    <s v="NULL"/>
    <s v="PERFEZIONATA/O"/>
    <s v="2020-03-18"/>
  </r>
  <r>
    <x v="101"/>
    <x v="101"/>
    <s v="012"/>
    <x v="13"/>
    <s v="2020"/>
    <s v="2020-03-13"/>
    <x v="789"/>
    <s v="8243591A7D"/>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7140"/>
    <s v="Procedura negoziata senza previa pubblicazione"/>
    <s v="Contratto d'appalto"/>
    <s v="FORNITURE"/>
    <s v="N"/>
    <s v="NULL"/>
    <s v="FB"/>
    <s v="FORNITURA DI BENI"/>
    <s v="NULL"/>
    <s v="NULL"/>
    <s v="PERFEZIONATA/O"/>
    <s v="2020-03-18"/>
  </r>
  <r>
    <x v="157"/>
    <x v="157"/>
    <s v="012"/>
    <x v="13"/>
    <s v="2020"/>
    <s v="2020-03-09"/>
    <x v="790"/>
    <s v="82505633F9"/>
    <s v="CIG"/>
    <s v="Noleggio Sistema di disinfezione ambientale MedioBios e fornitura Disinfettante Evolyse Strong 12%  "/>
    <s v="90921000-9"/>
    <s v="SERVIZI DI DISINFEZIONE E DISINFESTAZIONE"/>
    <x v="1"/>
    <n v="93000"/>
    <s v="No"/>
    <n v="93000"/>
    <s v="Procedura negoziata senza previa pubblicazione"/>
    <s v="Contratto d'appalto"/>
    <s v="SERVIZI"/>
    <s v="N"/>
    <s v="NULL"/>
    <s v="AA"/>
    <s v="ALTRO (Stazioni appaltanti con sistema di qualificazione proprio)"/>
    <s v="NULL"/>
    <s v="NULL"/>
    <s v="PERFEZIONATA/O"/>
    <s v="2020-03-18"/>
  </r>
  <r>
    <x v="107"/>
    <x v="107"/>
    <s v="005"/>
    <x v="1"/>
    <s v="2020"/>
    <s v="2020-03-04"/>
    <x v="791"/>
    <s v="8236324D91"/>
    <s v="CIG"/>
    <s v="Fornitura urgente di gel disinfettante per emergenza CORONAVIRUS per la Regione del Veneto"/>
    <s v="33631600-8"/>
    <s v="ANTISETTICI E DISINFETTANTI"/>
    <x v="1"/>
    <n v="71461.2"/>
    <s v="No"/>
    <n v="71461.2"/>
    <s v="Procedura negoziata senza previa pubblicazione"/>
    <s v="Convenzione"/>
    <s v="FORNITURE"/>
    <s v="N"/>
    <s v="NULL"/>
    <s v="FB"/>
    <s v="FORNITURA DI BENI"/>
    <s v="NULL"/>
    <s v="NULL"/>
    <s v="PERFEZIONATA/O"/>
    <s v="2020-03-19"/>
  </r>
  <r>
    <x v="107"/>
    <x v="107"/>
    <s v="005"/>
    <x v="1"/>
    <s v="2020"/>
    <s v="2020-03-05"/>
    <x v="792"/>
    <s v="8238319BE5"/>
    <s v="CIG"/>
    <s v="Acquisto urgente di gel disinfettante per emergenza Coronavirus per le Aziende Sanitarie della Regione del Veneto"/>
    <s v="33741300-9"/>
    <s v="IGIENIZZANTI PER LE MANI"/>
    <x v="1"/>
    <n v="57750"/>
    <s v="No"/>
    <n v="57750"/>
    <s v="Procedura negoziata senza previa pubblicazione"/>
    <s v="Convenzione"/>
    <s v="FORNITURE"/>
    <s v="N"/>
    <s v="NULL"/>
    <s v="FB"/>
    <s v="FORNITURA DI BENI"/>
    <s v="NULL"/>
    <s v="NULL"/>
    <s v="PERFEZIONATA/O"/>
    <s v="2020-03-20"/>
  </r>
  <r>
    <x v="107"/>
    <x v="107"/>
    <s v="005"/>
    <x v="1"/>
    <s v="2020"/>
    <s v="2020-03-12"/>
    <x v="793"/>
    <s v="8244977243"/>
    <s v="CIG"/>
    <s v="Acquisto urgente di gel disinfettante per emergenza Coronavirus per le Aziende Sanitarie della Regione del Veneto"/>
    <s v="33741300-9"/>
    <s v="IGIENIZZANTI PER LE MANI"/>
    <x v="1"/>
    <n v="252476"/>
    <s v="No"/>
    <n v="252476"/>
    <s v="Procedura negoziata senza previa pubblicazione"/>
    <s v="Convenzione"/>
    <s v="FORNITURE"/>
    <s v="N"/>
    <s v="NULL"/>
    <s v="FB"/>
    <s v="FORNITURA DI BENI"/>
    <s v="NULL"/>
    <s v="NULL"/>
    <s v="PERFEZIONATA/O"/>
    <s v="2020-03-26"/>
  </r>
  <r>
    <x v="107"/>
    <x v="107"/>
    <s v="005"/>
    <x v="1"/>
    <s v="2020"/>
    <s v="2020-03-24"/>
    <x v="794"/>
    <s v="8248923A98"/>
    <s v="CIG"/>
    <s v="Acquisto urgente di gel disinfettante per emergenza Coronavirus per le Aziende Sanitarie della Regione del Veneto"/>
    <s v="33741300-9"/>
    <s v="IGIENIZZANTI PER LE MANI"/>
    <x v="1"/>
    <n v="223200"/>
    <s v="No"/>
    <n v="223200"/>
    <s v="Procedura negoziata senza previa pubblicazione"/>
    <s v="Convenzione"/>
    <s v="FORNITURE"/>
    <s v="N"/>
    <s v="NULL"/>
    <s v="FB"/>
    <s v="FORNITURA DI BENI"/>
    <s v="NULL"/>
    <s v="NULL"/>
    <s v="PERFEZIONATA/O"/>
    <s v="2020-03-31"/>
  </r>
  <r>
    <x v="108"/>
    <x v="108"/>
    <s v="099"/>
    <x v="6"/>
    <s v="2020"/>
    <s v="2020-03-11"/>
    <x v="506"/>
    <s v="8241460BEE"/>
    <s v="CIG"/>
    <s v="Dispositivi di protezione individuale e apparecchiature elettromedicali - COVID-19 - id 2282"/>
    <s v="33631600-8"/>
    <s v="ANTISETTICI E DISINFETTANTI"/>
    <x v="1"/>
    <n v="258568847.59999999"/>
    <s v="Si"/>
    <n v="7227146"/>
    <s v="Procedura negoziata senza previa pubblicazione"/>
    <s v="Accordo quadro"/>
    <s v="FORNITURE"/>
    <s v="N"/>
    <s v="NULL"/>
    <s v="FB"/>
    <s v="FORNITURA DI BENI"/>
    <s v="NULL"/>
    <s v="NULL"/>
    <s v="PERFEZIONATA/O"/>
    <s v="2020-03-16"/>
  </r>
  <r>
    <x v="108"/>
    <x v="108"/>
    <s v="099"/>
    <x v="6"/>
    <s v="2020"/>
    <s v="2020-03-13"/>
    <x v="795"/>
    <s v="8246259433"/>
    <s v="CIG"/>
    <s v="DISPOSITIVI DI PROTEZIONE INDIVIDUALE E APPARECCHIATURE ELETTROMEDICALI - LOTTO 18 - detergente mani in litri"/>
    <s v="33631600-8"/>
    <s v="ANTISETTICI E DISINFETTANTI"/>
    <x v="1"/>
    <n v="639160"/>
    <s v="No"/>
    <n v="639160"/>
    <s v="Affidamento diretto in adesione ad accordo quadro/convenzione"/>
    <s v="Contratto d'appalto discendente da Accordo quadro/Convenzione senza successivo confronto competitivo"/>
    <s v="FORNITURE"/>
    <s v="N"/>
    <s v="NULL"/>
    <s v="FB"/>
    <s v="FORNITURA DI BENI"/>
    <s v="NULL"/>
    <n v="639160"/>
    <s v="PERFEZIONATA/O"/>
    <s v="2020-03-19"/>
  </r>
  <r>
    <x v="108"/>
    <x v="108"/>
    <s v="099"/>
    <x v="6"/>
    <s v="2020"/>
    <s v="2020-03-13"/>
    <x v="796"/>
    <s v="8246280587"/>
    <s v="CIG"/>
    <s v="DISPOSITIVI DI PROTEZIONE INDIVIDUALE E APPARECCHIATURE ELETTROMEDICALI - LOTTO 18- detergente mani in litri"/>
    <s v="33631600-8"/>
    <s v="ANTISETTICI E DISINFETTANTI"/>
    <x v="1"/>
    <n v="156750"/>
    <s v="No"/>
    <n v="156750"/>
    <s v="Affidamento diretto in adesione ad accordo quadro/convenzione"/>
    <s v="Contratto d'appalto discendente da Accordo quadro/Convenzione senza successivo confronto competitivo"/>
    <s v="FORNITURE"/>
    <s v="N"/>
    <s v="NULL"/>
    <s v="FB"/>
    <s v="FORNITURA DI BENI"/>
    <s v="NULL"/>
    <n v="156750"/>
    <s v="PERFEZIONATA/O"/>
    <s v="2020-03-19"/>
  </r>
  <r>
    <x v="108"/>
    <x v="108"/>
    <s v="099"/>
    <x v="6"/>
    <s v="2020"/>
    <s v="2020-03-13"/>
    <x v="797"/>
    <s v="8246330EC7"/>
    <s v="CIG"/>
    <s v="DISPOSITIVI DI PROTEZIONE INDIVIDUALE E APPARECCHIATURE ELETTROMEDICALI - LOTTO 18 - soluzione idroalcolica in litri"/>
    <s v="33631600-8"/>
    <s v="ANTISETTICI E DISINFETTANTI"/>
    <x v="1"/>
    <n v="1390000"/>
    <s v="No"/>
    <n v="1390000"/>
    <s v="Affidamento diretto in adesione ad accordo quadro/convenzione"/>
    <s v="Contratto d'appalto discendente da Accordo quadro/Convenzione senza successivo confronto competitivo"/>
    <s v="FORNITURE"/>
    <s v="N"/>
    <s v="NULL"/>
    <s v="FB"/>
    <s v="FORNITURA DI BENI"/>
    <s v="NULL"/>
    <n v="1390000"/>
    <s v="PERFEZIONATA/O"/>
    <s v="2020-03-26"/>
  </r>
  <r>
    <x v="108"/>
    <x v="108"/>
    <s v="099"/>
    <x v="6"/>
    <s v="2020"/>
    <s v="2020-03-14"/>
    <x v="798"/>
    <s v="82463417DD"/>
    <s v="CIG"/>
    <s v="DISPOSITIVI DI PROTEZIONE INDIVIDUALE E APPARECCHIATURE ELETTROMEDICALI - LOTTO 18 - perossido al 3% in litri"/>
    <s v="33631600-8"/>
    <s v="ANTISETTICI E DISINFETTANTI"/>
    <x v="1"/>
    <n v="135000"/>
    <s v="No"/>
    <n v="135000"/>
    <s v="Affidamento diretto in adesione ad accordo quadro/convenzione"/>
    <s v="Contratto d'appalto discendente da Accordo quadro/Convenzione senza successivo confronto competitivo"/>
    <s v="FORNITURE"/>
    <s v="N"/>
    <s v="NULL"/>
    <s v="FB"/>
    <s v="FORNITURA DI BENI"/>
    <s v="NULL"/>
    <n v="135000"/>
    <s v="PERFEZIONATA/O"/>
    <s v="2020-03-19"/>
  </r>
  <r>
    <x v="108"/>
    <x v="108"/>
    <s v="099"/>
    <x v="6"/>
    <s v="2020"/>
    <s v="2020-03-16"/>
    <x v="799"/>
    <s v="8246311F19"/>
    <s v="CIG"/>
    <s v="DISPOSITIVI DI PROTEZIONE INDIVIDUALE E APPARECCHIATURE ELETTROMEDICALI - LOTTO 18 - dispenser a muro per disinfettanti"/>
    <s v="33631600-8"/>
    <s v="ANTISETTICI E DISINFETTANTI"/>
    <x v="1"/>
    <n v="1836208"/>
    <s v="No"/>
    <n v="1836208"/>
    <s v="Affidamento diretto in adesione ad accordo quadro/convenzione"/>
    <s v="Contratto d'appalto discendente da Accordo quadro/Convenzione senza successivo confronto competitivo"/>
    <s v="FORNITURE"/>
    <s v="N"/>
    <s v="NULL"/>
    <s v="FB"/>
    <s v="FORNITURA DI BENI"/>
    <s v="NULL"/>
    <n v="1836208"/>
    <s v="PERFEZIONATA/O"/>
    <s v="2020-03-19"/>
  </r>
  <r>
    <x v="108"/>
    <x v="108"/>
    <s v="099"/>
    <x v="6"/>
    <s v="2020"/>
    <s v="2020-03-16"/>
    <x v="800"/>
    <s v="8246349E75"/>
    <s v="CIG"/>
    <s v="DISPOSITIVI DI PROTEZIONE INDIVIDUALE E APPARECCHIATURE ELETTROMEDICALI - LOTTO 18 - perossido al 3% in litri"/>
    <s v="33631600-8"/>
    <s v="ANTISETTICI E DISINFETTANTI"/>
    <x v="1"/>
    <n v="156750"/>
    <s v="No"/>
    <n v="156750"/>
    <s v="Affidamento diretto in adesione ad accordo quadro/convenzione"/>
    <s v="Contratto d'appalto discendente da Accordo quadro/Convenzione senza successivo confronto competitivo"/>
    <s v="FORNITURE"/>
    <s v="N"/>
    <s v="NULL"/>
    <s v="FB"/>
    <s v="FORNITURA DI BENI"/>
    <s v="NULL"/>
    <n v="156750"/>
    <s v="PERFEZIONATA/O"/>
    <s v="2020-03-19"/>
  </r>
  <r>
    <x v="111"/>
    <x v="111"/>
    <s v="015"/>
    <x v="20"/>
    <s v="2020"/>
    <s v="2020-03-10"/>
    <x v="801"/>
    <s v="82428918D5"/>
    <s v="CIG"/>
    <s v="Acquisto di n.06 sistemi robotici disinfezione aree critiche"/>
    <s v="33191000-5"/>
    <s v="APPARECCHI PER LA STERILIZZAZIONE, LA DISINFEZIONE E L'IGIENE"/>
    <x v="1"/>
    <n v="190200"/>
    <s v="No"/>
    <n v="190200"/>
    <s v="Affidamento diretto"/>
    <s v="Contratto d'appalto"/>
    <s v="SERVIZI"/>
    <s v="N"/>
    <s v="NULL"/>
    <s v="FS"/>
    <s v="FORNITURA DI SERVIZI"/>
    <s v="NULL"/>
    <s v="NULL"/>
    <s v="PERFEZIONATA/O"/>
    <s v="2020-03-10"/>
  </r>
  <r>
    <x v="112"/>
    <x v="112"/>
    <s v="015"/>
    <x v="20"/>
    <s v="2020"/>
    <s v="2020-03-26"/>
    <x v="802"/>
    <s v="825437099A"/>
    <s v="CIG"/>
    <s v="EMERGENZA COVID 19 FORNITURA DI DISINFETTANTI OCCORRENTI ALLE STRUTTURE SANITARIE DELL'ASL NAPOLI 1 CENTRO (LM)"/>
    <s v="33631600-8"/>
    <s v="ANTISETTICI E DISINFETTANTI"/>
    <x v="1"/>
    <n v="65850"/>
    <s v="Si"/>
    <n v="27000"/>
    <s v="Procedura negoziata per affidamenti sotto soglia"/>
    <s v="Contratto d'appalto"/>
    <s v="FORNITURE"/>
    <s v="N"/>
    <s v="NULL"/>
    <s v="FB"/>
    <s v="FORNITURA DI BENI"/>
    <s v="NULL"/>
    <s v="NULL"/>
    <s v="PERFEZIONATA/O"/>
    <s v="2020-03-30"/>
  </r>
  <r>
    <x v="112"/>
    <x v="112"/>
    <s v="015"/>
    <x v="20"/>
    <s v="2020"/>
    <s v="2020-03-26"/>
    <x v="802"/>
    <s v="8254378037"/>
    <s v="CIG"/>
    <s v="EMERGENZA COVID 19 FORNITURA DI DISINFETTANTI OCCORRENTI ALLE STRUTTURE SANITARIE DELL'ASL NAPOLI 1 CENTRO (LM)"/>
    <s v="33631600-8"/>
    <s v="ANTISETTICI E DISINFETTANTI"/>
    <x v="1"/>
    <n v="65850"/>
    <s v="Si"/>
    <n v="12000"/>
    <s v="Procedura negoziata per affidamenti sotto soglia"/>
    <s v="Contratto d'appalto"/>
    <s v="FORNITURE"/>
    <s v="N"/>
    <s v="NULL"/>
    <s v="FB"/>
    <s v="FORNITURA DI BENI"/>
    <s v="NULL"/>
    <s v="NULL"/>
    <s v="PERFEZIONATA/O"/>
    <s v="2020-03-30"/>
  </r>
  <r>
    <x v="112"/>
    <x v="112"/>
    <s v="015"/>
    <x v="20"/>
    <s v="2020"/>
    <s v="2020-03-26"/>
    <x v="802"/>
    <s v="82543877A2"/>
    <s v="CIG"/>
    <s v="EMERGENZA COVID 19 FORNITURA DI DISINFETTANTI OCCORRENTI ALLE STRUTTURE SANITARIE DELL'ASL NAPOLI 1 CENTRO (LM)"/>
    <s v="33631600-8"/>
    <s v="ANTISETTICI E DISINFETTANTI"/>
    <x v="1"/>
    <n v="65850"/>
    <s v="Si"/>
    <n v="4200"/>
    <s v="Procedura negoziata per affidamenti sotto soglia"/>
    <s v="Contratto d'appalto"/>
    <s v="FORNITURE"/>
    <s v="N"/>
    <s v="NULL"/>
    <s v="FB"/>
    <s v="FORNITURA DI BENI"/>
    <s v="NULL"/>
    <s v="NULL"/>
    <s v="PERFEZIONATA/O"/>
    <s v="2020-03-30"/>
  </r>
  <r>
    <x v="112"/>
    <x v="112"/>
    <s v="015"/>
    <x v="20"/>
    <s v="2020"/>
    <s v="2020-03-26"/>
    <x v="802"/>
    <s v="8254394D67"/>
    <s v="CIG"/>
    <s v="EMERGENZA COVID 19 FORNITURA DI DISINFETTANTI OCCORRENTI ALLE STRUTTURE SANITARIE DELL'ASL NAPOLI 1 CENTRO (LM)"/>
    <s v="33631600-8"/>
    <s v="ANTISETTICI E DISINFETTANTI"/>
    <x v="1"/>
    <n v="65850"/>
    <s v="Si"/>
    <n v="12150"/>
    <s v="Procedura negoziata per affidamenti sotto soglia"/>
    <s v="Contratto d'appalto"/>
    <s v="FORNITURE"/>
    <s v="N"/>
    <s v="NULL"/>
    <s v="FB"/>
    <s v="FORNITURA DI BENI"/>
    <s v="NULL"/>
    <s v="NULL"/>
    <s v="PERFEZIONATA/O"/>
    <s v="2020-03-30"/>
  </r>
  <r>
    <x v="112"/>
    <x v="112"/>
    <s v="015"/>
    <x v="20"/>
    <s v="2020"/>
    <s v="2020-03-26"/>
    <x v="802"/>
    <s v="825439918B"/>
    <s v="CIG"/>
    <s v="EMERGENZA COVID 19 FORNITURA DI DISINFETTANTI OCCORRENTI ALLE STRUTTURE SANITARIE DELL'ASL NAPOLI 1 CENTRO (LM)"/>
    <s v="33631600-8"/>
    <s v="ANTISETTICI E DISINFETTANTI"/>
    <x v="1"/>
    <n v="65850"/>
    <s v="Si"/>
    <n v="10500"/>
    <s v="Procedura negoziata per affidamenti sotto soglia"/>
    <s v="Contratto d'appalto"/>
    <s v="FORNITURE"/>
    <s v="N"/>
    <s v="NULL"/>
    <s v="FB"/>
    <s v="FORNITURA DI BENI"/>
    <s v="NULL"/>
    <s v="NULL"/>
    <s v="PERFEZIONATA/O"/>
    <s v="2020-03-30"/>
  </r>
  <r>
    <x v="112"/>
    <x v="112"/>
    <s v="015"/>
    <x v="20"/>
    <s v="2020"/>
    <s v="2020-03-30"/>
    <x v="803"/>
    <s v="8257348322"/>
    <s v="CIG"/>
    <s v="FORNITURA DI FABBISOGNI URGENTI DI ANTISETTICI E DISINFETTANTI PER FRONTEGGIARE EMERGENZA COVID 19 (LM)"/>
    <s v="33631600-8"/>
    <s v="ANTISETTICI E DISINFETTANTI"/>
    <x v="1"/>
    <n v="122625"/>
    <s v="Si"/>
    <n v="1020"/>
    <s v="Procedura negoziata per affidamenti sotto soglia"/>
    <s v="Contratto d'appalto"/>
    <s v="FORNITURE"/>
    <s v="N"/>
    <s v="NULL"/>
    <s v="FB"/>
    <s v="FORNITURA DI BENI"/>
    <s v="NULL"/>
    <s v="NULL"/>
    <s v="PERFEZIONATA/O"/>
    <s v="2020-03-30"/>
  </r>
  <r>
    <x v="112"/>
    <x v="112"/>
    <s v="015"/>
    <x v="20"/>
    <s v="2020"/>
    <s v="2020-03-30"/>
    <x v="803"/>
    <s v="8257748D36"/>
    <s v="CIG"/>
    <s v="FORNITURA DI FABBISOGNI URGENTI DI ANTISETTICI E DISINFETTANTI PER FRONTEGGIARE EMERGENZA COVID 19 (LM)"/>
    <s v="33631600-8"/>
    <s v="ANTISETTICI E DISINFETTANTI"/>
    <x v="1"/>
    <n v="122625"/>
    <s v="Si"/>
    <n v="1155"/>
    <s v="Procedura negoziata per affidamenti sotto soglia"/>
    <s v="Contratto d'appalto"/>
    <s v="FORNITURE"/>
    <s v="N"/>
    <s v="NULL"/>
    <s v="FB"/>
    <s v="FORNITURA DI BENI"/>
    <s v="NULL"/>
    <s v="NULL"/>
    <s v="PERFEZIONATA/O"/>
    <s v="2020-03-30"/>
  </r>
  <r>
    <x v="112"/>
    <x v="112"/>
    <s v="015"/>
    <x v="20"/>
    <s v="2020"/>
    <s v="2020-03-30"/>
    <x v="803"/>
    <s v="8257750EDC"/>
    <s v="CIG"/>
    <s v="FORNITURA DI FABBISOGNI URGENTI DI ANTISETTICI E DISINFETTANTI PER FRONTEGGIARE EMERGENZA COVID 19 (LM)"/>
    <s v="33631600-8"/>
    <s v="ANTISETTICI E DISINFETTANTI"/>
    <x v="1"/>
    <n v="122625"/>
    <s v="Si"/>
    <n v="11880"/>
    <s v="Procedura negoziata per affidamenti sotto soglia"/>
    <s v="Contratto d'appalto"/>
    <s v="FORNITURE"/>
    <s v="N"/>
    <s v="NULL"/>
    <s v="FB"/>
    <s v="FORNITURA DI BENI"/>
    <s v="NULL"/>
    <s v="NULL"/>
    <s v="PERFEZIONATA/O"/>
    <s v="2020-03-30"/>
  </r>
  <r>
    <x v="112"/>
    <x v="112"/>
    <s v="015"/>
    <x v="20"/>
    <s v="2020"/>
    <s v="2020-03-30"/>
    <x v="803"/>
    <s v="8257751FAF"/>
    <s v="CIG"/>
    <s v="FORNITURA DI FABBISOGNI URGENTI DI ANTISETTICI E DISINFETTANTI PER FRONTEGGIARE EMERGENZA COVID 19 (LM)"/>
    <s v="33631600-8"/>
    <s v="ANTISETTICI E DISINFETTANTI"/>
    <x v="1"/>
    <n v="122625"/>
    <s v="Si"/>
    <n v="23630"/>
    <s v="Procedura negoziata per affidamenti sotto soglia"/>
    <s v="Contratto d'appalto"/>
    <s v="FORNITURE"/>
    <s v="N"/>
    <s v="NULL"/>
    <s v="FB"/>
    <s v="FORNITURA DI BENI"/>
    <s v="NULL"/>
    <s v="NULL"/>
    <s v="PERFEZIONATA/O"/>
    <s v="2020-03-30"/>
  </r>
  <r>
    <x v="112"/>
    <x v="112"/>
    <s v="015"/>
    <x v="20"/>
    <s v="2020"/>
    <s v="2020-03-30"/>
    <x v="803"/>
    <s v="825775315A"/>
    <s v="CIG"/>
    <s v="FORNITURA DI FABBISOGNI URGENTI DI ANTISETTICI E DISINFETTANTI PER FRONTEGGIARE EMERGENZA COVID 19 (LM)"/>
    <s v="33631600-8"/>
    <s v="ANTISETTICI E DISINFETTANTI"/>
    <x v="1"/>
    <n v="122625"/>
    <s v="Si"/>
    <n v="29280"/>
    <s v="Procedura negoziata per affidamenti sotto soglia"/>
    <s v="Contratto d'appalto"/>
    <s v="FORNITURE"/>
    <s v="N"/>
    <s v="NULL"/>
    <s v="FB"/>
    <s v="FORNITURA DI BENI"/>
    <s v="NULL"/>
    <s v="NULL"/>
    <s v="PERFEZIONATA/O"/>
    <s v="2020-03-30"/>
  </r>
  <r>
    <x v="112"/>
    <x v="112"/>
    <s v="015"/>
    <x v="20"/>
    <s v="2020"/>
    <s v="2020-03-30"/>
    <x v="803"/>
    <s v="8257755300"/>
    <s v="CIG"/>
    <s v="FORNITURA DI FABBISOGNI URGENTI DI ANTISETTICI E DISINFETTANTI PER FRONTEGGIARE EMERGENZA COVID 19 (LM)"/>
    <s v="33631600-8"/>
    <s v="ANTISETTICI E DISINFETTANTI"/>
    <x v="1"/>
    <n v="122625"/>
    <s v="Si"/>
    <n v="6660"/>
    <s v="Procedura negoziata per affidamenti sotto soglia"/>
    <s v="Contratto d'appalto"/>
    <s v="FORNITURE"/>
    <s v="N"/>
    <s v="NULL"/>
    <s v="FB"/>
    <s v="FORNITURA DI BENI"/>
    <s v="NULL"/>
    <s v="NULL"/>
    <s v="PERFEZIONATA/O"/>
    <s v="2020-03-30"/>
  </r>
  <r>
    <x v="113"/>
    <x v="113"/>
    <s v="009"/>
    <x v="3"/>
    <s v="2020"/>
    <s v="2020-03-16"/>
    <x v="804"/>
    <s v="8248115FCE"/>
    <s v="CIG"/>
    <s v="EMERGENZA CORONAVIRUS - gel lavamani conf da 12 a 7.5 euro a flacone - DITTA MANUTAN"/>
    <s v="33711900-6"/>
    <s v="SAPONE"/>
    <x v="1"/>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16"/>
  </r>
  <r>
    <x v="113"/>
    <x v="113"/>
    <s v="009"/>
    <x v="3"/>
    <s v="2020"/>
    <s v="2020-03-26"/>
    <x v="805"/>
    <s v="825855030E"/>
    <s v="CIG"/>
    <s v="affidamento a carattere d"/>
    <s v="33711900-6"/>
    <s v="SAPONE"/>
    <x v="1"/>
    <n v="299900"/>
    <s v="No"/>
    <n v="299900"/>
    <s v="Procedura negoziata senza previa pubblicazione"/>
    <s v="Convenzione"/>
    <s v="FORNITURE"/>
    <s v="N"/>
    <s v="NULL"/>
    <s v="FB"/>
    <s v="FORNITURA DI BENI"/>
    <s v="NULL"/>
    <s v="NULL"/>
    <s v="PERFEZIONATA/O"/>
    <s v="2020-03-26"/>
  </r>
  <r>
    <x v="113"/>
    <x v="113"/>
    <s v="009"/>
    <x v="3"/>
    <s v="2020"/>
    <s v="2020-03-26"/>
    <x v="806"/>
    <s v="82586884EF"/>
    <s v="CIG"/>
    <s v="EMERGENZA CORONAVIRUS  Affidamento di gel disinfettante per le mani - ditta FARMEN"/>
    <s v="33711900-6"/>
    <s v="SAPONE"/>
    <x v="1"/>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26"/>
  </r>
  <r>
    <x v="116"/>
    <x v="116"/>
    <s v="015"/>
    <x v="20"/>
    <s v="2020"/>
    <s v="2020-04-03"/>
    <x v="807"/>
    <s v="8242541801"/>
    <s v="CIG"/>
    <s v="Fornitura disinfettanti"/>
    <s v="33631600-8"/>
    <s v="ANTISETTICI E DISINFETTANTI"/>
    <x v="1"/>
    <n v="52000"/>
    <s v="Si"/>
    <n v="3700"/>
    <s v="Procedura negoziata per affidamenti sotto soglia"/>
    <s v="Contratto d'appalto"/>
    <s v="FORNITURE"/>
    <s v="N"/>
    <s v="NULL"/>
    <s v="FB"/>
    <s v="FORNITURA DI BENI"/>
    <s v="NULL"/>
    <s v="NULL"/>
    <s v="PERFEZIONATA/O"/>
    <s v="2020-04-03"/>
  </r>
  <r>
    <x v="116"/>
    <x v="116"/>
    <s v="015"/>
    <x v="20"/>
    <s v="2020"/>
    <s v="2020-04-03"/>
    <x v="807"/>
    <s v="8242548DC6"/>
    <s v="CIG"/>
    <s v="Fornitura disinfettanti"/>
    <s v="33631600-8"/>
    <s v="ANTISETTICI E DISINFETTANTI"/>
    <x v="1"/>
    <n v="52000"/>
    <s v="Si"/>
    <n v="27000"/>
    <s v="Procedura negoziata per affidamenti sotto soglia"/>
    <s v="Contratto d'appalto"/>
    <s v="FORNITURE"/>
    <s v="N"/>
    <s v="NULL"/>
    <s v="FB"/>
    <s v="FORNITURA DI BENI"/>
    <s v="NULL"/>
    <s v="NULL"/>
    <s v="PERFEZIONATA/O"/>
    <s v="2020-04-03"/>
  </r>
  <r>
    <x v="116"/>
    <x v="116"/>
    <s v="015"/>
    <x v="20"/>
    <s v="2020"/>
    <s v="2020-04-03"/>
    <x v="807"/>
    <s v="8242550F6C"/>
    <s v="CIG"/>
    <s v="Fornitura disinfettanti"/>
    <s v="33631600-8"/>
    <s v="ANTISETTICI E DISINFETTANTI"/>
    <x v="1"/>
    <n v="52000"/>
    <s v="Si"/>
    <n v="8000"/>
    <s v="Procedura negoziata per affidamenti sotto soglia"/>
    <s v="Contratto d'appalto"/>
    <s v="FORNITURE"/>
    <s v="N"/>
    <s v="NULL"/>
    <s v="FB"/>
    <s v="FORNITURA DI BENI"/>
    <s v="NULL"/>
    <s v="NULL"/>
    <s v="PERFEZIONATA/O"/>
    <s v="2020-04-03"/>
  </r>
  <r>
    <x v="116"/>
    <x v="116"/>
    <s v="015"/>
    <x v="20"/>
    <s v="2020"/>
    <s v="2020-04-03"/>
    <x v="807"/>
    <s v="8242551044"/>
    <s v="CIG"/>
    <s v="Fornitura disinfettanti"/>
    <s v="33631600-8"/>
    <s v="ANTISETTICI E DISINFETTANTI"/>
    <x v="1"/>
    <n v="52000"/>
    <s v="Si"/>
    <n v="5000"/>
    <s v="Procedura negoziata per affidamenti sotto soglia"/>
    <s v="Contratto d'appalto"/>
    <s v="FORNITURE"/>
    <s v="N"/>
    <s v="NULL"/>
    <s v="FB"/>
    <s v="FORNITURA DI BENI"/>
    <s v="NULL"/>
    <s v="NULL"/>
    <s v="PERFEZIONATA/O"/>
    <s v="2020-04-03"/>
  </r>
  <r>
    <x v="116"/>
    <x v="116"/>
    <s v="015"/>
    <x v="20"/>
    <s v="2020"/>
    <s v="2020-04-03"/>
    <x v="807"/>
    <s v="8242555390"/>
    <s v="CIG"/>
    <s v="Fornitura disinfettanti"/>
    <s v="33631600-8"/>
    <s v="ANTISETTICI E DISINFETTANTI"/>
    <x v="1"/>
    <n v="52000"/>
    <s v="Si"/>
    <n v="500"/>
    <s v="Procedura negoziata per affidamenti sotto soglia"/>
    <s v="Contratto d'appalto"/>
    <s v="FORNITURE"/>
    <s v="N"/>
    <s v="NULL"/>
    <s v="FB"/>
    <s v="FORNITURA DI BENI"/>
    <s v="NULL"/>
    <s v="NULL"/>
    <s v="PERFEZIONATA/O"/>
    <s v="2020-04-03"/>
  </r>
  <r>
    <x v="116"/>
    <x v="116"/>
    <s v="015"/>
    <x v="20"/>
    <s v="2020"/>
    <s v="2020-04-03"/>
    <x v="807"/>
    <s v="8242557536"/>
    <s v="CIG"/>
    <s v="Fornitura disinfettanti"/>
    <s v="33631600-8"/>
    <s v="ANTISETTICI E DISINFETTANTI"/>
    <x v="1"/>
    <n v="52000"/>
    <s v="Si"/>
    <n v="7800"/>
    <s v="Procedura negoziata per affidamenti sotto soglia"/>
    <s v="Contratto d'appalto"/>
    <s v="FORNITURE"/>
    <s v="N"/>
    <s v="NULL"/>
    <s v="FB"/>
    <s v="FORNITURA DI BENI"/>
    <s v="NULL"/>
    <s v="NULL"/>
    <s v="PERFEZIONATA/O"/>
    <s v="2020-04-03"/>
  </r>
  <r>
    <x v="128"/>
    <x v="128"/>
    <s v="003"/>
    <x v="2"/>
    <s v="2020"/>
    <s v="2020-03-27"/>
    <x v="808"/>
    <s v="8261222010"/>
    <s v="CIG"/>
    <s v="acquisto disinfettante per sale operatorie"/>
    <s v="24455000-8"/>
    <s v="DISINFETTANTI"/>
    <x v="1"/>
    <n v="46620"/>
    <s v="No"/>
    <n v="46620"/>
    <s v="Procedura negoziata per affidamenti sotto soglia"/>
    <s v="Contratto d'appalto"/>
    <s v="FORNITURE"/>
    <s v="N"/>
    <s v="NULL"/>
    <s v="FB"/>
    <s v="FORNITURA DI BENI"/>
    <s v="NULL"/>
    <s v="NULL"/>
    <s v="PERFEZIONATA/O"/>
    <s v="2020-03-31"/>
  </r>
  <r>
    <x v="132"/>
    <x v="132"/>
    <s v="003"/>
    <x v="2"/>
    <s v="2020"/>
    <s v="2020-03-10"/>
    <x v="809"/>
    <s v="82383537F5"/>
    <s v="CIG"/>
    <s v="FORNITURA DI DISPENSER A MURO CON RICARICHE DISINFETTANTE PER MANI - AFFIDAMENTO ANGELINI PHARMA SPA PERIODO 6 MESI"/>
    <s v="33190000-8"/>
    <s v="DISPOSITIVI E PRODOTTI MEDICI VARI"/>
    <x v="1"/>
    <n v="61035"/>
    <s v="No"/>
    <n v="61035"/>
    <s v="Affidamento diretto"/>
    <s v="Contratto d'appalto"/>
    <s v="FORNITURE"/>
    <s v="N"/>
    <s v="NULL"/>
    <s v="FB"/>
    <s v="FORNITURA DI BENI"/>
    <s v="NULL"/>
    <s v="NULL"/>
    <s v="PERFEZIONATA/O"/>
    <s v="2020-03-11"/>
  </r>
  <r>
    <x v="133"/>
    <x v="133"/>
    <s v="001"/>
    <x v="4"/>
    <s v="2020"/>
    <s v="2020-03-18"/>
    <x v="810"/>
    <s v="8250154275"/>
    <s v="CIG"/>
    <s v="GEL MANI E SOLUZIONE ALCOOL ETILICO PER EMERGENZA COVID19 REGIONE PIEMONTE"/>
    <s v="33631600-8"/>
    <s v="ANTISETTICI E DISINFETTANTI"/>
    <x v="1"/>
    <n v="100000"/>
    <s v="Si"/>
    <n v="50000"/>
    <s v="Procedura negoziata senza previa pubblicazione"/>
    <s v="Accordo quadro"/>
    <s v="FORNITURE"/>
    <s v="N"/>
    <s v="NULL"/>
    <s v="FB"/>
    <s v="FORNITURA DI BENI"/>
    <s v="NULL"/>
    <s v="NULL"/>
    <s v="PERFEZIONATA/O"/>
    <s v="2020-03-18"/>
  </r>
  <r>
    <x v="133"/>
    <x v="133"/>
    <s v="001"/>
    <x v="4"/>
    <s v="2020"/>
    <s v="2020-03-18"/>
    <x v="810"/>
    <s v="8250160767"/>
    <s v="CIG"/>
    <s v="GEL MANI E SOLUZIONE ALCOOL ETILICO PER EMERGENZA COVID19 REGIONE PIEMONTE"/>
    <s v="33631600-8"/>
    <s v="ANTISETTICI E DISINFETTANTI"/>
    <x v="1"/>
    <n v="100000"/>
    <s v="Si"/>
    <n v="50000"/>
    <s v="Procedura negoziata senza previa pubblicazione"/>
    <s v="Accordo quadro"/>
    <s v="FORNITURE"/>
    <s v="N"/>
    <s v="NULL"/>
    <s v="FB"/>
    <s v="FORNITURA DI BENI"/>
    <s v="NULL"/>
    <s v="NULL"/>
    <s v="PERFEZIONATA/O"/>
    <s v="2020-03-18"/>
  </r>
  <r>
    <x v="133"/>
    <x v="133"/>
    <s v="001"/>
    <x v="4"/>
    <s v="2020"/>
    <s v="2020-03-25"/>
    <x v="811"/>
    <s v="8256764134"/>
    <s v="CIG"/>
    <s v="ALCOOL DENATURATO 90% PER EMERGENZA COVID19"/>
    <s v="33631600-8"/>
    <s v="ANTISETTICI E DISINFETTANTI"/>
    <x v="1"/>
    <n v="50000"/>
    <s v="No"/>
    <n v="50000"/>
    <s v="Procedura negoziata senza previa pubblicazione"/>
    <s v="Accordo quadro"/>
    <s v="FORNITURE"/>
    <s v="N"/>
    <s v="NULL"/>
    <s v="FB"/>
    <s v="FORNITURA DI BENI"/>
    <s v="NULL"/>
    <s v="NULL"/>
    <s v="PERFEZIONATA/O"/>
    <s v="2020-03-25"/>
  </r>
  <r>
    <x v="135"/>
    <x v="135"/>
    <s v="001"/>
    <x v="4"/>
    <s v="2020"/>
    <s v="2020-04-01"/>
    <x v="812"/>
    <s v="8263331C73"/>
    <s v="CIG"/>
    <s v="PROCEDURA DI GARA, AI SENSI DELL'ARTICOLO 63, COMMA 2 LETTERA C) DEL D. LGS. 50/2016, PER L'AFFIDAMENTO DELLA FORNITURA IN SERVICE IN URGENZA PER EMERGENZA COVID 19 DI N. 3 (TRE) TERMODISINFETTORI PER LAVAGGIO ZOCCOLI E RELATIVO MATERIALE DI CONSUMO OCCORRENTI AI REPARTI COVID PRESIDIO MOLINETTE DELL'AZIENDA OSPEDALIERO UNIVERSITARIA CITTA' DELLA SALUTE E DELLA SCIENZA DI TORINO PER UN PERIODO DI 60 MESI (S_31_2020)"/>
    <s v="33191000-5"/>
    <s v="APPARECCHI PER LA STERILIZZAZIONE, LA DISINFEZIONE E L'IGIENE"/>
    <x v="1"/>
    <n v="75000"/>
    <s v="No"/>
    <n v="75000"/>
    <s v="Procedura negoziata senza previa pubblicazione"/>
    <s v="Contratto d'appalto"/>
    <s v="FORNITURE"/>
    <s v="N"/>
    <s v="NULL"/>
    <s v="FB"/>
    <s v="FORNITURA DI BENI"/>
    <s v="NULL"/>
    <s v="NULL"/>
    <s v="PERFEZIONATA/O"/>
    <s v="2020-04-01"/>
  </r>
  <r>
    <x v="139"/>
    <x v="139"/>
    <s v="010"/>
    <x v="15"/>
    <s v="2020"/>
    <s v="2020-03-12"/>
    <x v="813"/>
    <s v="8244720E2A"/>
    <s v="CIG"/>
    <s v="Fornitura di gel mani disinfettante."/>
    <s v="39830000-9"/>
    <s v="PRODOTTI PER LA PULIZIA"/>
    <x v="1"/>
    <n v="1840"/>
    <s v="No"/>
    <n v="1840"/>
    <s v="Affidamento diretto"/>
    <s v="Contratto d'appalto"/>
    <s v="FORNITURE"/>
    <s v="N"/>
    <s v="NULL"/>
    <s v="FB"/>
    <s v="FORNITURA DI BENI"/>
    <s v="NULL"/>
    <s v="NULL"/>
    <s v="PERFEZIONATA/O"/>
    <s v="2020-03-13"/>
  </r>
  <r>
    <x v="139"/>
    <x v="139"/>
    <s v="010"/>
    <x v="15"/>
    <s v="2020"/>
    <s v="2020-03-27"/>
    <x v="814"/>
    <s v="82598568CB"/>
    <s v="CIG"/>
    <s v="Fornitura di liquido disinfettante per pulizia"/>
    <s v="39830000-9"/>
    <s v="PRODOTTI PER LA PULIZIA"/>
    <x v="1"/>
    <n v="400"/>
    <s v="No"/>
    <n v="400"/>
    <s v="Affidamento diretto"/>
    <s v="Contratto d'appalto"/>
    <s v="FORNITURE"/>
    <s v="N"/>
    <s v="NULL"/>
    <s v="FS"/>
    <s v="FORNITURA DI SERVIZI"/>
    <s v="NULL"/>
    <s v="NULL"/>
    <s v="PERFEZIONATA/O"/>
    <s v="2020-03-27"/>
  </r>
  <r>
    <x v="158"/>
    <x v="158"/>
    <s v="019"/>
    <x v="18"/>
    <s v="2020"/>
    <s v="2020-03-13"/>
    <x v="815"/>
    <s v="8250499F25"/>
    <s v="CIG"/>
    <s v="Disinfezione sanificazione locali in uso ai CC.p.I. della provincia di Palermo"/>
    <s v="90921000-9"/>
    <s v="SERVIZI DI DISINFEZIONE E DISINFESTAZIONE"/>
    <x v="1"/>
    <n v="5100"/>
    <s v="No"/>
    <n v="5100"/>
    <s v="Affidamento diretto"/>
    <s v="Contratto di concessione di servizi e/o forniture"/>
    <s v="SERVIZI"/>
    <s v="N"/>
    <s v="NULL"/>
    <s v="FS"/>
    <s v="FORNITURA DI SERVIZI"/>
    <s v="NULL"/>
    <s v="NULL"/>
    <s v="PERFEZIONATA/O"/>
    <s v="2020-03-18"/>
  </r>
  <r>
    <x v="159"/>
    <x v="159"/>
    <s v="012"/>
    <x v="13"/>
    <s v="2020"/>
    <s v="2020-03-09"/>
    <x v="816"/>
    <s v="82402147B4"/>
    <s v="CIG"/>
    <s v="Affidamento ai sensi dell'art. 63, comma 2, lettera c) del D.Lgs. 50/2016, della fornitura di soluzione disinfettante per le mani, necessaria a soddisfare, con estrema urgenza, le esigenze del sistema per fronteggiare l'emergenza relativa al rischio sanitario connesso all'insorgenza di patologie derivanti da agenti virali trasmissibili,"/>
    <s v="33631600-8"/>
    <s v="ANTISETTICI E DISINFETTANTI"/>
    <x v="1"/>
    <n v="84000"/>
    <s v="No"/>
    <n v="84000"/>
    <s v="Procedura negoziata senza previa pubblicazione"/>
    <s v="Contratto d'appalto"/>
    <s v="FORNITURE"/>
    <s v="N"/>
    <s v="NULL"/>
    <s v="FB"/>
    <s v="FORNITURA DI BENI"/>
    <s v="NULL"/>
    <s v="NULL"/>
    <s v="PERFEZIONATA/O"/>
    <s v="2020-03-12"/>
  </r>
  <r>
    <x v="160"/>
    <x v="160"/>
    <s v="016"/>
    <x v="17"/>
    <s v="2020"/>
    <s v="2020-03-20"/>
    <x v="817"/>
    <s v="8247813699"/>
    <s v="CIG"/>
    <s v="Fornitura triennale di Antisettici e Disinfettanti"/>
    <s v="33631600-8"/>
    <s v="ANTISETTICI E DISINFETTANTI"/>
    <x v="1"/>
    <n v="65000"/>
    <s v="No"/>
    <n v="65000"/>
    <s v="Affidamento diretto in adesione ad accordo quadro/convenzione"/>
    <s v="Contratto d'appalto discendente da Accordo quadro/Convenzione senza successivo confronto competitivo"/>
    <s v="FORNITURE"/>
    <s v="N"/>
    <s v="NULL"/>
    <s v="FB"/>
    <s v="FORNITURA DI BENI"/>
    <s v="2020-03-20"/>
    <n v="65000"/>
    <s v="AGGIUDICATA/O"/>
    <s v="2020-03-24"/>
  </r>
  <r>
    <x v="160"/>
    <x v="160"/>
    <s v="016"/>
    <x v="17"/>
    <s v="2020"/>
    <s v="2020-03-20"/>
    <x v="818"/>
    <s v="8247826155"/>
    <s v="CIG"/>
    <s v="Fornitura triennale di Antisettici e Disinfettanti"/>
    <s v="33631600-8"/>
    <s v="ANTISETTICI E DISINFETTANTI"/>
    <x v="1"/>
    <n v="43524"/>
    <s v="No"/>
    <n v="43524"/>
    <s v="Affidamento diretto in adesione ad accordo quadro/convenzione"/>
    <s v="Contratto d'appalto discendente da Accordo quadro/Convenzione senza successivo confronto competitivo"/>
    <s v="FORNITURE"/>
    <s v="N"/>
    <s v="NULL"/>
    <s v="FB"/>
    <s v="FORNITURA DI BENI"/>
    <s v="2020-03-20"/>
    <n v="43524"/>
    <s v="AGGIUDICATA/O"/>
    <s v="2020-03-24"/>
  </r>
  <r>
    <x v="160"/>
    <x v="160"/>
    <s v="016"/>
    <x v="17"/>
    <s v="2020"/>
    <s v="2020-03-20"/>
    <x v="819"/>
    <s v="8247839C0C"/>
    <s v="CIG"/>
    <s v="Fornitura triennale di Antisettici e Disinfettanti"/>
    <s v="33631600-8"/>
    <s v="ANTISETTICI E DISINFETTANTI"/>
    <x v="1"/>
    <n v="56550"/>
    <s v="No"/>
    <n v="56550"/>
    <s v="Affidamento diretto in adesione ad accordo quadro/convenzione"/>
    <s v="Contratto d'appalto discendente da Accordo quadro/Convenzione senza successivo confronto competitivo"/>
    <s v="FORNITURE"/>
    <s v="N"/>
    <s v="NULL"/>
    <s v="FB"/>
    <s v="FORNITURA DI BENI"/>
    <s v="2020-03-20"/>
    <n v="56550"/>
    <s v="AGGIUDICATA/O"/>
    <s v="2020-03-24"/>
  </r>
  <r>
    <x v="160"/>
    <x v="160"/>
    <s v="016"/>
    <x v="17"/>
    <s v="2020"/>
    <s v="2020-03-20"/>
    <x v="820"/>
    <s v="82478472A9"/>
    <s v="CIG"/>
    <s v="Fornitura triennale di Antisettici e Disinfettanti"/>
    <s v="33631600-8"/>
    <s v="ANTISETTICI E DISINFETTANTI"/>
    <x v="1"/>
    <n v="99125"/>
    <s v="No"/>
    <n v="99125"/>
    <s v="Affidamento diretto in adesione ad accordo quadro/convenzione"/>
    <s v="Contratto d'appalto discendente da Accordo quadro/Convenzione senza successivo confronto competitivo"/>
    <s v="FORNITURE"/>
    <s v="N"/>
    <s v="NULL"/>
    <s v="FB"/>
    <s v="FORNITURA DI BENI"/>
    <s v="2020-03-20"/>
    <n v="99125"/>
    <s v="AGGIUDICATA/O"/>
    <s v="2020-03-24"/>
  </r>
  <r>
    <x v="160"/>
    <x v="160"/>
    <s v="016"/>
    <x v="17"/>
    <s v="2020"/>
    <s v="2020-03-20"/>
    <x v="821"/>
    <s v="8247856A14"/>
    <s v="CIG"/>
    <s v="Fornitura triennale di Antisettici e Disinfettanti"/>
    <s v="33631600-8"/>
    <s v="ANTISETTICI E DISINFETTANTI"/>
    <x v="1"/>
    <n v="843960"/>
    <s v="No"/>
    <n v="843960"/>
    <s v="Affidamento diretto in adesione ad accordo quadro/convenzione"/>
    <s v="Contratto d'appalto discendente da Accordo quadro/Convenzione senza successivo confronto competitivo"/>
    <s v="FORNITURE"/>
    <s v="N"/>
    <s v="NULL"/>
    <s v="FB"/>
    <s v="FORNITURA DI BENI"/>
    <s v="2020-03-20"/>
    <n v="843960"/>
    <s v="AGGIUDICATA/O"/>
    <s v="2020-03-24"/>
  </r>
  <r>
    <x v="160"/>
    <x v="160"/>
    <s v="016"/>
    <x v="17"/>
    <s v="2020"/>
    <s v="2020-03-20"/>
    <x v="822"/>
    <s v="8247872749"/>
    <s v="CIG"/>
    <s v="Fornitura triennale di Antisettici e Disinfettanti"/>
    <s v="33631600-8"/>
    <s v="ANTISETTICI E DISINFETTANTI"/>
    <x v="1"/>
    <n v="52000"/>
    <s v="No"/>
    <n v="52000"/>
    <s v="Affidamento diretto in adesione ad accordo quadro/convenzione"/>
    <s v="Contratto d'appalto discendente da Accordo quadro/Convenzione senza successivo confronto competitivo"/>
    <s v="FORNITURE"/>
    <s v="N"/>
    <s v="NULL"/>
    <s v="FB"/>
    <s v="FORNITURA DI BENI"/>
    <s v="2020-03-20"/>
    <n v="52000"/>
    <s v="AGGIUDICATA/O"/>
    <s v="2020-03-24"/>
  </r>
  <r>
    <x v="160"/>
    <x v="160"/>
    <s v="016"/>
    <x v="17"/>
    <s v="2020"/>
    <s v="2020-03-20"/>
    <x v="823"/>
    <s v="8247879D0E"/>
    <s v="CIG"/>
    <s v="Fornitura triennale di Antisettici e Disinfettanti"/>
    <s v="33631600-8"/>
    <s v="ANTISETTICI E DISINFETTANTI"/>
    <x v="1"/>
    <n v="55770"/>
    <s v="No"/>
    <n v="55770"/>
    <s v="Affidamento diretto in adesione ad accordo quadro/convenzione"/>
    <s v="Contratto d'appalto discendente da Accordo quadro/Convenzione senza successivo confronto competitivo"/>
    <s v="FORNITURE"/>
    <s v="N"/>
    <s v="NULL"/>
    <s v="FB"/>
    <s v="FORNITURA DI BENI"/>
    <s v="2020-03-20"/>
    <n v="55770"/>
    <s v="AGGIUDICATA/O"/>
    <s v="2020-03-24"/>
  </r>
  <r>
    <x v="145"/>
    <x v="145"/>
    <s v="008"/>
    <x v="9"/>
    <s v="2020"/>
    <s v="2020-03-15"/>
    <x v="824"/>
    <s v="8258767620"/>
    <s v="CIG"/>
    <s v="AMUCHINA GEL"/>
    <s v="33190000-8"/>
    <s v="DISPOSITIVI E PRODOTTI MEDICI VARI"/>
    <x v="1"/>
    <n v="135000"/>
    <s v="No"/>
    <n v="135000"/>
    <s v="Procedura negoziata per affidamenti sotto soglia"/>
    <s v="Contratto d'appalto"/>
    <s v="FORNITURE"/>
    <s v="N"/>
    <s v="NULL"/>
    <s v="FB"/>
    <s v="FORNITURA DI BENI"/>
    <s v="NULL"/>
    <s v="NULL"/>
    <s v="PERFEZIONATA/O"/>
    <s v="2020-04-01"/>
  </r>
  <r>
    <x v="145"/>
    <x v="145"/>
    <s v="008"/>
    <x v="9"/>
    <s v="2020"/>
    <s v="2020-03-16"/>
    <x v="825"/>
    <s v="82488362CF"/>
    <s v="CIG"/>
    <s v="SERVICE SISTEMA POLIDISIN MIKROAIR 70 COMPRENSIVO DI MATERIALE DI CONSUMO - NOLEGGIO PER 12 MESI"/>
    <s v="33191000-5"/>
    <s v="APPARECCHI PER LA STERILIZZAZIONE, LA DISINFEZIONE E L'IGIENE"/>
    <x v="1"/>
    <n v="51000"/>
    <s v="No"/>
    <n v="51000"/>
    <s v="Procedura negoziata senza previa pubblicazione"/>
    <s v="Contratto d'appalto"/>
    <s v="FORNITURE"/>
    <s v="N"/>
    <s v="NULL"/>
    <s v="FB"/>
    <s v="FORNITURA DI BENI"/>
    <s v="NULL"/>
    <s v="NULL"/>
    <s v="PERFEZIONATA/O"/>
    <s v="2020-03-17"/>
  </r>
  <r>
    <x v="147"/>
    <x v="147"/>
    <s v="020"/>
    <x v="21"/>
    <s v="2020"/>
    <s v="2020-03-27"/>
    <x v="826"/>
    <s v="82573168B8"/>
    <s v="CIG"/>
    <s v="Misure urgenti per il contrasto e il contenimento sul territorio regionale del diffondersi del COVID-19: Affidamento servizio di biodecontaminazione con perossido di idrogeno degli ambienti a rischio infettivo in ambito ATS"/>
    <s v="33191000-5"/>
    <s v="APPARECCHI PER LA STERILIZZAZIONE, LA DISINFEZIONE E L'IGIENE"/>
    <x v="1"/>
    <n v="214000"/>
    <s v="No"/>
    <n v="214000"/>
    <s v="Procedura negoziata senza previa pubblicazione"/>
    <s v="Contratto d'appalto"/>
    <s v="SERVIZI"/>
    <s v="N"/>
    <s v="NULL"/>
    <s v="FS"/>
    <s v="FORNITURA DI SERVIZI"/>
    <s v="NULL"/>
    <s v="NULL"/>
    <s v="PERFEZIONATA/O"/>
    <s v="2020-04-03"/>
  </r>
  <r>
    <x v="161"/>
    <x v="161"/>
    <s v="099"/>
    <x v="6"/>
    <s v="2020"/>
    <s v="2020-03-20"/>
    <x v="827"/>
    <s v="82601413FD"/>
    <s v="CIG"/>
    <s v="EMERGENZA CORONAVIRUS SANIFICAZIONE AMBIENTI SEDI DIPARTIMENTALI"/>
    <s v="90921000-9"/>
    <s v="SERVIZI DI DISINFEZIONE E DISINFESTAZIONE"/>
    <x v="1"/>
    <n v="51850"/>
    <s v="No"/>
    <n v="51850"/>
    <s v="Procedura negoziata senza previa pubblicazione"/>
    <s v="Contratto d'appalto"/>
    <s v="SERVIZI"/>
    <s v="N"/>
    <s v="NULL"/>
    <s v="AA"/>
    <s v="ALTRO (Stazioni appaltanti con sistema di qualificazione proprio)"/>
    <s v="NULL"/>
    <s v="NULL"/>
    <s v="PERFEZIONATA/O"/>
    <s v="2020-04-01"/>
  </r>
  <r>
    <x v="2"/>
    <x v="2"/>
    <s v="003"/>
    <x v="2"/>
    <s v="2020"/>
    <s v="2020-03-30"/>
    <x v="828"/>
    <s v="826105998A"/>
    <s v="CIG"/>
    <s v="ACQUISTO DISPOSITIVI DI PROTEZIONE FINANZIATI - SOC. GILANIA"/>
    <s v="18143000-3"/>
    <s v="ATTREZZI DI PROTEZIONE"/>
    <x v="2"/>
    <n v="39800"/>
    <s v="No"/>
    <n v="39800"/>
    <s v="Affidamento diretto"/>
    <s v="Contratto d'appalto"/>
    <s v="FORNITURE"/>
    <s v="N"/>
    <s v="NULL"/>
    <s v="FB"/>
    <s v="FORNITURA DI BENI"/>
    <s v="NULL"/>
    <s v="NULL"/>
    <s v="PERFEZIONATA/O"/>
    <s v="2020-03-30"/>
  </r>
  <r>
    <x v="155"/>
    <x v="155"/>
    <s v="004"/>
    <x v="12"/>
    <s v="2020"/>
    <s v="2020-03-19"/>
    <x v="829"/>
    <s v="82518623F1"/>
    <s v="CIG"/>
    <s v="acquisto tute protettive tyvek pronta consegna emergenza coronavirus"/>
    <s v="33199000-1"/>
    <s v="INDUMENTI PER PERSONALE MEDICO"/>
    <x v="2"/>
    <n v="102532.5"/>
    <s v="No"/>
    <n v="102532.5"/>
    <s v="Affidamento diretto"/>
    <s v="Contratto d'appalto"/>
    <s v="FORNITURE"/>
    <s v="N"/>
    <s v="NULL"/>
    <s v="FB"/>
    <s v="FORNITURA DI BENI"/>
    <s v="NULL"/>
    <s v="NULL"/>
    <s v="PERFEZIONATA/O"/>
    <s v="2020-03-19"/>
  </r>
  <r>
    <x v="155"/>
    <x v="155"/>
    <s v="004"/>
    <x v="12"/>
    <s v="2020"/>
    <s v="2020-03-19"/>
    <x v="830"/>
    <s v="8253195FF4"/>
    <s v="CIG"/>
    <s v="5000 camici impermeabili emergenza"/>
    <s v="33199000-1"/>
    <s v="INDUMENTI PER PERSONALE MEDICO"/>
    <x v="2"/>
    <n v="84500"/>
    <s v="No"/>
    <n v="84500"/>
    <s v="Affidamento diretto"/>
    <s v="Contratto d'appalto"/>
    <s v="FORNITURE"/>
    <s v="N"/>
    <s v="NULL"/>
    <s v="FB"/>
    <s v="FORNITURA DI BENI"/>
    <s v="NULL"/>
    <s v="NULL"/>
    <s v="PERFEZIONATA/O"/>
    <s v="2020-03-31"/>
  </r>
  <r>
    <x v="155"/>
    <x v="155"/>
    <s v="004"/>
    <x v="12"/>
    <s v="2020"/>
    <s v="2020-04-02"/>
    <x v="831"/>
    <s v="82670476FF"/>
    <s v="CIG"/>
    <s v="acquisto camici e occhiali chirurgici emergenza coronavirus"/>
    <s v="33199000-1"/>
    <s v="INDUMENTI PER PERSONALE MEDICO"/>
    <x v="2"/>
    <n v="553670"/>
    <s v="No"/>
    <n v="553670"/>
    <s v="Affidamento diretto"/>
    <s v="Contratto d'appalto"/>
    <s v="FORNITURE"/>
    <s v="N"/>
    <s v="NULL"/>
    <s v="FB"/>
    <s v="FORNITURA DI BENI"/>
    <s v="NULL"/>
    <s v="NULL"/>
    <s v="PERFEZIONATA/O"/>
    <s v="2020-04-08"/>
  </r>
  <r>
    <x v="3"/>
    <x v="3"/>
    <s v="005"/>
    <x v="1"/>
    <s v="2020"/>
    <s v="2020-03-16"/>
    <x v="832"/>
    <s v="8245721839"/>
    <s v="CIG"/>
    <s v="FORNITURA DI DISPOSITIVI DI PROTEZIONE E PREVENZIONE INDIVIDUALE ID 19E055"/>
    <s v="18143000-3"/>
    <s v="ATTREZZI DI PROTEZIONE"/>
    <x v="2"/>
    <n v="164510.6"/>
    <s v="Si"/>
    <n v="104730.2"/>
    <s v="Procedura negoziata per affidamenti sotto soglia"/>
    <s v="Contratto d'appalto"/>
    <s v="FORNITURE"/>
    <s v="N"/>
    <s v="NULL"/>
    <s v="FB"/>
    <s v="FORNITURA DI BENI"/>
    <s v="NULL"/>
    <s v="NULL"/>
    <s v="PERFEZIONATA/O"/>
    <s v="2020-03-17"/>
  </r>
  <r>
    <x v="3"/>
    <x v="3"/>
    <s v="005"/>
    <x v="1"/>
    <s v="2020"/>
    <s v="2020-03-16"/>
    <x v="832"/>
    <s v="8246379739"/>
    <s v="CIG"/>
    <s v="FORNITURA DI DISPOSITIVI DI PROTEZIONE E PREVENZIONE INDIVIDUALE ID 19E055"/>
    <s v="18143000-3"/>
    <s v="ATTREZZI DI PROTEZIONE"/>
    <x v="2"/>
    <n v="164510.6"/>
    <s v="Si"/>
    <n v="59780.4"/>
    <s v="Procedura negoziata per affidamenti sotto soglia"/>
    <s v="Contratto d'appalto"/>
    <s v="FORNITURE"/>
    <s v="N"/>
    <s v="NULL"/>
    <s v="FB"/>
    <s v="FORNITURA DI BENI"/>
    <s v="NULL"/>
    <s v="NULL"/>
    <s v="PERFEZIONATA/O"/>
    <s v="2020-03-17"/>
  </r>
  <r>
    <x v="5"/>
    <x v="5"/>
    <s v="009"/>
    <x v="3"/>
    <s v="2020"/>
    <s v="2020-03-03"/>
    <x v="833"/>
    <s v="8234771BFE"/>
    <s v="CIG"/>
    <s v="Acquisizione sistemi biocontenimento per le emergenze dervanti da Coronavirus"/>
    <s v="35113200-1"/>
    <s v="ATTREZZATURE DI PROTEZIONE CONTRO AGENTI NUCLEARI, BIOLOGICI, CHIMICI E RADIOLOGICI"/>
    <x v="2"/>
    <n v="329600"/>
    <s v="No"/>
    <n v="329600"/>
    <s v="Affidamento diretto in adesione ad accordo quadro/convenzione"/>
    <s v="Contratto d'appalto discendente da Accordo quadro/Convenzione senza successivo confronto competitivo"/>
    <s v="FORNITURE"/>
    <s v="N"/>
    <s v="NULL"/>
    <s v="FB"/>
    <s v="FORNITURA DI BENI"/>
    <s v="NULL"/>
    <n v="329600"/>
    <s v="PERFEZIONATA/O"/>
    <s v="2020-03-03"/>
  </r>
  <r>
    <x v="162"/>
    <x v="162"/>
    <s v="021"/>
    <x v="5"/>
    <s v="2020"/>
    <s v="2020-03-10"/>
    <x v="834"/>
    <s v="82407989A2"/>
    <s v="CIG"/>
    <s v="122102.000000.70.02001 - Acquisto di indumenti di protezione e sicurezza per il personale del Servizio strade"/>
    <s v="35113400-3"/>
    <s v="INDUMENTI PROTETTIVI E DI SICUREZZA"/>
    <x v="2"/>
    <n v="149446.24"/>
    <s v="No"/>
    <n v="149446.24"/>
    <s v="Affidamento riservato"/>
    <s v="Contratto d'appalto"/>
    <s v="FORNITURE"/>
    <s v="N"/>
    <s v="NULL"/>
    <s v="FB"/>
    <s v="FORNITURA DI BENI"/>
    <s v="NULL"/>
    <s v="NULL"/>
    <s v="PERFEZIONATA/O"/>
    <s v="2020-04-03"/>
  </r>
  <r>
    <x v="6"/>
    <x v="6"/>
    <s v="001"/>
    <x v="4"/>
    <s v="2020"/>
    <s v="2020-03-09"/>
    <x v="835"/>
    <s v="825510367F"/>
    <s v="CIG"/>
    <s v="GUANTI CHIR IN LATTICE MAXITEX FARMAC ZABBAN"/>
    <s v="33141420-0"/>
    <s v="GUANTI CHIRURGICI"/>
    <x v="2"/>
    <n v="2000"/>
    <s v="No"/>
    <n v="2000"/>
    <s v="Procedura negoziata per affidamenti sotto soglia"/>
    <s v="Contratto d'appalto"/>
    <s v="FORNITURE"/>
    <s v="N"/>
    <s v="NULL"/>
    <s v="FB"/>
    <s v="FORNITURA DI BENI"/>
    <s v="NULL"/>
    <s v="NULL"/>
    <s v="PERFEZIONATA/O"/>
    <s v="2020-03-24"/>
  </r>
  <r>
    <x v="6"/>
    <x v="6"/>
    <s v="001"/>
    <x v="4"/>
    <s v="2020"/>
    <s v="2020-03-23"/>
    <x v="836"/>
    <s v="8259257A7B"/>
    <s v="CIG"/>
    <s v="FORNITURA DI COPERTE ANTIFIAMMA DITTA GRAFER "/>
    <s v="35113400-3"/>
    <s v="INDUMENTI PROTETTIVI E DI SICUREZZA"/>
    <x v="2"/>
    <n v="2000"/>
    <s v="No"/>
    <n v="2000"/>
    <s v="Procedura negoziata per affidamenti sotto soglia"/>
    <s v="Contratto d'appalto"/>
    <s v="FORNITURE"/>
    <s v="N"/>
    <s v="NULL"/>
    <s v="FB"/>
    <s v="FORNITURA DI BENI"/>
    <s v="NULL"/>
    <s v="NULL"/>
    <s v="PERFEZIONATA/O"/>
    <s v="2020-03-27"/>
  </r>
  <r>
    <x v="7"/>
    <x v="7"/>
    <s v="021"/>
    <x v="5"/>
    <s v="2020"/>
    <s v="2020-03-17"/>
    <x v="837"/>
    <s v="82487099FF"/>
    <s v="CIG"/>
    <s v="Fornitura di vari DPI all'Azienda Sanitaria della Provincia Autonoma di Bolzano come misura urgente in materia di contenimento e gestione dell'emergenza epidemiologica da COVID-19"/>
    <s v="18143000-3"/>
    <s v="ATTREZZI DI PROTEZIONE"/>
    <x v="2"/>
    <n v="9302000"/>
    <s v="No"/>
    <n v="9302000"/>
    <s v="Affidamento diretto"/>
    <s v="Contratto d'appalto"/>
    <s v="FORNITURE"/>
    <s v="N"/>
    <s v="NULL"/>
    <s v="FB"/>
    <s v="FORNITURA DI BENI"/>
    <s v="2020-03-17"/>
    <n v="9302000"/>
    <s v="AGGIUDICATA/O"/>
    <s v="2020-03-18"/>
  </r>
  <r>
    <x v="11"/>
    <x v="11"/>
    <s v="003"/>
    <x v="2"/>
    <s v="2020"/>
    <s v="2020-04-01"/>
    <x v="838"/>
    <s v="826417334D"/>
    <s v="CIG"/>
    <s v="CAMICI"/>
    <s v="35113470-4"/>
    <s v="CAMICIE O PANTALONI DI PROTEZIONE"/>
    <x v="2"/>
    <n v="49000"/>
    <s v="No"/>
    <n v="49000"/>
    <s v="Affidamento diretto"/>
    <s v="Contratto d'appalto"/>
    <s v="SERVIZI"/>
    <s v="N"/>
    <s v="NULL"/>
    <s v="FB"/>
    <s v="FORNITURA DI BENI"/>
    <s v="NULL"/>
    <s v="NULL"/>
    <s v="PERFEZIONATA/O"/>
    <s v="2020-04-08"/>
  </r>
  <r>
    <x v="163"/>
    <x v="163"/>
    <s v="007"/>
    <x v="7"/>
    <s v="2020"/>
    <s v="2020-03-17"/>
    <x v="839"/>
    <s v="8247532EB3"/>
    <s v="CIG"/>
    <s v="EMERGENZA COVID 19 ACQUISTO URGENTE DPI"/>
    <s v="33199000-1"/>
    <s v="INDUMENTI PER PERSONALE MEDICO"/>
    <x v="2"/>
    <n v="34081.97"/>
    <s v="No"/>
    <n v="34081.97"/>
    <s v="Affidamento diretto"/>
    <s v="Contratto d'appalto"/>
    <s v="FORNITURE"/>
    <s v="N"/>
    <s v="NULL"/>
    <s v="FB"/>
    <s v="FORNITURA DI BENI"/>
    <s v="NULL"/>
    <s v="NULL"/>
    <s v="PERFEZIONATA/O"/>
    <s v="2020-03-19"/>
  </r>
  <r>
    <x v="163"/>
    <x v="163"/>
    <s v="007"/>
    <x v="7"/>
    <s v="2020"/>
    <s v="2020-04-03"/>
    <x v="840"/>
    <s v="8268904372"/>
    <s v="CIG"/>
    <s v="acquisto tute"/>
    <s v="18114000-1"/>
    <s v="TUTE DA LAVORO"/>
    <x v="2"/>
    <n v="85000"/>
    <s v="No"/>
    <n v="85000"/>
    <s v="Affidamento diretto"/>
    <s v="Contratto d'appalto"/>
    <s v="FORNITURE"/>
    <s v="N"/>
    <s v="NULL"/>
    <s v="FB"/>
    <s v="FORNITURA DI BENI"/>
    <s v="NULL"/>
    <s v="NULL"/>
    <s v="PERFEZIONATA/O"/>
    <s v="2020-04-07"/>
  </r>
  <r>
    <x v="164"/>
    <x v="164"/>
    <s v="001"/>
    <x v="4"/>
    <s v="2020"/>
    <s v="2020-03-10"/>
    <x v="841"/>
    <s v="824267241D"/>
    <s v="CIG"/>
    <s v="fornitura di GENERATORI E CASCHI CPAP  occorrenti per Emergenza COVID 19"/>
    <s v="33190000-8"/>
    <s v="DISPOSITIVI E PRODOTTI MEDICI VARI"/>
    <x v="2"/>
    <n v="56000"/>
    <s v="No"/>
    <n v="56000"/>
    <s v="Affidamento diretto"/>
    <s v="Contratto d'appalto"/>
    <s v="FORNITURE"/>
    <s v="N"/>
    <s v="NULL"/>
    <s v="FB"/>
    <s v="FORNITURA DI BENI"/>
    <s v="NULL"/>
    <s v="NULL"/>
    <s v="PERFEZIONATA/O"/>
    <s v="2020-03-11"/>
  </r>
  <r>
    <x v="15"/>
    <x v="15"/>
    <s v="017"/>
    <x v="8"/>
    <s v="2020"/>
    <s v="2020-03-17"/>
    <x v="842"/>
    <s v="8248660192"/>
    <s v="CIG"/>
    <s v="Visiera protettiva monouso o ricambi per visiera protettiva pluriuso "/>
    <s v="33199000-1"/>
    <s v="INDUMENTI PER PERSONALE MEDICO"/>
    <x v="2"/>
    <n v="60000"/>
    <s v="No"/>
    <n v="60000"/>
    <s v="Procedura negoziata senza previa pubblicazione"/>
    <s v="Contratto d'appalto"/>
    <s v="FORNITURE"/>
    <s v="N"/>
    <s v="NULL"/>
    <s v="FB"/>
    <s v="FORNITURA DI BENI"/>
    <s v="NULL"/>
    <s v="NULL"/>
    <s v="PERFEZIONATA/O"/>
    <s v="2020-03-17"/>
  </r>
  <r>
    <x v="15"/>
    <x v="15"/>
    <s v="017"/>
    <x v="8"/>
    <s v="2020"/>
    <s v="2020-03-17"/>
    <x v="843"/>
    <s v="82487056B3"/>
    <s v="CIG"/>
    <s v="TUTA IMPERMEABILE IN TYVEC non sterile CON CAPPUCCIO E COPERTURA PIEDI III^ categoria TIPO 3/4 MARCATURA CE "/>
    <s v="33199000-1"/>
    <s v="INDUMENTI PER PERSONALE MEDICO"/>
    <x v="2"/>
    <n v="60000"/>
    <s v="No"/>
    <n v="60000"/>
    <s v="Procedura negoziata per affidamenti sotto soglia"/>
    <s v="Contratto d'appalto"/>
    <s v="FORNITURE"/>
    <s v="N"/>
    <s v="NULL"/>
    <s v="FB"/>
    <s v="FORNITURA DI BENI"/>
    <s v="NULL"/>
    <s v="NULL"/>
    <s v="PERFEZIONATA/O"/>
    <s v="2020-03-17"/>
  </r>
  <r>
    <x v="15"/>
    <x v="15"/>
    <s v="017"/>
    <x v="8"/>
    <s v="2020"/>
    <s v="2020-03-23"/>
    <x v="844"/>
    <s v="8254170490"/>
    <s v="CIG"/>
    <s v="GUANTI IN NITRILE MONOUSO, NON STERILE, LATEX FREE, SENZA POLVERE LUNGHEZZA NON INFERIORE A 240 MM CLASSIFICATO COME DPI DIRETTIVA 89/686 CEE, RISPONDENTI ALLA NORMA EN 374 "/>
    <s v="33141000-0"/>
    <s v="MATERIALI MEDICI NON CHIMICI DI CONSUMO MONOUSO E MATERIALE DI CONSUMO EMATOLOGICO"/>
    <x v="2"/>
    <n v="50000"/>
    <s v="No"/>
    <n v="50000"/>
    <s v="Procedura negoziata per affidamenti sotto soglia"/>
    <s v="Contratto d'appalto"/>
    <s v="FORNITURE"/>
    <s v="N"/>
    <s v="NULL"/>
    <s v="FB"/>
    <s v="FORNITURA DI BENI"/>
    <s v="NULL"/>
    <s v="NULL"/>
    <s v="PERFEZIONATA/O"/>
    <s v="2020-03-23"/>
  </r>
  <r>
    <x v="16"/>
    <x v="16"/>
    <s v="017"/>
    <x v="8"/>
    <s v="2020"/>
    <s v="2020-03-19"/>
    <x v="845"/>
    <s v="8251373069"/>
    <s v="CIG"/>
    <s v="RdO sul MEPA per l'affidamento della fornitura di dispositivi medici per l'emergenza Covid-19 - DDG n. 338 del 19/03/2020"/>
    <s v="33190000-8"/>
    <s v="DISPOSITIVI E PRODOTTI MEDICI VARI"/>
    <x v="2"/>
    <n v="72635"/>
    <s v="Si"/>
    <n v="19600"/>
    <s v="Procedura negoziata per affidamenti sotto soglia"/>
    <s v="Contratto d'appalto"/>
    <s v="FORNITURE"/>
    <s v="N"/>
    <s v="NULL"/>
    <s v="FB"/>
    <s v="FORNITURA DI BENI"/>
    <s v="NULL"/>
    <s v="NULL"/>
    <s v="PERFEZIONATA/O"/>
    <s v="2020-03-19"/>
  </r>
  <r>
    <x v="16"/>
    <x v="16"/>
    <s v="017"/>
    <x v="8"/>
    <s v="2020"/>
    <s v="2020-03-19"/>
    <x v="845"/>
    <s v="82513838A7"/>
    <s v="CIG"/>
    <s v="RdO sul MEPA per l'affidamento della fornitura di dispositivi medici per l'emergenza Covid-19 - DDG n. 338 del 19/03/2020"/>
    <s v="33190000-8"/>
    <s v="DISPOSITIVI E PRODOTTI MEDICI VARI"/>
    <x v="2"/>
    <n v="72635"/>
    <s v="Si"/>
    <n v="30000"/>
    <s v="Procedura negoziata per affidamenti sotto soglia"/>
    <s v="Contratto d'appalto"/>
    <s v="FORNITURE"/>
    <s v="N"/>
    <s v="NULL"/>
    <s v="FB"/>
    <s v="FORNITURA DI BENI"/>
    <s v="NULL"/>
    <s v="NULL"/>
    <s v="PERFEZIONATA/O"/>
    <s v="2020-03-19"/>
  </r>
  <r>
    <x v="16"/>
    <x v="16"/>
    <s v="017"/>
    <x v="8"/>
    <s v="2020"/>
    <s v="2020-03-19"/>
    <x v="845"/>
    <s v="82513995DC"/>
    <s v="CIG"/>
    <s v="RdO sul MEPA per l'affidamento della fornitura di dispositivi medici per l'emergenza Covid-19 - DDG n. 338 del 19/03/2020"/>
    <s v="33190000-8"/>
    <s v="DISPOSITIVI E PRODOTTI MEDICI VARI"/>
    <x v="2"/>
    <n v="72635"/>
    <s v="Si"/>
    <n v="1820"/>
    <s v="Procedura negoziata per affidamenti sotto soglia"/>
    <s v="Contratto d'appalto"/>
    <s v="FORNITURE"/>
    <s v="N"/>
    <s v="NULL"/>
    <s v="FB"/>
    <s v="FORNITURA DI BENI"/>
    <s v="NULL"/>
    <s v="NULL"/>
    <s v="PERFEZIONATA/O"/>
    <s v="2020-03-19"/>
  </r>
  <r>
    <x v="16"/>
    <x v="16"/>
    <s v="017"/>
    <x v="8"/>
    <s v="2020"/>
    <s v="2020-03-19"/>
    <x v="845"/>
    <s v="8251401782"/>
    <s v="CIG"/>
    <s v="RdO sul MEPA per l'affidamento della fornitura di dispositivi medici per l'emergenza Covid-19 - DDG n. 338 del 19/03/2020"/>
    <s v="33190000-8"/>
    <s v="DISPOSITIVI E PRODOTTI MEDICI VARI"/>
    <x v="2"/>
    <n v="72635"/>
    <s v="Si"/>
    <n v="2800"/>
    <s v="Procedura negoziata per affidamenti sotto soglia"/>
    <s v="Contratto d'appalto"/>
    <s v="FORNITURE"/>
    <s v="N"/>
    <s v="NULL"/>
    <s v="FB"/>
    <s v="FORNITURA DI BENI"/>
    <s v="NULL"/>
    <s v="NULL"/>
    <s v="PERFEZIONATA/O"/>
    <s v="2020-03-19"/>
  </r>
  <r>
    <x v="16"/>
    <x v="16"/>
    <s v="017"/>
    <x v="8"/>
    <s v="2020"/>
    <s v="2020-03-19"/>
    <x v="845"/>
    <s v="8251407C74"/>
    <s v="CIG"/>
    <s v="RdO sul MEPA per l'affidamento della fornitura di dispositivi medici per l'emergenza Covid-19 - DDG n. 338 del 19/03/2020"/>
    <s v="33190000-8"/>
    <s v="DISPOSITIVI E PRODOTTI MEDICI VARI"/>
    <x v="2"/>
    <n v="72635"/>
    <s v="Si"/>
    <n v="415"/>
    <s v="Procedura negoziata per affidamenti sotto soglia"/>
    <s v="Contratto d'appalto"/>
    <s v="FORNITURE"/>
    <s v="N"/>
    <s v="NULL"/>
    <s v="FB"/>
    <s v="FORNITURA DI BENI"/>
    <s v="NULL"/>
    <s v="NULL"/>
    <s v="PERFEZIONATA/O"/>
    <s v="2020-03-19"/>
  </r>
  <r>
    <x v="16"/>
    <x v="16"/>
    <s v="017"/>
    <x v="8"/>
    <s v="2020"/>
    <s v="2020-03-19"/>
    <x v="845"/>
    <s v="825141316B"/>
    <s v="CIG"/>
    <s v="RdO sul MEPA per l'affidamento della fornitura di dispositivi medici per l'emergenza Covid-19 - DDG n. 338 del 19/03/2020"/>
    <s v="33190000-8"/>
    <s v="DISPOSITIVI E PRODOTTI MEDICI VARI"/>
    <x v="2"/>
    <n v="72635"/>
    <s v="Si"/>
    <n v="18000"/>
    <s v="Procedura negoziata per affidamenti sotto soglia"/>
    <s v="Contratto d'appalto"/>
    <s v="FORNITURE"/>
    <s v="N"/>
    <s v="NULL"/>
    <s v="FB"/>
    <s v="FORNITURA DI BENI"/>
    <s v="NULL"/>
    <s v="NULL"/>
    <s v="PERFEZIONATA/O"/>
    <s v="2020-03-19"/>
  </r>
  <r>
    <x v="16"/>
    <x v="16"/>
    <s v="017"/>
    <x v="8"/>
    <s v="2020"/>
    <s v="2020-03-20"/>
    <x v="846"/>
    <s v="8253228B31"/>
    <s v="CIG"/>
    <s v="FORNITURA DI DISPOSITIVI DI PROTEZIONE PER EMERGENZA COVID-19 ( CAMICI-OCCHIALI-TUTE-SCAFANDRI-GAMBALI)"/>
    <s v="33190000-8"/>
    <s v="DISPOSITIVI E PRODOTTI MEDICI VARI"/>
    <x v="2"/>
    <n v="211000"/>
    <s v="Si"/>
    <n v="60000"/>
    <s v="Procedura negoziata senza previa pubblicazione"/>
    <s v="Contratto d'appalto"/>
    <s v="FORNITURE"/>
    <s v="N"/>
    <s v="NULL"/>
    <s v="FB"/>
    <s v="FORNITURA DI BENI"/>
    <s v="NULL"/>
    <s v="NULL"/>
    <s v="PERFEZIONATA/O"/>
    <s v="2020-03-23"/>
  </r>
  <r>
    <x v="16"/>
    <x v="16"/>
    <s v="017"/>
    <x v="8"/>
    <s v="2020"/>
    <s v="2020-03-20"/>
    <x v="846"/>
    <s v="8253229C04"/>
    <s v="CIG"/>
    <s v="FORNITURA DI DISPOSITIVI DI PROTEZIONE PER EMERGENZA COVID-19 ( CAMICI-OCCHIALI-TUTE-SCAFANDRI-GAMBALI)"/>
    <s v="33190000-8"/>
    <s v="DISPOSITIVI E PRODOTTI MEDICI VARI"/>
    <x v="2"/>
    <n v="211000"/>
    <s v="Si"/>
    <n v="4000"/>
    <s v="Procedura negoziata senza previa pubblicazione"/>
    <s v="Contratto d'appalto"/>
    <s v="FORNITURE"/>
    <s v="N"/>
    <s v="NULL"/>
    <s v="FB"/>
    <s v="FORNITURA DI BENI"/>
    <s v="NULL"/>
    <s v="NULL"/>
    <s v="PERFEZIONATA/O"/>
    <s v="2020-03-23"/>
  </r>
  <r>
    <x v="16"/>
    <x v="16"/>
    <s v="017"/>
    <x v="8"/>
    <s v="2020"/>
    <s v="2020-03-20"/>
    <x v="846"/>
    <s v="8253230CD7"/>
    <s v="CIG"/>
    <s v="FORNITURA DI DISPOSITIVI DI PROTEZIONE PER EMERGENZA COVID-19 ( CAMICI-OCCHIALI-TUTE-SCAFANDRI-GAMBALI)"/>
    <s v="33190000-8"/>
    <s v="DISPOSITIVI E PRODOTTI MEDICI VARI"/>
    <x v="2"/>
    <n v="211000"/>
    <s v="Si"/>
    <n v="100000"/>
    <s v="Procedura negoziata senza previa pubblicazione"/>
    <s v="Contratto d'appalto"/>
    <s v="FORNITURE"/>
    <s v="N"/>
    <s v="NULL"/>
    <s v="FB"/>
    <s v="FORNITURA DI BENI"/>
    <s v="NULL"/>
    <s v="NULL"/>
    <s v="PERFEZIONATA/O"/>
    <s v="2020-03-23"/>
  </r>
  <r>
    <x v="16"/>
    <x v="16"/>
    <s v="017"/>
    <x v="8"/>
    <s v="2020"/>
    <s v="2020-03-20"/>
    <x v="846"/>
    <s v="8253231DAA"/>
    <s v="CIG"/>
    <s v="FORNITURA DI DISPOSITIVI DI PROTEZIONE PER EMERGENZA COVID-19 ( CAMICI-OCCHIALI-TUTE-SCAFANDRI-GAMBALI)"/>
    <s v="33190000-8"/>
    <s v="DISPOSITIVI E PRODOTTI MEDICI VARI"/>
    <x v="2"/>
    <n v="211000"/>
    <s v="Si"/>
    <n v="42000"/>
    <s v="Procedura negoziata senza previa pubblicazione"/>
    <s v="Contratto d'appalto"/>
    <s v="FORNITURE"/>
    <s v="N"/>
    <s v="NULL"/>
    <s v="FB"/>
    <s v="FORNITURA DI BENI"/>
    <s v="NULL"/>
    <s v="NULL"/>
    <s v="PERFEZIONATA/O"/>
    <s v="2020-03-23"/>
  </r>
  <r>
    <x v="16"/>
    <x v="16"/>
    <s v="017"/>
    <x v="8"/>
    <s v="2020"/>
    <s v="2020-03-20"/>
    <x v="846"/>
    <s v="8253232E7D"/>
    <s v="CIG"/>
    <s v="FORNITURA DI DISPOSITIVI DI PROTEZIONE PER EMERGENZA COVID-19 ( CAMICI-OCCHIALI-TUTE-SCAFANDRI-GAMBALI)"/>
    <s v="33190000-8"/>
    <s v="DISPOSITIVI E PRODOTTI MEDICI VARI"/>
    <x v="2"/>
    <n v="211000"/>
    <s v="Si"/>
    <n v="5000"/>
    <s v="Procedura negoziata senza previa pubblicazione"/>
    <s v="Contratto d'appalto"/>
    <s v="FORNITURE"/>
    <s v="N"/>
    <s v="NULL"/>
    <s v="FB"/>
    <s v="FORNITURA DI BENI"/>
    <s v="NULL"/>
    <s v="NULL"/>
    <s v="PERFEZIONATA/O"/>
    <s v="2020-03-23"/>
  </r>
  <r>
    <x v="16"/>
    <x v="16"/>
    <s v="017"/>
    <x v="8"/>
    <s v="2020"/>
    <s v="2020-03-23"/>
    <x v="847"/>
    <s v="8253930E7F"/>
    <s v="CIG"/>
    <s v="RdO sul MEPA per l'affidamento della fornitura di dispositivi medici per l'emergenza Covid-19 - DDG n. 338 del 19/03/2020"/>
    <s v="33190000-8"/>
    <s v="DISPOSITIVI E PRODOTTI MEDICI VARI"/>
    <x v="2"/>
    <n v="72635"/>
    <s v="Si"/>
    <n v="19600"/>
    <s v="Procedura negoziata per affidamenti sotto soglia"/>
    <s v="Contratto d'appalto"/>
    <s v="FORNITURE"/>
    <s v="N"/>
    <s v="NULL"/>
    <s v="FB"/>
    <s v="FORNITURA DI BENI"/>
    <s v="NULL"/>
    <s v="NULL"/>
    <s v="PERFEZIONATA/O"/>
    <s v="2020-03-24"/>
  </r>
  <r>
    <x v="16"/>
    <x v="16"/>
    <s v="017"/>
    <x v="8"/>
    <s v="2020"/>
    <s v="2020-03-23"/>
    <x v="847"/>
    <s v="82539406C2"/>
    <s v="CIG"/>
    <s v="RdO sul MEPA per l'affidamento della fornitura di dispositivi medici per l'emergenza Covid-19 - DDG n. 338 del 19/03/2020"/>
    <s v="33190000-8"/>
    <s v="DISPOSITIVI E PRODOTTI MEDICI VARI"/>
    <x v="2"/>
    <n v="72635"/>
    <s v="Si"/>
    <n v="30000"/>
    <s v="Procedura negoziata per affidamenti sotto soglia"/>
    <s v="Contratto d'appalto"/>
    <s v="FORNITURE"/>
    <s v="N"/>
    <s v="NULL"/>
    <s v="FB"/>
    <s v="FORNITURA DI BENI"/>
    <s v="NULL"/>
    <s v="NULL"/>
    <s v="PERFEZIONATA/O"/>
    <s v="2020-03-24"/>
  </r>
  <r>
    <x v="16"/>
    <x v="16"/>
    <s v="017"/>
    <x v="8"/>
    <s v="2020"/>
    <s v="2020-03-23"/>
    <x v="847"/>
    <s v="8253949E2D"/>
    <s v="CIG"/>
    <s v="RdO sul MEPA per l'affidamento della fornitura di dispositivi medici per l'emergenza Covid-19 - DDG n. 338 del 19/03/2020"/>
    <s v="33190000-8"/>
    <s v="DISPOSITIVI E PRODOTTI MEDICI VARI"/>
    <x v="2"/>
    <n v="72635"/>
    <s v="Si"/>
    <n v="1820"/>
    <s v="Procedura negoziata per affidamenti sotto soglia"/>
    <s v="Contratto d'appalto"/>
    <s v="FORNITURE"/>
    <s v="N"/>
    <s v="NULL"/>
    <s v="FB"/>
    <s v="FORNITURA DI BENI"/>
    <s v="NULL"/>
    <s v="NULL"/>
    <s v="PERFEZIONATA/O"/>
    <s v="2020-03-24"/>
  </r>
  <r>
    <x v="16"/>
    <x v="16"/>
    <s v="017"/>
    <x v="8"/>
    <s v="2020"/>
    <s v="2020-03-23"/>
    <x v="847"/>
    <s v="8253955324"/>
    <s v="CIG"/>
    <s v="RdO sul MEPA per l'affidamento della fornitura di dispositivi medici per l'emergenza Covid-19 - DDG n. 338 del 19/03/2020"/>
    <s v="33190000-8"/>
    <s v="DISPOSITIVI E PRODOTTI MEDICI VARI"/>
    <x v="2"/>
    <n v="72635"/>
    <s v="Si"/>
    <n v="2800"/>
    <s v="Procedura negoziata per affidamenti sotto soglia"/>
    <s v="Contratto d'appalto"/>
    <s v="FORNITURE"/>
    <s v="N"/>
    <s v="NULL"/>
    <s v="FB"/>
    <s v="FORNITURA DI BENI"/>
    <s v="NULL"/>
    <s v="NULL"/>
    <s v="PERFEZIONATA/O"/>
    <s v="2020-03-24"/>
  </r>
  <r>
    <x v="16"/>
    <x v="16"/>
    <s v="017"/>
    <x v="8"/>
    <s v="2020"/>
    <s v="2020-03-23"/>
    <x v="847"/>
    <s v="82539628E9"/>
    <s v="CIG"/>
    <s v="RdO sul MEPA per l'affidamento della fornitura di dispositivi medici per l'emergenza Covid-19 - DDG n. 338 del 19/03/2020"/>
    <s v="33190000-8"/>
    <s v="DISPOSITIVI E PRODOTTI MEDICI VARI"/>
    <x v="2"/>
    <n v="72635"/>
    <s v="Si"/>
    <n v="415"/>
    <s v="Procedura negoziata per affidamenti sotto soglia"/>
    <s v="Contratto d'appalto"/>
    <s v="FORNITURE"/>
    <s v="N"/>
    <s v="NULL"/>
    <s v="FB"/>
    <s v="FORNITURA DI BENI"/>
    <s v="NULL"/>
    <s v="NULL"/>
    <s v="PERFEZIONATA/O"/>
    <s v="2020-03-24"/>
  </r>
  <r>
    <x v="16"/>
    <x v="16"/>
    <s v="017"/>
    <x v="8"/>
    <s v="2020"/>
    <s v="2020-03-23"/>
    <x v="847"/>
    <s v="8253968DDB"/>
    <s v="CIG"/>
    <s v="RdO sul MEPA per l'affidamento della fornitura di dispositivi medici per l'emergenza Covid-19 - DDG n. 338 del 19/03/2020"/>
    <s v="33190000-8"/>
    <s v="DISPOSITIVI E PRODOTTI MEDICI VARI"/>
    <x v="2"/>
    <n v="72635"/>
    <s v="Si"/>
    <n v="18000"/>
    <s v="Procedura negoziata per affidamenti sotto soglia"/>
    <s v="Contratto d'appalto"/>
    <s v="FORNITURE"/>
    <s v="N"/>
    <s v="NULL"/>
    <s v="FB"/>
    <s v="FORNITURA DI BENI"/>
    <s v="NULL"/>
    <s v="NULL"/>
    <s v="PERFEZIONATA/O"/>
    <s v="2020-03-24"/>
  </r>
  <r>
    <x v="16"/>
    <x v="16"/>
    <s v="017"/>
    <x v="8"/>
    <s v="2020"/>
    <s v="2020-03-25"/>
    <x v="848"/>
    <s v="8257067B3C"/>
    <s v="CIG"/>
    <s v="RdO sul MEPA per l'affidamento urgente della fornitura di dispositivi di protezione per l'emergenza Covid-19"/>
    <s v="33190000-8"/>
    <s v="DISPOSITIVI E PRODOTTI MEDICI VARI"/>
    <x v="2"/>
    <n v="211000"/>
    <s v="Si"/>
    <n v="60000"/>
    <s v="Procedura negoziata per affidamenti sotto soglia"/>
    <s v="Contratto d'appalto"/>
    <s v="FORNITURE"/>
    <s v="N"/>
    <s v="NULL"/>
    <s v="FB"/>
    <s v="FORNITURA DI BENI"/>
    <s v="NULL"/>
    <s v="NULL"/>
    <s v="PERFEZIONATA/O"/>
    <s v="2020-03-26"/>
  </r>
  <r>
    <x v="16"/>
    <x v="16"/>
    <s v="017"/>
    <x v="8"/>
    <s v="2020"/>
    <s v="2020-03-25"/>
    <x v="848"/>
    <s v="82570805F8"/>
    <s v="CIG"/>
    <s v="RdO sul MEPA per l'affidamento urgente della fornitura di dispositivi di protezione per l'emergenza Covid-19"/>
    <s v="33190000-8"/>
    <s v="DISPOSITIVI E PRODOTTI MEDICI VARI"/>
    <x v="2"/>
    <n v="211000"/>
    <s v="Si"/>
    <n v="4000"/>
    <s v="Procedura negoziata per affidamenti sotto soglia"/>
    <s v="Contratto d'appalto"/>
    <s v="FORNITURE"/>
    <s v="N"/>
    <s v="NULL"/>
    <s v="FB"/>
    <s v="FORNITURA DI BENI"/>
    <s v="NULL"/>
    <s v="NULL"/>
    <s v="PERFEZIONATA/O"/>
    <s v="2020-03-26"/>
  </r>
  <r>
    <x v="16"/>
    <x v="16"/>
    <s v="017"/>
    <x v="8"/>
    <s v="2020"/>
    <s v="2020-03-25"/>
    <x v="848"/>
    <s v="8257092FDC"/>
    <s v="CIG"/>
    <s v="RdO sul MEPA per l'affidamento urgente della fornitura di dispositivi di protezione per l'emergenza Covid-19"/>
    <s v="33190000-8"/>
    <s v="DISPOSITIVI E PRODOTTI MEDICI VARI"/>
    <x v="2"/>
    <n v="211000"/>
    <s v="Si"/>
    <n v="100000"/>
    <s v="Procedura negoziata per affidamenti sotto soglia"/>
    <s v="Contratto d'appalto"/>
    <s v="FORNITURE"/>
    <s v="N"/>
    <s v="NULL"/>
    <s v="FB"/>
    <s v="FORNITURA DI BENI"/>
    <s v="NULL"/>
    <s v="NULL"/>
    <s v="PERFEZIONATA/O"/>
    <s v="2020-03-26"/>
  </r>
  <r>
    <x v="16"/>
    <x v="16"/>
    <s v="017"/>
    <x v="8"/>
    <s v="2020"/>
    <s v="2020-03-25"/>
    <x v="848"/>
    <s v="82570984D3"/>
    <s v="CIG"/>
    <s v="RdO sul MEPA per l'affidamento urgente della fornitura di dispositivi di protezione per l'emergenza Covid-19"/>
    <s v="33190000-8"/>
    <s v="DISPOSITIVI E PRODOTTI MEDICI VARI"/>
    <x v="2"/>
    <n v="211000"/>
    <s v="Si"/>
    <n v="42000"/>
    <s v="Procedura negoziata per affidamenti sotto soglia"/>
    <s v="Contratto d'appalto"/>
    <s v="FORNITURE"/>
    <s v="N"/>
    <s v="NULL"/>
    <s v="FB"/>
    <s v="FORNITURA DI BENI"/>
    <s v="NULL"/>
    <s v="NULL"/>
    <s v="PERFEZIONATA/O"/>
    <s v="2020-03-26"/>
  </r>
  <r>
    <x v="16"/>
    <x v="16"/>
    <s v="017"/>
    <x v="8"/>
    <s v="2020"/>
    <s v="2020-03-25"/>
    <x v="848"/>
    <s v="8257108D11"/>
    <s v="CIG"/>
    <s v="RdO sul MEPA per l'affidamento urgente della fornitura di dispositivi di protezione per l'emergenza Covid-19"/>
    <s v="33190000-8"/>
    <s v="DISPOSITIVI E PRODOTTI MEDICI VARI"/>
    <x v="2"/>
    <n v="211000"/>
    <s v="Si"/>
    <n v="5000"/>
    <s v="Procedura negoziata per affidamenti sotto soglia"/>
    <s v="Contratto d'appalto"/>
    <s v="FORNITURE"/>
    <s v="N"/>
    <s v="NULL"/>
    <s v="FB"/>
    <s v="FORNITURA DI BENI"/>
    <s v="NULL"/>
    <s v="NULL"/>
    <s v="PERFEZIONATA/O"/>
    <s v="2020-03-26"/>
  </r>
  <r>
    <x v="16"/>
    <x v="16"/>
    <s v="017"/>
    <x v="8"/>
    <s v="2020"/>
    <s v="2020-03-31"/>
    <x v="849"/>
    <s v="8263130696"/>
    <s v="CIG"/>
    <s v="RdO sul MEPA per l'affidamento urgente della fornitura di tute protettive per l'emergenza Covid-19"/>
    <s v="33190000-8"/>
    <s v="DISPOSITIVI E PRODOTTI MEDICI VARI"/>
    <x v="2"/>
    <n v="200000"/>
    <s v="No"/>
    <n v="200000"/>
    <s v="Procedura negoziata per affidamenti sotto soglia"/>
    <s v="Contratto d'appalto"/>
    <s v="FORNITURE"/>
    <s v="N"/>
    <s v="NULL"/>
    <s v="FB"/>
    <s v="FORNITURA DI BENI"/>
    <s v="NULL"/>
    <s v="NULL"/>
    <s v="PERFEZIONATA/O"/>
    <s v="2020-04-01"/>
  </r>
  <r>
    <x v="19"/>
    <x v="19"/>
    <s v="999"/>
    <x v="10"/>
    <s v="2020"/>
    <s v="2020-03-13"/>
    <x v="850"/>
    <s v="8245961E45"/>
    <s v="CIG"/>
    <s v="FORNITURA DI DISPOSITIVI PROTEZIONE EMERGENZA CORONAVIRUS."/>
    <s v="35113410-6"/>
    <s v="INDUMENTI DI PROTEZIONE CONTRO AGENTI CHIMICI O BIOLOGICI"/>
    <x v="2"/>
    <n v="294000"/>
    <s v="No"/>
    <n v="294000"/>
    <s v="Procedura negoziata senza previa pubblicazione"/>
    <s v="Contratto d'appalto"/>
    <s v="FORNITURE"/>
    <s v="N"/>
    <s v="NULL"/>
    <s v="FB"/>
    <s v="FORNITURA DI BENI"/>
    <s v="NULL"/>
    <s v="NULL"/>
    <s v="PERFEZIONATA/O"/>
    <s v="2020-03-13"/>
  </r>
  <r>
    <x v="20"/>
    <x v="20"/>
    <s v="018"/>
    <x v="11"/>
    <s v="2020"/>
    <s v="2020-03-18"/>
    <x v="851"/>
    <s v="8251220226"/>
    <s v="CIG"/>
    <s v="MEPA Procedura negoziata per la fornitura di Materiale DPI Emergenza Cornavirsu"/>
    <s v="35113400-3"/>
    <s v="INDUMENTI PROTETTIVI E DI SICUREZZA"/>
    <x v="2"/>
    <n v="66931"/>
    <s v="No"/>
    <n v="66931"/>
    <s v="Affidamento diretto"/>
    <s v="Contratto d'appalto"/>
    <s v="FORNITURE"/>
    <s v="N"/>
    <s v="NULL"/>
    <s v="FB"/>
    <s v="FORNITURA DI BENI"/>
    <s v="NULL"/>
    <s v="NULL"/>
    <s v="PERFEZIONATA/O"/>
    <s v="2020-03-19"/>
  </r>
  <r>
    <x v="165"/>
    <x v="165"/>
    <s v="019"/>
    <x v="18"/>
    <s v="2020"/>
    <s v="2020-03-16"/>
    <x v="852"/>
    <s v="8243765A14"/>
    <s v="CIG"/>
    <s v="Fornitura urgentissima per emrgenza "/>
    <s v="33199000-1"/>
    <s v="INDUMENTI PER PERSONALE MEDICO"/>
    <x v="2"/>
    <n v="42530"/>
    <s v="Si"/>
    <n v="39480"/>
    <s v="Affidamento diretto"/>
    <s v="Contratto d'appalto"/>
    <s v="FORNITURE"/>
    <s v="N"/>
    <s v="NULL"/>
    <s v="FB"/>
    <s v="FORNITURA DI BENI"/>
    <s v="NULL"/>
    <s v="NULL"/>
    <s v="PERFEZIONATA/O"/>
    <s v="2020-03-24"/>
  </r>
  <r>
    <x v="165"/>
    <x v="165"/>
    <s v="019"/>
    <x v="18"/>
    <s v="2020"/>
    <s v="2020-03-16"/>
    <x v="852"/>
    <s v="8243775257"/>
    <s v="CIG"/>
    <s v="Fornitura urgentissima per emrgenza "/>
    <s v="33199000-1"/>
    <s v="INDUMENTI PER PERSONALE MEDICO"/>
    <x v="2"/>
    <n v="42530"/>
    <s v="Si"/>
    <n v="3050"/>
    <s v="Affidamento diretto"/>
    <s v="Contratto d'appalto"/>
    <s v="FORNITURE"/>
    <s v="N"/>
    <s v="NULL"/>
    <s v="FB"/>
    <s v="FORNITURA DI BENI"/>
    <s v="NULL"/>
    <s v="NULL"/>
    <s v="PERFEZIONATA/O"/>
    <s v="2020-03-24"/>
  </r>
  <r>
    <x v="165"/>
    <x v="165"/>
    <s v="019"/>
    <x v="18"/>
    <s v="2020"/>
    <s v="2020-04-01"/>
    <x v="853"/>
    <s v="8263970BC5"/>
    <s v="CIG"/>
    <s v="Procedura negoziata uergentissima sul MEPA per la fornitura di n.50.000 camici chirurgici occorrenti per emergenza coronavirus "/>
    <s v="33190000-8"/>
    <s v="DISPOSITIVI E PRODOTTI MEDICI VARI"/>
    <x v="2"/>
    <n v="150000"/>
    <s v="No"/>
    <n v="150000"/>
    <s v="Procedura negoziata senza previa pubblicazione"/>
    <s v="Contratto d'appalto"/>
    <s v="FORNITURE"/>
    <s v="N"/>
    <s v="NULL"/>
    <s v="FB"/>
    <s v="FORNITURA DI BENI"/>
    <s v="NULL"/>
    <s v="NULL"/>
    <s v="PERFEZIONATA/O"/>
    <s v="2020-04-01"/>
  </r>
  <r>
    <x v="165"/>
    <x v="165"/>
    <s v="019"/>
    <x v="18"/>
    <s v="2020"/>
    <s v="2020-04-08"/>
    <x v="854"/>
    <s v="8268951A39"/>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33735100-2"/>
    <s v="OCCHIALI DI SICUREZZA"/>
    <x v="2"/>
    <n v="212000"/>
    <s v="Si"/>
    <n v="12000"/>
    <s v="Procedura negoziata per affidamenti sotto soglia"/>
    <s v="Contratto d'appalto"/>
    <s v="FORNITURE"/>
    <s v="N"/>
    <s v="NULL"/>
    <s v="FB"/>
    <s v="FORNITURA DI BENI"/>
    <s v="NULL"/>
    <s v="NULL"/>
    <s v="PERFEZIONATA/O"/>
    <s v="2020-04-08"/>
  </r>
  <r>
    <x v="165"/>
    <x v="165"/>
    <s v="019"/>
    <x v="18"/>
    <s v="2020"/>
    <s v="2020-04-08"/>
    <x v="854"/>
    <s v="8269073EE5"/>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30000-9"/>
    <s v="INDUMENTI DA LAVORO SPECIALI"/>
    <x v="2"/>
    <n v="212000"/>
    <s v="Si"/>
    <n v="60000"/>
    <s v="Procedura negoziata per affidamenti sotto soglia"/>
    <s v="Contratto d'appalto"/>
    <s v="FORNITURE"/>
    <s v="N"/>
    <s v="NULL"/>
    <s v="FB"/>
    <s v="FORNITURA DI BENI"/>
    <s v="NULL"/>
    <s v="NULL"/>
    <s v="PERFEZIONATA/O"/>
    <s v="2020-04-08"/>
  </r>
  <r>
    <x v="165"/>
    <x v="165"/>
    <s v="019"/>
    <x v="18"/>
    <s v="2020"/>
    <s v="2020-04-08"/>
    <x v="854"/>
    <s v="8269077236"/>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43000-3"/>
    <s v="ATTREZZI DI PROTEZIONE"/>
    <x v="2"/>
    <n v="212000"/>
    <s v="Si"/>
    <n v="60000"/>
    <s v="Procedura negoziata per affidamenti sotto soglia"/>
    <s v="Contratto d'appalto"/>
    <s v="FORNITURE"/>
    <s v="N"/>
    <s v="NULL"/>
    <s v="FB"/>
    <s v="FORNITURA DI BENI"/>
    <s v="NULL"/>
    <s v="NULL"/>
    <s v="PERFEZIONATA/O"/>
    <s v="2020-04-08"/>
  </r>
  <r>
    <x v="165"/>
    <x v="165"/>
    <s v="019"/>
    <x v="18"/>
    <s v="2020"/>
    <s v="2020-04-08"/>
    <x v="854"/>
    <s v="8269126AA3"/>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43000-3"/>
    <s v="ATTREZZI DI PROTEZIONE"/>
    <x v="2"/>
    <n v="212000"/>
    <s v="Si"/>
    <n v="80000"/>
    <s v="Procedura negoziata per affidamenti sotto soglia"/>
    <s v="Contratto d'appalto"/>
    <s v="FORNITURE"/>
    <s v="N"/>
    <s v="NULL"/>
    <s v="FB"/>
    <s v="FORNITURA DI BENI"/>
    <s v="NULL"/>
    <s v="NULL"/>
    <s v="PERFEZIONATA/O"/>
    <s v="2020-04-08"/>
  </r>
  <r>
    <x v="23"/>
    <x v="23"/>
    <s v="004"/>
    <x v="12"/>
    <s v="2020"/>
    <s v="2020-03-09"/>
    <x v="855"/>
    <s v="8241505114"/>
    <s v="CIG"/>
    <s v="Fornitura di tute di protezione per coronavirus"/>
    <s v="33199000-1"/>
    <s v="INDUMENTI PER PERSONALE MEDICO"/>
    <x v="2"/>
    <n v="116000"/>
    <s v="No"/>
    <n v="116000"/>
    <s v="Procedura negoziata per affidamenti sotto soglia"/>
    <s v="Contratto d'appalto"/>
    <s v="FORNITURE"/>
    <s v="N"/>
    <s v="NULL"/>
    <s v="FB"/>
    <s v="FORNITURA DI BENI"/>
    <s v="NULL"/>
    <s v="NULL"/>
    <s v="PERFEZIONATA/O"/>
    <s v="2020-03-11"/>
  </r>
  <r>
    <x v="23"/>
    <x v="23"/>
    <s v="004"/>
    <x v="12"/>
    <s v="2020"/>
    <s v="2020-04-01"/>
    <x v="856"/>
    <s v="8263236E0D"/>
    <s v="CIG"/>
    <s v="Fornitura di dpi per coronavirus"/>
    <s v="33190000-8"/>
    <s v="DISPOSITIVI E PRODOTTI MEDICI VARI"/>
    <x v="2"/>
    <n v="41000"/>
    <s v="No"/>
    <n v="41000"/>
    <s v="Procedura negoziata per affidamenti sotto soglia"/>
    <s v="Contratto d'appalto"/>
    <s v="FORNITURE"/>
    <s v="N"/>
    <s v="NULL"/>
    <s v="FB"/>
    <s v="FORNITURA DI BENI"/>
    <s v="NULL"/>
    <s v="NULL"/>
    <s v="PERFEZIONATA/O"/>
    <s v="2020-04-01"/>
  </r>
  <r>
    <x v="23"/>
    <x v="23"/>
    <s v="004"/>
    <x v="12"/>
    <s v="2020"/>
    <s v="2020-04-03"/>
    <x v="857"/>
    <s v="8265516793"/>
    <s v="CIG"/>
    <s v="fornitura di occhiali protettivi per coronavirus"/>
    <s v="33735100-2"/>
    <s v="OCCHIALI DI SICUREZZA"/>
    <x v="2"/>
    <n v="66000"/>
    <s v="No"/>
    <n v="66000"/>
    <s v="Procedura negoziata per affidamenti sotto soglia"/>
    <s v="Contratto d'appalto"/>
    <s v="FORNITURE"/>
    <s v="N"/>
    <s v="NULL"/>
    <s v="FB"/>
    <s v="FORNITURA DI BENI"/>
    <s v="NULL"/>
    <s v="NULL"/>
    <s v="PERFEZIONATA/O"/>
    <s v="2020-04-03"/>
  </r>
  <r>
    <x v="166"/>
    <x v="166"/>
    <s v="011"/>
    <x v="14"/>
    <s v="2020"/>
    <s v="2020-04-03"/>
    <x v="858"/>
    <s v="8266935A91"/>
    <s v="CIG"/>
    <s v="ACQUISTO DI TUTE E CAMICI PER EMERGENZA COVID 19"/>
    <s v="35113400-3"/>
    <s v="INDUMENTI PROTETTIVI E DI SICUREZZA"/>
    <x v="2"/>
    <n v="94262.3"/>
    <s v="No"/>
    <n v="94262.3"/>
    <s v="Procedura negoziata senza previa pubblicazione"/>
    <s v="Contratto d'appalto"/>
    <s v="FORNITURE"/>
    <s v="N"/>
    <s v="NULL"/>
    <s v="FB"/>
    <s v="FORNITURA DI BENI"/>
    <s v="2020-04-03"/>
    <n v="94262.3"/>
    <s v="AGGIUDICATA/O"/>
    <s v="2020-04-07"/>
  </r>
  <r>
    <x v="166"/>
    <x v="166"/>
    <s v="011"/>
    <x v="14"/>
    <s v="2020"/>
    <s v="2020-04-09"/>
    <x v="859"/>
    <s v="827130941D"/>
    <s v="CIG"/>
    <s v="ACQUISTO TUTE PER EMERGENZA COVID 19"/>
    <s v="35113400-3"/>
    <s v="INDUMENTI PROTETTIVI E DI SICUREZZA"/>
    <x v="2"/>
    <n v="198000"/>
    <s v="No"/>
    <n v="198000"/>
    <s v="Procedura negoziata senza previa pubblicazione"/>
    <s v="Contratto d'appalto"/>
    <s v="FORNITURE"/>
    <s v="N"/>
    <s v="NULL"/>
    <s v="FB"/>
    <s v="FORNITURA DI BENI"/>
    <s v="NULL"/>
    <s v="NULL"/>
    <s v="PERFEZIONATA/O"/>
    <s v="2020-04-09"/>
  </r>
  <r>
    <x v="26"/>
    <x v="26"/>
    <s v="010"/>
    <x v="15"/>
    <s v="2020"/>
    <s v="2020-03-18"/>
    <x v="860"/>
    <s v="82463531C6"/>
    <s v="CIG"/>
    <s v="Fornitura guanti ad uso sanitario"/>
    <s v="33141420-0"/>
    <s v="GUANTI CHIRURGICI"/>
    <x v="2"/>
    <n v="209936"/>
    <s v="Si"/>
    <n v="44992"/>
    <s v="Procedura negoziata per affidamenti sotto soglia"/>
    <s v="Contratto d'appalto"/>
    <s v="FORNITURE"/>
    <s v="N"/>
    <s v="NULL"/>
    <s v="FB"/>
    <s v="FORNITURA DI BENI"/>
    <s v="NULL"/>
    <s v="NULL"/>
    <s v="PERFEZIONATA/O"/>
    <s v="2020-03-18"/>
  </r>
  <r>
    <x v="26"/>
    <x v="26"/>
    <s v="010"/>
    <x v="15"/>
    <s v="2020"/>
    <s v="2020-03-18"/>
    <x v="860"/>
    <s v="824636185E"/>
    <s v="CIG"/>
    <s v="Fornitura guanti ad uso sanitario"/>
    <s v="33140000-3"/>
    <s v="MATERIALI MEDICI"/>
    <x v="2"/>
    <n v="209936"/>
    <s v="Si"/>
    <n v="123800"/>
    <s v="Procedura negoziata per affidamenti sotto soglia"/>
    <s v="Contratto d'appalto"/>
    <s v="FORNITURE"/>
    <s v="N"/>
    <s v="NULL"/>
    <s v="FB"/>
    <s v="FORNITURA DI BENI"/>
    <s v="NULL"/>
    <s v="NULL"/>
    <s v="PERFEZIONATA/O"/>
    <s v="2020-03-18"/>
  </r>
  <r>
    <x v="26"/>
    <x v="26"/>
    <s v="010"/>
    <x v="15"/>
    <s v="2020"/>
    <s v="2020-03-18"/>
    <x v="860"/>
    <s v="8246372174"/>
    <s v="CIG"/>
    <s v="Fornitura guanti ad uso sanitario"/>
    <s v="33140000-3"/>
    <s v="MATERIALI MEDICI"/>
    <x v="2"/>
    <n v="209936"/>
    <s v="Si"/>
    <n v="1600"/>
    <s v="Procedura negoziata per affidamenti sotto soglia"/>
    <s v="Contratto d'appalto"/>
    <s v="FORNITURE"/>
    <s v="N"/>
    <s v="NULL"/>
    <s v="FB"/>
    <s v="FORNITURA DI BENI"/>
    <s v="NULL"/>
    <s v="NULL"/>
    <s v="PERFEZIONATA/O"/>
    <s v="2020-03-18"/>
  </r>
  <r>
    <x v="26"/>
    <x v="26"/>
    <s v="010"/>
    <x v="15"/>
    <s v="2020"/>
    <s v="2020-03-18"/>
    <x v="860"/>
    <s v="8246383A85"/>
    <s v="CIG"/>
    <s v="Fornitura guanti ad uso sanitario"/>
    <s v="33140000-3"/>
    <s v="MATERIALI MEDICI"/>
    <x v="2"/>
    <n v="209936"/>
    <s v="Si"/>
    <n v="10144"/>
    <s v="Procedura negoziata per affidamenti sotto soglia"/>
    <s v="Contratto d'appalto"/>
    <s v="FORNITURE"/>
    <s v="N"/>
    <s v="NULL"/>
    <s v="FB"/>
    <s v="FORNITURA DI BENI"/>
    <s v="NULL"/>
    <s v="NULL"/>
    <s v="PERFEZIONATA/O"/>
    <s v="2020-03-18"/>
  </r>
  <r>
    <x v="26"/>
    <x v="26"/>
    <s v="010"/>
    <x v="15"/>
    <s v="2020"/>
    <s v="2020-03-18"/>
    <x v="860"/>
    <s v="82463921F5"/>
    <s v="CIG"/>
    <s v="Fornitura guanti ad uso sanitario"/>
    <s v="33140000-3"/>
    <s v="MATERIALI MEDICI"/>
    <x v="2"/>
    <n v="209936"/>
    <s v="Si"/>
    <n v="20000"/>
    <s v="Procedura negoziata per affidamenti sotto soglia"/>
    <s v="Contratto d'appalto"/>
    <s v="FORNITURE"/>
    <s v="N"/>
    <s v="NULL"/>
    <s v="FB"/>
    <s v="FORNITURA DI BENI"/>
    <s v="NULL"/>
    <s v="NULL"/>
    <s v="PERFEZIONATA/O"/>
    <s v="2020-03-18"/>
  </r>
  <r>
    <x v="26"/>
    <x v="26"/>
    <s v="010"/>
    <x v="15"/>
    <s v="2020"/>
    <s v="2020-03-18"/>
    <x v="860"/>
    <s v="8246396541"/>
    <s v="CIG"/>
    <s v="Fornitura guanti ad uso sanitario"/>
    <s v="33140000-3"/>
    <s v="MATERIALI MEDICI"/>
    <x v="2"/>
    <n v="209936"/>
    <s v="Si"/>
    <n v="1000"/>
    <s v="Procedura negoziata per affidamenti sotto soglia"/>
    <s v="Contratto d'appalto"/>
    <s v="FORNITURE"/>
    <s v="N"/>
    <s v="NULL"/>
    <s v="FB"/>
    <s v="FORNITURA DI BENI"/>
    <s v="NULL"/>
    <s v="NULL"/>
    <s v="PERFEZIONATA/O"/>
    <s v="2020-03-18"/>
  </r>
  <r>
    <x v="26"/>
    <x v="26"/>
    <s v="010"/>
    <x v="15"/>
    <s v="2020"/>
    <s v="2020-03-18"/>
    <x v="860"/>
    <s v="8246406D7F"/>
    <s v="CIG"/>
    <s v="Fornitura guanti ad uso sanitario"/>
    <s v="33140000-3"/>
    <s v="MATERIALI MEDICI"/>
    <x v="2"/>
    <n v="209936"/>
    <s v="Si"/>
    <n v="8400"/>
    <s v="Procedura negoziata per affidamenti sotto soglia"/>
    <s v="Contratto d'appalto"/>
    <s v="FORNITURE"/>
    <s v="N"/>
    <s v="NULL"/>
    <s v="FB"/>
    <s v="FORNITURA DI BENI"/>
    <s v="NULL"/>
    <s v="NULL"/>
    <s v="PERFEZIONATA/O"/>
    <s v="2020-03-18"/>
  </r>
  <r>
    <x v="27"/>
    <x v="27"/>
    <s v="001"/>
    <x v="4"/>
    <s v="2020"/>
    <s v="2020-04-02"/>
    <x v="861"/>
    <s v="8243621341"/>
    <s v="CIG"/>
    <s v="FORNITURA DI N. 250 KIT PER CPAP COMPOSTO DA CASCO E VALVOLA PEEP OCCORRENTE ALL'A.O.U. MAGGIORE DELLA CARITA' MESI TRE"/>
    <s v="33157200-7"/>
    <s v="KIT RESPIRATORI"/>
    <x v="2"/>
    <n v="26875"/>
    <s v="No"/>
    <n v="26875"/>
    <s v="Affidamento diretto"/>
    <s v="Contratto d'appalto"/>
    <s v="FORNITURE"/>
    <s v="N"/>
    <s v="NULL"/>
    <s v="FB"/>
    <s v="FORNITURA DI BENI"/>
    <s v="NULL"/>
    <s v="NULL"/>
    <s v="PERFEZIONATA/O"/>
    <s v="2020-04-02"/>
  </r>
  <r>
    <x v="29"/>
    <x v="29"/>
    <s v="014"/>
    <x v="16"/>
    <s v="2020"/>
    <s v="2020-03-04"/>
    <x v="862"/>
    <s v="8238270378"/>
    <s v="CIG"/>
    <s v="Acquisto dispositivi di protezione individuale per emergenza coronavirus"/>
    <s v="33190000-8"/>
    <s v="DISPOSITIVI E PRODOTTI MEDICI VARI"/>
    <x v="2"/>
    <n v="47470"/>
    <s v="No"/>
    <n v="47470"/>
    <s v="Affidamento diretto"/>
    <s v="Contratto d'appalto"/>
    <s v="FORNITURE"/>
    <s v="N"/>
    <s v="NULL"/>
    <s v="FB"/>
    <s v="FORNITURA DI BENI"/>
    <s v="NULL"/>
    <s v="NULL"/>
    <s v="PERFEZIONATA/O"/>
    <s v="2020-03-05"/>
  </r>
  <r>
    <x v="167"/>
    <x v="167"/>
    <s v="003"/>
    <x v="2"/>
    <s v="2020"/>
    <s v="2020-03-26"/>
    <x v="863"/>
    <s v="8258331E51"/>
    <s v="CIG"/>
    <s v="FORNITURA DI N.15.000 CAMICI RINFORZATI DITTA MAROBE"/>
    <s v="33190000-8"/>
    <s v="DISPOSITIVI E PRODOTTI MEDICI VARI"/>
    <x v="2"/>
    <n v="84000"/>
    <s v="No"/>
    <n v="84000"/>
    <s v="Procedura negoziata senza previa pubblicazione"/>
    <s v="Contratto d'appalto"/>
    <s v="FORNITURE"/>
    <s v="N"/>
    <s v="NULL"/>
    <s v="FB"/>
    <s v="FORNITURA DI BENI"/>
    <s v="NULL"/>
    <s v="NULL"/>
    <s v="PERFEZIONATA/O"/>
    <s v="2020-03-26"/>
  </r>
  <r>
    <x v="167"/>
    <x v="167"/>
    <s v="003"/>
    <x v="2"/>
    <s v="2020"/>
    <s v="2020-03-26"/>
    <x v="864"/>
    <s v="825837744A"/>
    <s v="CIG"/>
    <s v="fornitura di camici pluriuso - ditta CFB"/>
    <s v="35113470-4"/>
    <s v="CAMICIE O PANTALONI DI PROTEZIONE"/>
    <x v="2"/>
    <n v="74450"/>
    <s v="No"/>
    <n v="74450"/>
    <s v="Procedura negoziata senza previa pubblicazione"/>
    <s v="Contratto d'appalto"/>
    <s v="FORNITURE"/>
    <s v="N"/>
    <s v="NULL"/>
    <s v="FB"/>
    <s v="FORNITURA DI BENI"/>
    <s v="NULL"/>
    <s v="NULL"/>
    <s v="PERFEZIONATA/O"/>
    <s v="2020-03-26"/>
  </r>
  <r>
    <x v="34"/>
    <x v="34"/>
    <s v="016"/>
    <x v="17"/>
    <s v="2020"/>
    <s v="2020-03-12"/>
    <x v="865"/>
    <s v="82456204E1"/>
    <s v="CIG"/>
    <s v="Fornitura camici"/>
    <s v="33199000-1"/>
    <s v="INDUMENTI PER PERSONALE MEDICO"/>
    <x v="2"/>
    <n v="91000"/>
    <s v="No"/>
    <n v="91000"/>
    <s v="Procedura negoziata per affidamenti sotto soglia"/>
    <s v="Contratto d'appalto"/>
    <s v="FORNITURE"/>
    <s v="N"/>
    <s v="NULL"/>
    <s v="FB"/>
    <s v="FORNITURA DI BENI"/>
    <s v="NULL"/>
    <s v="NULL"/>
    <s v="PERFEZIONATA/O"/>
    <s v="2020-03-13"/>
  </r>
  <r>
    <x v="34"/>
    <x v="34"/>
    <s v="016"/>
    <x v="17"/>
    <s v="2020"/>
    <s v="2020-03-13"/>
    <x v="866"/>
    <s v="8246095CDA"/>
    <s v="CIG"/>
    <s v="FORNITURA URGENTISSIMA DI MATERIALE DI PROTEZIONE PER IL P.O. PERRINO DI BRINDISI"/>
    <s v="18114000-1"/>
    <s v="TUTE DA LAVORO"/>
    <x v="2"/>
    <n v="52020.800000000003"/>
    <s v="No"/>
    <n v="52020.800000000003"/>
    <s v="Affidamento diretto"/>
    <s v="Contratto d'appalto"/>
    <s v="FORNITURE"/>
    <s v="N"/>
    <s v="NULL"/>
    <s v="FB"/>
    <s v="FORNITURA DI BENI"/>
    <s v="NULL"/>
    <s v="NULL"/>
    <s v="PERFEZIONATA/O"/>
    <s v="2020-03-13"/>
  </r>
  <r>
    <x v="34"/>
    <x v="34"/>
    <s v="016"/>
    <x v="17"/>
    <s v="2020"/>
    <s v="2020-03-14"/>
    <x v="867"/>
    <s v="8246930DEA"/>
    <s v="CIG"/>
    <s v="PROCEDURA NEGOZIATA, URGENTISSIMA AI SENSI DELL"/>
    <s v="18142000-6"/>
    <s v="VISIERE DI SICUREZZA"/>
    <x v="2"/>
    <n v="200000"/>
    <s v="No"/>
    <n v="200000"/>
    <s v="Procedura negoziata per affidamenti sotto soglia"/>
    <s v="Contratto d'appalto"/>
    <s v="FORNITURE"/>
    <s v="N"/>
    <s v="NULL"/>
    <s v="FB"/>
    <s v="FORNITURA DI BENI"/>
    <s v="NULL"/>
    <s v="NULL"/>
    <s v="PERFEZIONATA/O"/>
    <s v="2020-03-14"/>
  </r>
  <r>
    <x v="34"/>
    <x v="34"/>
    <s v="016"/>
    <x v="17"/>
    <s v="2020"/>
    <s v="2020-03-16"/>
    <x v="868"/>
    <s v="8247792545"/>
    <s v="CIG"/>
    <s v="PROCEDURA NEGOZIATA, URGENTISSIMA AI SENSI DELL'ART.36 COMMA 2 LETT. A) DEL D.LGS. N.50/2016 CON SVOLGIMENTO SULLA PIATTAFORMA www.empulia.it, DA AGGIUDICARE NELLE MODALITA' DI CUI ALL'ART.95 C.4 (MIGLIOR PREZZO) PER LA FORNITURA DI OCCHIALI PROTETTIVI IN POLICARBONATO OCCORRENTI A VARIE UNITA' OPERATIVE DEI PP.OO. 'A. PERRINO' DI BRINDISI, (lotto unico)"/>
    <s v="33735100-2"/>
    <s v="OCCHIALI DI SICUREZZA"/>
    <x v="2"/>
    <n v="200000"/>
    <s v="No"/>
    <n v="200000"/>
    <s v="Procedura negoziata per affidamenti sotto soglia"/>
    <s v="Contratto d'appalto"/>
    <s v="FORNITURE"/>
    <s v="N"/>
    <s v="NULL"/>
    <s v="FB"/>
    <s v="FORNITURA DI BENI"/>
    <s v="NULL"/>
    <s v="NULL"/>
    <s v="PERFEZIONATA/O"/>
    <s v="2020-03-16"/>
  </r>
  <r>
    <x v="34"/>
    <x v="34"/>
    <s v="016"/>
    <x v="17"/>
    <s v="2020"/>
    <s v="2020-03-19"/>
    <x v="869"/>
    <s v="8252084B22"/>
    <s v="CIG"/>
    <s v="PROCEDURA NEGOZIALE PER LA FORNITURA DI 5.000 OCCHIALI DI PROTEZIONE PER IL P.O. PERRINO"/>
    <s v="18114000-1"/>
    <s v="TUTE DA LAVORO"/>
    <x v="2"/>
    <n v="60000"/>
    <s v="No"/>
    <n v="60000"/>
    <s v="Affidamento diretto"/>
    <s v="Contratto d'appalto"/>
    <s v="FORNITURE"/>
    <s v="N"/>
    <s v="NULL"/>
    <s v="FB"/>
    <s v="FORNITURA DI BENI"/>
    <s v="NULL"/>
    <s v="NULL"/>
    <s v="PERFEZIONATA/O"/>
    <s v="2020-03-19"/>
  </r>
  <r>
    <x v="34"/>
    <x v="34"/>
    <s v="016"/>
    <x v="17"/>
    <s v="2020"/>
    <s v="2020-03-20"/>
    <x v="870"/>
    <s v="8253189B02"/>
    <s v="CIG"/>
    <s v="FORNITURA URGENTISSIMA DI OCCHIALI PROTETTIVI "/>
    <s v="18113000-4"/>
    <s v="INDUMENTI AD USO INDUSTRIALE"/>
    <x v="2"/>
    <n v="120000"/>
    <s v="No"/>
    <n v="120000"/>
    <s v="Affidamento diretto"/>
    <s v="Contratto d'appalto"/>
    <s v="FORNITURE"/>
    <s v="N"/>
    <s v="NULL"/>
    <s v="FB"/>
    <s v="FORNITURA DI BENI"/>
    <s v="NULL"/>
    <s v="NULL"/>
    <s v="PERFEZIONATA/O"/>
    <s v="2020-03-20"/>
  </r>
  <r>
    <x v="46"/>
    <x v="46"/>
    <s v="007"/>
    <x v="7"/>
    <s v="2020"/>
    <s v="2020-03-17"/>
    <x v="871"/>
    <s v="82506793B3"/>
    <s v="CIG"/>
    <s v="fornitura urgente  di DPI per conto delle aziende della Regione Liguria "/>
    <s v="35113200-1"/>
    <s v="ATTREZZATURE DI PROTEZIONE CONTRO AGENTI NUCLEARI, BIOLOGICI, CHIMICI E RADIOLOGICI"/>
    <x v="2"/>
    <n v="105656.84"/>
    <s v="No"/>
    <n v="105656.84"/>
    <s v="Procedura negoziata senza previa pubblicazione"/>
    <s v="Contratto d'appalto"/>
    <s v="FORNITURE"/>
    <s v="N"/>
    <s v="NULL"/>
    <s v="FB"/>
    <s v="FORNITURA DI BENI"/>
    <s v="NULL"/>
    <s v="NULL"/>
    <s v="PERFEZIONATA/O"/>
    <s v="2020-03-18"/>
  </r>
  <r>
    <x v="49"/>
    <x v="49"/>
    <s v="011"/>
    <x v="14"/>
    <s v="2020"/>
    <s v="2020-03-26"/>
    <x v="872"/>
    <s v="82582202BB"/>
    <s v="CIG"/>
    <s v="FORNITURA CAMICI CON CAPPUCCIO IN TYVEK "/>
    <s v="33190000-8"/>
    <s v="DISPOSITIVI E PRODOTTI MEDICI VARI"/>
    <x v="2"/>
    <n v="195000"/>
    <s v="No"/>
    <n v="195000"/>
    <s v="Procedura negoziata per affidamenti sotto soglia"/>
    <s v="Contratto d'appalto"/>
    <s v="FORNITURE"/>
    <s v="N"/>
    <s v="NULL"/>
    <s v="FB"/>
    <s v="FORNITURA DI BENI"/>
    <s v="NULL"/>
    <s v="NULL"/>
    <s v="PERFEZIONATA/O"/>
    <s v="2020-03-26"/>
  </r>
  <r>
    <x v="49"/>
    <x v="49"/>
    <s v="011"/>
    <x v="14"/>
    <s v="2020"/>
    <s v="2020-03-26"/>
    <x v="873"/>
    <s v="8258774BE5"/>
    <s v="CIG"/>
    <s v="FORNITURA CAMICI MONOUSO "/>
    <s v="33190000-8"/>
    <s v="DISPOSITIVI E PRODOTTI MEDICI VARI"/>
    <x v="2"/>
    <n v="165000"/>
    <s v="No"/>
    <n v="165000"/>
    <s v="Procedura negoziata per affidamenti sotto soglia"/>
    <s v="Contratto d'appalto"/>
    <s v="FORNITURE"/>
    <s v="N"/>
    <s v="NULL"/>
    <s v="FB"/>
    <s v="FORNITURA DI BENI"/>
    <s v="NULL"/>
    <s v="NULL"/>
    <s v="PERFEZIONATA/O"/>
    <s v="2020-03-30"/>
  </r>
  <r>
    <x v="49"/>
    <x v="49"/>
    <s v="011"/>
    <x v="14"/>
    <s v="2020"/>
    <s v="2020-03-30"/>
    <x v="874"/>
    <s v="8260884920"/>
    <s v="CIG"/>
    <s v="FORNITURA CAMICI MONOUSO EMERGENZA COVID 19 "/>
    <s v="33190000-8"/>
    <s v="DISPOSITIVI E PRODOTTI MEDICI VARI"/>
    <x v="2"/>
    <n v="198800"/>
    <s v="No"/>
    <n v="198800"/>
    <s v="Procedura negoziata per affidamenti sotto soglia"/>
    <s v="Contratto d'appalto"/>
    <s v="FORNITURE"/>
    <s v="N"/>
    <s v="NULL"/>
    <s v="FB"/>
    <s v="FORNITURA DI BENI"/>
    <s v="NULL"/>
    <s v="NULL"/>
    <s v="PERFEZIONATA/O"/>
    <s v="2020-04-06"/>
  </r>
  <r>
    <x v="52"/>
    <x v="52"/>
    <s v="016"/>
    <x v="17"/>
    <s v="2020"/>
    <s v="2020-03-01"/>
    <x v="875"/>
    <s v="8242006E80"/>
    <s v="CIG"/>
    <s v="Fornitura urgente di mascherine, camici e dispositivi di protezione vari per emergenza Coronavirus - Aesse"/>
    <s v="33141000-0"/>
    <s v="MATERIALI MEDICI NON CHIMICI DI CONSUMO MONOUSO E MATERIALE DI CONSUMO EMATOLOGICO"/>
    <x v="2"/>
    <n v="214000"/>
    <s v="No"/>
    <n v="214000"/>
    <s v="Procedura negoziata senza previa pubblicazione"/>
    <s v="Contratto d'appalto"/>
    <s v="FORNITURE"/>
    <s v="N"/>
    <s v="NULL"/>
    <s v="FB"/>
    <s v="FORNITURA DI BENI"/>
    <s v="NULL"/>
    <s v="NULL"/>
    <s v="PERFEZIONATA/O"/>
    <s v="2020-03-27"/>
  </r>
  <r>
    <x v="52"/>
    <x v="52"/>
    <s v="016"/>
    <x v="17"/>
    <s v="2020"/>
    <s v="2020-03-01"/>
    <x v="876"/>
    <s v="82497347DB"/>
    <s v="CIG"/>
    <s v="Fornitura urgente di dispositivi di protezione per emergenza Coronavirus - Impresa Cardio Vascular"/>
    <s v="35113400-3"/>
    <s v="INDUMENTI PROTETTIVI E DI SICUREZZA"/>
    <x v="2"/>
    <n v="181000"/>
    <s v="No"/>
    <n v="181000"/>
    <s v="Procedura negoziata senza previa pubblicazione"/>
    <s v="Contratto d'appalto"/>
    <s v="FORNITURE"/>
    <s v="N"/>
    <s v="NULL"/>
    <s v="FB"/>
    <s v="FORNITURA DI BENI"/>
    <s v="NULL"/>
    <s v="NULL"/>
    <s v="PERFEZIONATA/O"/>
    <s v="2020-03-27"/>
  </r>
  <r>
    <x v="52"/>
    <x v="52"/>
    <s v="016"/>
    <x v="17"/>
    <s v="2020"/>
    <s v="2020-04-08"/>
    <x v="877"/>
    <s v="8269828DF1"/>
    <s v="CIG"/>
    <s v="RDO - VISIERA PROTETTIVA E OCCHIALI IN BICARBONATO"/>
    <s v="35113400-3"/>
    <s v="INDUMENTI PROTETTIVI E DI SICUREZZA"/>
    <x v="2"/>
    <n v="93600"/>
    <s v="No"/>
    <n v="93600"/>
    <s v="Procedura negoziata per affidamenti sotto soglia"/>
    <s v="Contratto d'appalto"/>
    <s v="FORNITURE"/>
    <s v="N"/>
    <s v="NULL"/>
    <s v="FB"/>
    <s v="FORNITURA DI BENI"/>
    <s v="NULL"/>
    <s v="NULL"/>
    <s v="PERFEZIONATA/O"/>
    <s v="2020-04-08"/>
  </r>
  <r>
    <x v="52"/>
    <x v="52"/>
    <s v="016"/>
    <x v="17"/>
    <s v="2020"/>
    <s v="2020-04-08"/>
    <x v="878"/>
    <s v="82698521C3"/>
    <s v="CIG"/>
    <s v="RDO - COPRICAPO E COPRICAPO INTEGRALE A SCAFANDRO"/>
    <s v="35113400-3"/>
    <s v="INDUMENTI PROTETTIVI E DI SICUREZZA"/>
    <x v="2"/>
    <n v="85200"/>
    <s v="No"/>
    <n v="85200"/>
    <s v="Procedura negoziata per affidamenti sotto soglia"/>
    <s v="Contratto d'appalto"/>
    <s v="FORNITURE"/>
    <s v="N"/>
    <s v="NULL"/>
    <s v="FB"/>
    <s v="FORNITURA DI BENI"/>
    <s v="NULL"/>
    <s v="NULL"/>
    <s v="PERFEZIONATA/O"/>
    <s v="2020-04-08"/>
  </r>
  <r>
    <x v="52"/>
    <x v="52"/>
    <s v="016"/>
    <x v="17"/>
    <s v="2020"/>
    <s v="2020-04-08"/>
    <x v="879"/>
    <s v="826986192E"/>
    <s v="CIG"/>
    <s v="RDO - CAMICE IN TNT NON STERILE E CAMICE CHIRURGICO STERILE"/>
    <s v="35113400-3"/>
    <s v="INDUMENTI PROTETTIVI E DI SICUREZZA"/>
    <x v="2"/>
    <n v="96000"/>
    <s v="No"/>
    <n v="96000"/>
    <s v="Procedura negoziata per affidamenti sotto soglia"/>
    <s v="Contratto d'appalto"/>
    <s v="FORNITURE"/>
    <s v="N"/>
    <s v="NULL"/>
    <s v="FB"/>
    <s v="FORNITURA DI BENI"/>
    <s v="NULL"/>
    <s v="NULL"/>
    <s v="PERFEZIONATA/O"/>
    <s v="2020-04-08"/>
  </r>
  <r>
    <x v="52"/>
    <x v="52"/>
    <s v="016"/>
    <x v="17"/>
    <s v="2020"/>
    <s v="2020-04-08"/>
    <x v="880"/>
    <s v="8269864BA7"/>
    <s v="CIG"/>
    <s v="RDO - TUTA DPI III CON CAPPUCCIO"/>
    <s v="35113400-3"/>
    <s v="INDUMENTI PROTETTIVI E DI SICUREZZA"/>
    <x v="2"/>
    <n v="120000"/>
    <s v="No"/>
    <n v="120000"/>
    <s v="Procedura negoziata per affidamenti sotto soglia"/>
    <s v="Contratto d'appalto"/>
    <s v="FORNITURE"/>
    <s v="N"/>
    <s v="NULL"/>
    <s v="FB"/>
    <s v="FORNITURA DI BENI"/>
    <s v="NULL"/>
    <s v="NULL"/>
    <s v="PERFEZIONATA/O"/>
    <s v="2020-04-08"/>
  </r>
  <r>
    <x v="52"/>
    <x v="52"/>
    <s v="016"/>
    <x v="17"/>
    <s v="2020"/>
    <s v="2020-04-08"/>
    <x v="881"/>
    <s v="8269868EF3"/>
    <s v="CIG"/>
    <s v="RDO - GUANTI IN NITRILE"/>
    <s v="35113400-3"/>
    <s v="INDUMENTI PROTETTIVI E DI SICUREZZA"/>
    <x v="2"/>
    <n v="38400"/>
    <s v="No"/>
    <n v="38400"/>
    <s v="Procedura negoziata per affidamenti sotto soglia"/>
    <s v="Contratto d'appalto"/>
    <s v="FORNITURE"/>
    <s v="N"/>
    <s v="NULL"/>
    <s v="FB"/>
    <s v="FORNITURA DI BENI"/>
    <s v="NULL"/>
    <s v="NULL"/>
    <s v="PERFEZIONATA/O"/>
    <s v="2020-04-08"/>
  </r>
  <r>
    <x v="52"/>
    <x v="52"/>
    <s v="016"/>
    <x v="17"/>
    <s v="2020"/>
    <s v="2020-04-08"/>
    <x v="882"/>
    <s v="8269872244"/>
    <s v="CIG"/>
    <s v="RDO - SOVRASTIVALI CON SUOLA ANTISCIVOLO E COPRISCARPA "/>
    <s v="35113400-3"/>
    <s v="INDUMENTI PROTETTIVI E DI SICUREZZA"/>
    <x v="2"/>
    <n v="183600"/>
    <s v="No"/>
    <n v="183600"/>
    <s v="Procedura negoziata per affidamenti sotto soglia"/>
    <s v="Contratto d'appalto"/>
    <s v="FORNITURE"/>
    <s v="N"/>
    <s v="NULL"/>
    <s v="FB"/>
    <s v="FORNITURA DI BENI"/>
    <s v="NULL"/>
    <s v="NULL"/>
    <s v="PERFEZIONATA/O"/>
    <s v="2020-04-08"/>
  </r>
  <r>
    <x v="54"/>
    <x v="54"/>
    <s v="008"/>
    <x v="9"/>
    <s v="2020"/>
    <s v="2020-03-03"/>
    <x v="883"/>
    <s v="8233968558"/>
    <s v="CIG"/>
    <s v="ACQUISTO URGENTE (CORONAVIRUS)  DI DISPOSITIVI PER PROTEZIONE INDIVIDUALE"/>
    <s v="35113410-6"/>
    <s v="INDUMENTI DI PROTEZIONE CONTRO AGENTI CHIMICI O BIOLOGICI"/>
    <x v="2"/>
    <n v="57500"/>
    <s v="No"/>
    <n v="57500"/>
    <s v="Procedura negoziata senza previa pubblicazione"/>
    <s v="Contratto d'appalto"/>
    <s v="FORNITURE"/>
    <s v="N"/>
    <s v="NULL"/>
    <s v="FB"/>
    <s v="FORNITURA DI BENI"/>
    <s v="2020-03-03"/>
    <n v="57500"/>
    <s v="AGGIUDICATA/O"/>
    <s v="2020-03-03"/>
  </r>
  <r>
    <x v="54"/>
    <x v="54"/>
    <s v="008"/>
    <x v="9"/>
    <s v="2020"/>
    <s v="2020-03-04"/>
    <x v="884"/>
    <s v="8235238D5F"/>
    <s v="CIG"/>
    <s v="acquisto in urgenza (CORONAVIRUS) di dispositivi medici per protezione paziente"/>
    <s v="35113420-9"/>
    <s v="INDUMENTI DI PROTEZIONE CONTRO GLI EFFETTI NUCLEARI E RADIOLOGICI"/>
    <x v="2"/>
    <n v="50000"/>
    <s v="No"/>
    <n v="50000"/>
    <s v="Procedura negoziata senza previa pubblicazione"/>
    <s v="Contratto d'appalto"/>
    <s v="FORNITURE"/>
    <s v="N"/>
    <s v="NULL"/>
    <s v="FB"/>
    <s v="FORNITURA DI BENI"/>
    <s v="2020-03-04"/>
    <n v="50000"/>
    <s v="AGGIUDICATA/O"/>
    <s v="2020-03-04"/>
  </r>
  <r>
    <x v="54"/>
    <x v="54"/>
    <s v="008"/>
    <x v="9"/>
    <s v="2020"/>
    <s v="2020-03-09"/>
    <x v="885"/>
    <s v="8241647641"/>
    <s v="CIG"/>
    <s v="acquisto urgente di dispositivi per protezione individuale (EMERGENZA CORONAVIRUS)"/>
    <s v="35113410-6"/>
    <s v="INDUMENTI DI PROTEZIONE CONTRO AGENTI CHIMICI O BIOLOGICI"/>
    <x v="2"/>
    <n v="110000"/>
    <s v="No"/>
    <n v="110000"/>
    <s v="Procedura negoziata senza previa pubblicazione"/>
    <s v="Contratto d'appalto"/>
    <s v="FORNITURE"/>
    <s v="N"/>
    <s v="NULL"/>
    <s v="FB"/>
    <s v="FORNITURA DI BENI"/>
    <s v="2020-03-09"/>
    <n v="109630"/>
    <s v="AGGIUDICATA/O"/>
    <s v="2020-03-10"/>
  </r>
  <r>
    <x v="54"/>
    <x v="54"/>
    <s v="008"/>
    <x v="9"/>
    <s v="2020"/>
    <s v="2020-03-16"/>
    <x v="886"/>
    <s v="8247702AFE"/>
    <s v="CIG"/>
    <s v="emergenza coronavirus (acquisto urgente occhiali di protezione"/>
    <s v="33735100-2"/>
    <s v="OCCHIALI DI SICUREZZA"/>
    <x v="2"/>
    <n v="41000"/>
    <s v="No"/>
    <n v="41000"/>
    <s v="Procedura negoziata senza previa pubblicazione"/>
    <s v="Contratto d'appalto"/>
    <s v="FORNITURE"/>
    <s v="N"/>
    <s v="NULL"/>
    <s v="FB"/>
    <s v="FORNITURA DI BENI"/>
    <s v="2020-03-16"/>
    <n v="39500"/>
    <s v="AGGIUDICATA/O"/>
    <s v="2020-03-16"/>
  </r>
  <r>
    <x v="54"/>
    <x v="54"/>
    <s v="008"/>
    <x v="9"/>
    <s v="2020"/>
    <s v="2020-03-18"/>
    <x v="887"/>
    <s v="82504159D5"/>
    <s v="CIG"/>
    <s v="emergenza coronavirus - acquisto urgente di DPI  tute di protezione"/>
    <s v="35113410-6"/>
    <s v="INDUMENTI DI PROTEZIONE CONTRO AGENTI CHIMICI O BIOLOGICI"/>
    <x v="2"/>
    <n v="149500"/>
    <s v="No"/>
    <n v="149500"/>
    <s v="Procedura negoziata senza previa pubblicazione"/>
    <s v="Contratto d'appalto"/>
    <s v="FORNITURE"/>
    <s v="N"/>
    <s v="NULL"/>
    <s v="FB"/>
    <s v="FORNITURA DI BENI"/>
    <s v="2020-03-18"/>
    <n v="147025"/>
    <s v="AGGIUDICATA/O"/>
    <s v="2020-03-19"/>
  </r>
  <r>
    <x v="54"/>
    <x v="54"/>
    <s v="008"/>
    <x v="9"/>
    <s v="2020"/>
    <s v="2020-04-02"/>
    <x v="888"/>
    <s v="82646458CD"/>
    <s v="CIG"/>
    <s v="emergenza coronavirus acquisto urgente dispositivi di protezione individuale"/>
    <s v="35113410-6"/>
    <s v="INDUMENTI DI PROTEZIONE CONTRO AGENTI CHIMICI O BIOLOGICI"/>
    <x v="2"/>
    <n v="65520"/>
    <s v="No"/>
    <n v="65520"/>
    <s v="Procedura negoziata senza previa pubblicazione"/>
    <s v="Contratto d'appalto"/>
    <s v="FORNITURE"/>
    <s v="N"/>
    <s v="NULL"/>
    <s v="FB"/>
    <s v="FORNITURA DI BENI"/>
    <s v="2020-04-02"/>
    <n v="65520"/>
    <s v="AGGIUDICATA/O"/>
    <s v="2020-04-07"/>
  </r>
  <r>
    <x v="54"/>
    <x v="54"/>
    <s v="008"/>
    <x v="9"/>
    <s v="2020"/>
    <s v="2020-04-06"/>
    <x v="889"/>
    <s v="826753273B"/>
    <s v="CIG"/>
    <s v="Emergenza CORONAVIRUS - acquisto urgente camici"/>
    <s v="35113410-6"/>
    <s v="INDUMENTI DI PROTEZIONE CONTRO AGENTI CHIMICI O BIOLOGICI"/>
    <x v="2"/>
    <n v="114500"/>
    <s v="No"/>
    <n v="114500"/>
    <s v="Procedura negoziata senza previa pubblicazione"/>
    <s v="Contratto d'appalto"/>
    <s v="FORNITURE"/>
    <s v="N"/>
    <s v="NULL"/>
    <s v="FB"/>
    <s v="FORNITURA DI BENI"/>
    <s v="2020-04-06"/>
    <n v="114500"/>
    <s v="AGGIUDICATA/O"/>
    <s v="2020-04-07"/>
  </r>
  <r>
    <x v="58"/>
    <x v="58"/>
    <s v="019"/>
    <x v="18"/>
    <s v="2020"/>
    <s v="2020-03-12"/>
    <x v="890"/>
    <s v="82455180B6"/>
    <s v="CIG"/>
    <s v="TUTE PROTETTIVE INTERE"/>
    <s v="35113400-3"/>
    <s v="INDUMENTI PROTETTIVI E DI SICUREZZA"/>
    <x v="2"/>
    <n v="100000"/>
    <s v="No"/>
    <n v="100000"/>
    <s v="Procedura negoziata senza previa pubblicazione"/>
    <s v="Contratto d'appalto"/>
    <s v="FORNITURE"/>
    <s v="N"/>
    <s v="NULL"/>
    <s v="FB"/>
    <s v="FORNITURA DI BENI"/>
    <s v="NULL"/>
    <s v="NULL"/>
    <s v="PERFEZIONATA/O"/>
    <s v="2020-03-12"/>
  </r>
  <r>
    <x v="58"/>
    <x v="58"/>
    <s v="019"/>
    <x v="18"/>
    <s v="2020"/>
    <s v="2020-03-12"/>
    <x v="891"/>
    <s v="824552567B"/>
    <s v="CIG"/>
    <s v="OCCHIALI PROTETTIVI "/>
    <s v="33735100-2"/>
    <s v="OCCHIALI DI SICUREZZA"/>
    <x v="2"/>
    <n v="80000"/>
    <s v="No"/>
    <n v="80000"/>
    <s v="Procedura negoziata senza previa pubblicazione"/>
    <s v="Contratto d'appalto"/>
    <s v="FORNITURE"/>
    <s v="N"/>
    <s v="NULL"/>
    <s v="FB"/>
    <s v="FORNITURA DI BENI"/>
    <s v="NULL"/>
    <s v="NULL"/>
    <s v="PERFEZIONATA/O"/>
    <s v="2020-03-12"/>
  </r>
  <r>
    <x v="58"/>
    <x v="58"/>
    <s v="019"/>
    <x v="18"/>
    <s v="2020"/>
    <s v="2020-03-30"/>
    <x v="892"/>
    <s v="82612875B2"/>
    <s v="CIG"/>
    <s v="Acquisto urgente di Dispositivi di Protezione Individuale per emergenza COVID-19"/>
    <s v="18410000-6"/>
    <s v="INDUMENTI SPECIALI"/>
    <x v="2"/>
    <n v="137000"/>
    <s v="No"/>
    <n v="137000"/>
    <s v="Procedura negoziata senza previa pubblicazione"/>
    <s v="Contratto d'appalto"/>
    <s v="FORNITURE"/>
    <s v="N"/>
    <s v="NULL"/>
    <s v="FB"/>
    <s v="FORNITURA DI BENI"/>
    <s v="NULL"/>
    <s v="NULL"/>
    <s v="PERFEZIONATA/O"/>
    <s v="2020-03-30"/>
  </r>
  <r>
    <x v="58"/>
    <x v="58"/>
    <s v="019"/>
    <x v="18"/>
    <s v="2020"/>
    <s v="2020-04-02"/>
    <x v="893"/>
    <s v="8265289C3E"/>
    <s v="CIG"/>
    <s v="Acquisto urgente di Dispositivi di Protezione Individuale per emergenza COVID-19"/>
    <s v="35113400-3"/>
    <s v="INDUMENTI PROTETTIVI E DI SICUREZZA"/>
    <x v="2"/>
    <n v="59139.35"/>
    <s v="No"/>
    <n v="59139.35"/>
    <s v="Procedura negoziata senza previa pubblicazione"/>
    <s v="Contratto d'appalto"/>
    <s v="FORNITURE"/>
    <s v="N"/>
    <s v="NULL"/>
    <s v="FB"/>
    <s v="FORNITURA DI BENI"/>
    <s v="NULL"/>
    <s v="NULL"/>
    <s v="PERFEZIONATA/O"/>
    <s v="2020-04-02"/>
  </r>
  <r>
    <x v="58"/>
    <x v="58"/>
    <s v="019"/>
    <x v="18"/>
    <s v="2020"/>
    <s v="2020-04-02"/>
    <x v="894"/>
    <s v="82653427FC"/>
    <s v="CIG"/>
    <s v="Acquisto urgente di Dispositivi di Protezione Individuale per emergenza COVID-19"/>
    <s v="35113400-3"/>
    <s v="INDUMENTI PROTETTIVI E DI SICUREZZA"/>
    <x v="2"/>
    <n v="144875"/>
    <s v="No"/>
    <n v="144875"/>
    <s v="Procedura negoziata senza previa pubblicazione"/>
    <s v="Contratto d'appalto"/>
    <s v="FORNITURE"/>
    <s v="N"/>
    <s v="NULL"/>
    <s v="FB"/>
    <s v="FORNITURA DI BENI"/>
    <s v="NULL"/>
    <s v="NULL"/>
    <s v="PERFEZIONATA/O"/>
    <s v="2020-04-02"/>
  </r>
  <r>
    <x v="58"/>
    <x v="58"/>
    <s v="019"/>
    <x v="18"/>
    <s v="2020"/>
    <s v="2020-04-02"/>
    <x v="895"/>
    <s v="8265359604"/>
    <s v="CIG"/>
    <s v="Acquisto urgente di Dispositivi di Protezione Individuale per emergenza COVID-19"/>
    <s v="35113400-3"/>
    <s v="INDUMENTI PROTETTIVI E DI SICUREZZA"/>
    <x v="2"/>
    <n v="40500"/>
    <s v="No"/>
    <n v="40500"/>
    <s v="Procedura negoziata senza previa pubblicazione"/>
    <s v="Contratto d'appalto"/>
    <s v="FORNITURE"/>
    <s v="N"/>
    <s v="NULL"/>
    <s v="FB"/>
    <s v="FORNITURA DI BENI"/>
    <s v="NULL"/>
    <s v="NULL"/>
    <s v="PERFEZIONATA/O"/>
    <s v="2020-04-02"/>
  </r>
  <r>
    <x v="60"/>
    <x v="60"/>
    <s v="001"/>
    <x v="4"/>
    <s v="2020"/>
    <s v="2020-03-10"/>
    <x v="896"/>
    <s v="8237961479"/>
    <s v="CIG"/>
    <s v="FORNITURA DI SISTEMI PER IGIENE DEL PAZIENTE - LOTTO 3 TELINI IN TNT"/>
    <s v="33190000-8"/>
    <s v="DISPOSITIVI E PRODOTTI MEDICI VARI"/>
    <x v="2"/>
    <n v="6300"/>
    <s v="No"/>
    <n v="6300"/>
    <s v="Affidamento diretto in adesione ad accordo quadro/convenzione"/>
    <s v="Contratto d'appalto discendente da Accordo quadro/Convenzione senza successivo confronto competitivo"/>
    <s v="FORNITURE"/>
    <s v="N"/>
    <s v="NULL"/>
    <s v="FB"/>
    <s v="FORNITURA DI BENI"/>
    <s v="NULL"/>
    <n v="6300"/>
    <s v="PERFEZIONATA/O"/>
    <s v="2020-04-06"/>
  </r>
  <r>
    <x v="60"/>
    <x v="60"/>
    <s v="001"/>
    <x v="4"/>
    <s v="2020"/>
    <s v="2020-03-10"/>
    <x v="897"/>
    <s v="8237966898"/>
    <s v="CIG"/>
    <s v="FORNITURA SISTEMI IGIENE PAZIENTE  - LOTTO 4 CUFFIE SHAMPOO "/>
    <s v="33190000-8"/>
    <s v="DISPOSITIVI E PRODOTTI MEDICI VARI"/>
    <x v="2"/>
    <n v="954"/>
    <s v="No"/>
    <n v="954"/>
    <s v="Affidamento diretto in adesione ad accordo quadro/convenzione"/>
    <s v="Contratto d'appalto discendente da Accordo quadro/Convenzione senza successivo confronto competitivo"/>
    <s v="FORNITURE"/>
    <s v="N"/>
    <s v="NULL"/>
    <s v="FB"/>
    <s v="FORNITURA DI BENI"/>
    <s v="NULL"/>
    <n v="954"/>
    <s v="PERFEZIONATA/O"/>
    <s v="2020-04-06"/>
  </r>
  <r>
    <x v="60"/>
    <x v="60"/>
    <s v="001"/>
    <x v="4"/>
    <s v="2020"/>
    <s v="2020-03-10"/>
    <x v="898"/>
    <s v="8237973E5D"/>
    <s v="CIG"/>
    <s v="FORNITURA DI SITEMI PER IGIENE PAZIENTE - LOTTO 6SPAZZOLINI MONOUSO"/>
    <s v="33190000-8"/>
    <s v="DISPOSITIVI E PRODOTTI MEDICI VARI"/>
    <x v="2"/>
    <n v="226.8"/>
    <s v="No"/>
    <n v="226.8"/>
    <s v="Affidamento diretto in adesione ad accordo quadro/convenzione"/>
    <s v="Contratto d'appalto discendente da Accordo quadro/Convenzione senza successivo confronto competitivo"/>
    <s v="FORNITURE"/>
    <s v="N"/>
    <s v="NULL"/>
    <s v="FB"/>
    <s v="FORNITURA DI BENI"/>
    <s v="NULL"/>
    <n v="226.8"/>
    <s v="PERFEZIONATA/O"/>
    <s v="2020-04-06"/>
  </r>
  <r>
    <x v="61"/>
    <x v="61"/>
    <s v="007"/>
    <x v="7"/>
    <s v="2020"/>
    <s v="2020-03-23"/>
    <x v="899"/>
    <s v="825484733E"/>
    <s v="CIG"/>
    <s v="Fornitura visiere protettive con schermo rigido_Medisan"/>
    <s v="18142000-6"/>
    <s v="VISIERE DI SICUREZZA"/>
    <x v="2"/>
    <n v="35400"/>
    <s v="No"/>
    <n v="35400"/>
    <s v="Affidamento diretto"/>
    <s v="Convenzione"/>
    <s v="FORNITURE"/>
    <s v="N"/>
    <s v="NULL"/>
    <s v="FB"/>
    <s v="FORNITURA DI BENI"/>
    <s v="NULL"/>
    <s v="NULL"/>
    <s v="PERFEZIONATA/O"/>
    <s v="2020-03-30"/>
  </r>
  <r>
    <x v="62"/>
    <x v="62"/>
    <s v="011"/>
    <x v="14"/>
    <s v="2020"/>
    <s v="2020-03-23"/>
    <x v="900"/>
    <s v="8254830536"/>
    <s v="CIG"/>
    <s v="ACQUISIZIONE DI DPI PER EMERGENZA COVID-19 (160.10.10/2020/PROV/478)"/>
    <s v="35113400-3"/>
    <s v="INDUMENTI PROTETTIVI E DI SICUREZZA"/>
    <x v="2"/>
    <n v="165370"/>
    <s v="Si"/>
    <n v="11600"/>
    <s v="Procedura negoziata per affidamenti sotto soglia"/>
    <s v="Contratto d'appalto"/>
    <s v="FORNITURE"/>
    <s v="N"/>
    <s v="NULL"/>
    <s v="FB"/>
    <s v="FORNITURA DI BENI"/>
    <s v="NULL"/>
    <s v="NULL"/>
    <s v="PERFEZIONATA/O"/>
    <s v="2020-03-30"/>
  </r>
  <r>
    <x v="62"/>
    <x v="62"/>
    <s v="011"/>
    <x v="14"/>
    <s v="2020"/>
    <s v="2020-03-23"/>
    <x v="900"/>
    <s v="8254836A28"/>
    <s v="CIG"/>
    <s v="ACQUISIZIONE DI DPI PER EMERGENZA COVID-19 (160.10.10/2020/PROV/478)"/>
    <s v="35113400-3"/>
    <s v="INDUMENTI PROTETTIVI E DI SICUREZZA"/>
    <x v="2"/>
    <n v="165370"/>
    <s v="Si"/>
    <n v="6520"/>
    <s v="Procedura negoziata per affidamenti sotto soglia"/>
    <s v="Contratto d'appalto"/>
    <s v="FORNITURE"/>
    <s v="N"/>
    <s v="NULL"/>
    <s v="FB"/>
    <s v="FORNITURA DI BENI"/>
    <s v="NULL"/>
    <s v="NULL"/>
    <s v="PERFEZIONATA/O"/>
    <s v="2020-03-30"/>
  </r>
  <r>
    <x v="62"/>
    <x v="62"/>
    <s v="011"/>
    <x v="14"/>
    <s v="2020"/>
    <s v="2020-03-23"/>
    <x v="900"/>
    <s v="8254843FED"/>
    <s v="CIG"/>
    <s v="ACQUISIZIONE DI DPI PER EMERGENZA COVID-19 (160.10.10/2020/PROV/478)"/>
    <s v="35113400-3"/>
    <s v="INDUMENTI PROTETTIVI E DI SICUREZZA"/>
    <x v="2"/>
    <n v="165370"/>
    <s v="Si"/>
    <n v="15000"/>
    <s v="Procedura negoziata per affidamenti sotto soglia"/>
    <s v="Contratto d'appalto"/>
    <s v="FORNITURE"/>
    <s v="N"/>
    <s v="NULL"/>
    <s v="FB"/>
    <s v="FORNITURA DI BENI"/>
    <s v="NULL"/>
    <s v="NULL"/>
    <s v="PERFEZIONATA/O"/>
    <s v="2020-03-30"/>
  </r>
  <r>
    <x v="62"/>
    <x v="62"/>
    <s v="011"/>
    <x v="14"/>
    <s v="2020"/>
    <s v="2020-03-23"/>
    <x v="900"/>
    <s v="82548440C5"/>
    <s v="CIG"/>
    <s v="ACQUISIZIONE DI DPI PER EMERGENZA COVID-19 (160.10.10/2020/PROV/478)"/>
    <s v="35113400-3"/>
    <s v="INDUMENTI PROTETTIVI E DI SICUREZZA"/>
    <x v="2"/>
    <n v="165370"/>
    <s v="Si"/>
    <n v="8000"/>
    <s v="Procedura negoziata per affidamenti sotto soglia"/>
    <s v="Contratto d'appalto"/>
    <s v="FORNITURE"/>
    <s v="N"/>
    <s v="NULL"/>
    <s v="FB"/>
    <s v="FORNITURA DI BENI"/>
    <s v="NULL"/>
    <s v="NULL"/>
    <s v="PERFEZIONATA/O"/>
    <s v="2020-03-30"/>
  </r>
  <r>
    <x v="62"/>
    <x v="62"/>
    <s v="011"/>
    <x v="14"/>
    <s v="2020"/>
    <s v="2020-03-23"/>
    <x v="900"/>
    <s v="82548494E4"/>
    <s v="CIG"/>
    <s v="ACQUISIZIONE DI DPI PER EMERGENZA COVID-19 (160.10.10/2020/PROV/478)"/>
    <s v="35113400-3"/>
    <s v="INDUMENTI PROTETTIVI E DI SICUREZZA"/>
    <x v="2"/>
    <n v="165370"/>
    <s v="Si"/>
    <n v="10000"/>
    <s v="Procedura negoziata per affidamenti sotto soglia"/>
    <s v="Contratto d'appalto"/>
    <s v="FORNITURE"/>
    <s v="N"/>
    <s v="NULL"/>
    <s v="FB"/>
    <s v="FORNITURA DI BENI"/>
    <s v="NULL"/>
    <s v="NULL"/>
    <s v="PERFEZIONATA/O"/>
    <s v="2020-03-30"/>
  </r>
  <r>
    <x v="62"/>
    <x v="62"/>
    <s v="011"/>
    <x v="14"/>
    <s v="2020"/>
    <s v="2020-03-23"/>
    <x v="900"/>
    <s v="8254854903"/>
    <s v="CIG"/>
    <s v="ACQUISIZIONE DI DPI PER EMERGENZA COVID-19 (160.10.10/2020/PROV/478)"/>
    <s v="35113400-3"/>
    <s v="INDUMENTI PROTETTIVI E DI SICUREZZA"/>
    <x v="2"/>
    <n v="165370"/>
    <s v="Si"/>
    <n v="10000"/>
    <s v="Procedura negoziata per affidamenti sotto soglia"/>
    <s v="Contratto d'appalto"/>
    <s v="FORNITURE"/>
    <s v="N"/>
    <s v="NULL"/>
    <s v="FB"/>
    <s v="FORNITURA DI BENI"/>
    <s v="NULL"/>
    <s v="NULL"/>
    <s v="PERFEZIONATA/O"/>
    <s v="2020-03-30"/>
  </r>
  <r>
    <x v="62"/>
    <x v="62"/>
    <s v="011"/>
    <x v="14"/>
    <s v="2020"/>
    <s v="2020-03-23"/>
    <x v="900"/>
    <s v="8254857B7C"/>
    <s v="CIG"/>
    <s v="ACQUISIZIONE DI DPI PER EMERGENZA COVID-19 (160.10.10/2020/PROV/478)"/>
    <s v="35113400-3"/>
    <s v="INDUMENTI PROTETTIVI E DI SICUREZZA"/>
    <x v="2"/>
    <n v="165370"/>
    <s v="Si"/>
    <n v="5000"/>
    <s v="Procedura negoziata per affidamenti sotto soglia"/>
    <s v="Contratto d'appalto"/>
    <s v="FORNITURE"/>
    <s v="N"/>
    <s v="NULL"/>
    <s v="FB"/>
    <s v="FORNITURA DI BENI"/>
    <s v="NULL"/>
    <s v="NULL"/>
    <s v="PERFEZIONATA/O"/>
    <s v="2020-03-30"/>
  </r>
  <r>
    <x v="62"/>
    <x v="62"/>
    <s v="011"/>
    <x v="14"/>
    <s v="2020"/>
    <s v="2020-03-23"/>
    <x v="900"/>
    <s v="8254860DF5"/>
    <s v="CIG"/>
    <s v="ACQUISIZIONE DI DPI PER EMERGENZA COVID-19 (160.10.10/2020/PROV/478)"/>
    <s v="35113400-3"/>
    <s v="INDUMENTI PROTETTIVI E DI SICUREZZA"/>
    <x v="2"/>
    <n v="165370"/>
    <s v="Si"/>
    <n v="1250"/>
    <s v="Procedura negoziata per affidamenti sotto soglia"/>
    <s v="Contratto d'appalto"/>
    <s v="FORNITURE"/>
    <s v="N"/>
    <s v="NULL"/>
    <s v="FB"/>
    <s v="FORNITURA DI BENI"/>
    <s v="NULL"/>
    <s v="NULL"/>
    <s v="PERFEZIONATA/O"/>
    <s v="2020-03-30"/>
  </r>
  <r>
    <x v="62"/>
    <x v="62"/>
    <s v="011"/>
    <x v="14"/>
    <s v="2020"/>
    <s v="2020-03-23"/>
    <x v="900"/>
    <s v="8254864146"/>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0638"/>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38B1"/>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9DA3"/>
    <s v="CIG"/>
    <s v="ACQUISIZIONE DI DPI PER EMERGENZA COVID-19 (160.10.10/2020/PROV/478)"/>
    <s v="35113400-3"/>
    <s v="INDUMENTI PROTETTIVI E DI SICUREZZA"/>
    <x v="2"/>
    <n v="165370"/>
    <s v="Si"/>
    <n v="14000"/>
    <s v="Procedura negoziata per affidamenti sotto soglia"/>
    <s v="Contratto d'appalto"/>
    <s v="FORNITURE"/>
    <s v="N"/>
    <s v="NULL"/>
    <s v="FB"/>
    <s v="FORNITURA DI BENI"/>
    <s v="NULL"/>
    <s v="NULL"/>
    <s v="PERFEZIONATA/O"/>
    <s v="2020-03-30"/>
  </r>
  <r>
    <x v="63"/>
    <x v="63"/>
    <s v="005"/>
    <x v="1"/>
    <s v="2020"/>
    <s v="2020-03-12"/>
    <x v="901"/>
    <s v="8245126D35"/>
    <s v="CIG"/>
    <s v="Soluzione antisettica a base di clorexidina gluconato con applicatore"/>
    <s v="33190000-8"/>
    <s v="DISPOSITIVI E PRODOTTI MEDICI VARI"/>
    <x v="2"/>
    <n v="140160"/>
    <s v="No"/>
    <n v="140160"/>
    <s v="Procedura negoziata per affidamenti sotto soglia"/>
    <s v="Contratto d'appalto"/>
    <s v="FORNITURE"/>
    <s v="N"/>
    <s v="NULL"/>
    <s v="FB"/>
    <s v="FORNITURA DI BENI"/>
    <s v="NULL"/>
    <s v="NULL"/>
    <s v="PERFEZIONATA/O"/>
    <s v="2020-03-12"/>
  </r>
  <r>
    <x v="67"/>
    <x v="67"/>
    <s v="015"/>
    <x v="20"/>
    <s v="2020"/>
    <s v="2020-03-09"/>
    <x v="902"/>
    <s v="8237293D36"/>
    <s v="CIG"/>
    <s v="Adesione convenzione Soresa per la fornitura di DPI occorrenti alle AA.SS., Ospedaliere, IRCCS della Regione Campania. Ditta Bericah S.p.A."/>
    <s v="33140000-3"/>
    <s v="MATERIALI MEDICI"/>
    <x v="2"/>
    <n v="400730"/>
    <s v="No"/>
    <n v="400730"/>
    <s v="Affidamento diretto in adesione ad accordo quadro/convenzione"/>
    <s v="Contratto d'appalto discendente da Accordo quadro/Convenzione senza successivo confronto competitivo"/>
    <s v="FORNITURE"/>
    <s v="N"/>
    <s v="NULL"/>
    <s v="FB"/>
    <s v="FORNITURA DI BENI"/>
    <s v="NULL"/>
    <n v="400730"/>
    <s v="PERFEZIONATA/O"/>
    <s v="2020-03-24"/>
  </r>
  <r>
    <x v="67"/>
    <x v="67"/>
    <s v="015"/>
    <x v="20"/>
    <s v="2020"/>
    <s v="2020-03-09"/>
    <x v="903"/>
    <s v="82373468F4"/>
    <s v="CIG"/>
    <s v="Adesione convenzione Soresa per la fornitura di DPI occorrenti alle AA.SS., Ospedaliere, IRCCS della Regione Campania. Ditta Clini Lab S.r.l."/>
    <s v="33140000-3"/>
    <s v="MATERIALI MEDICI"/>
    <x v="2"/>
    <n v="70379.199999999997"/>
    <s v="No"/>
    <n v="70379.199999999997"/>
    <s v="Affidamento diretto in adesione ad accordo quadro/convenzione"/>
    <s v="Contratto d'appalto discendente da Accordo quadro/Convenzione senza successivo confronto competitivo"/>
    <s v="FORNITURE"/>
    <s v="N"/>
    <s v="NULL"/>
    <s v="FB"/>
    <s v="FORNITURA DI BENI"/>
    <s v="NULL"/>
    <n v="70379.199999999997"/>
    <s v="PERFEZIONATA/O"/>
    <s v="2020-03-24"/>
  </r>
  <r>
    <x v="67"/>
    <x v="67"/>
    <s v="015"/>
    <x v="20"/>
    <s v="2020"/>
    <s v="2020-03-09"/>
    <x v="904"/>
    <s v="8237396239"/>
    <s v="CIG"/>
    <s v="Adesione convenzione Soresa per la fornitura di DPI occorrenti alle AA.SS., Ospedaliere, IRCCS della Regione Campania. Ditta Nacatur International Import Export SRL A S.U.S.r.l."/>
    <s v="33140000-3"/>
    <s v="MATERIALI MEDICI"/>
    <x v="2"/>
    <n v="67443.199999999997"/>
    <s v="No"/>
    <n v="67443.199999999997"/>
    <s v="Affidamento diretto in adesione ad accordo quadro/convenzione"/>
    <s v="Contratto d'appalto discendente da Accordo quadro/Convenzione senza successivo confronto competitivo"/>
    <s v="FORNITURE"/>
    <s v="N"/>
    <s v="NULL"/>
    <s v="FB"/>
    <s v="FORNITURA DI BENI"/>
    <s v="NULL"/>
    <n v="67443.199999999997"/>
    <s v="PERFEZIONATA/O"/>
    <s v="2020-03-24"/>
  </r>
  <r>
    <x v="67"/>
    <x v="67"/>
    <s v="015"/>
    <x v="20"/>
    <s v="2020"/>
    <s v="2020-03-09"/>
    <x v="905"/>
    <s v="8237460708"/>
    <s v="CIG"/>
    <s v="Adesione convenzione Soresa per la fornitura di DPI occorrenti alle AA.SS., Ospedaliere, IRCCS della Regione Campania. Ditta Svas Biosana S.p.A."/>
    <s v="33140000-3"/>
    <s v="MATERIALI MEDICI"/>
    <x v="2"/>
    <n v="2202300"/>
    <s v="No"/>
    <n v="2202300"/>
    <s v="Affidamento diretto in adesione ad accordo quadro/convenzione"/>
    <s v="Contratto d'appalto discendente da Accordo quadro/Convenzione senza successivo confronto competitivo"/>
    <s v="FORNITURE"/>
    <s v="N"/>
    <s v="NULL"/>
    <s v="FB"/>
    <s v="FORNITURA DI BENI"/>
    <s v="NULL"/>
    <n v="2202300"/>
    <s v="PERFEZIONATA/O"/>
    <s v="2020-03-24"/>
  </r>
  <r>
    <x v="168"/>
    <x v="168"/>
    <s v="018"/>
    <x v="11"/>
    <s v="2020"/>
    <s v="2020-03-13"/>
    <x v="906"/>
    <s v="8245668C7B"/>
    <s v="CIG"/>
    <s v="Dispositivi di protezione in emergenza sanitaria da COVID 19"/>
    <s v="33190000-8"/>
    <s v="DISPOSITIVI E PRODOTTI MEDICI VARI"/>
    <x v="2"/>
    <n v="163934.42000000001"/>
    <s v="No"/>
    <n v="163934.42000000001"/>
    <s v="Affidamento diretto"/>
    <s v="Contratto d'appalto"/>
    <s v="FORNITURE"/>
    <s v="N"/>
    <s v="NULL"/>
    <s v="FB"/>
    <s v="FORNITURA DI BENI"/>
    <s v="NULL"/>
    <s v="NULL"/>
    <s v="PERFEZIONATA/O"/>
    <s v="2020-03-13"/>
  </r>
  <r>
    <x v="169"/>
    <x v="169"/>
    <s v="018"/>
    <x v="11"/>
    <s v="2020"/>
    <s v="2020-03-13"/>
    <x v="907"/>
    <s v="8246345B29"/>
    <s v="CIG"/>
    <s v="Acquisto dispositivi medici per emergenza sanitaria da COVID-19"/>
    <s v="33190000-8"/>
    <s v="DISPOSITIVI E PRODOTTI MEDICI VARI"/>
    <x v="2"/>
    <n v="200000"/>
    <s v="No"/>
    <n v="200000"/>
    <s v="Procedura aperta"/>
    <s v="Contratto d'appalto"/>
    <s v="FORNITURE"/>
    <s v="N"/>
    <s v="NULL"/>
    <s v="FB"/>
    <s v="FORNITURA DI BENI"/>
    <s v="NULL"/>
    <s v="NULL"/>
    <s v="PERFEZIONATA/O"/>
    <s v="2020-03-13"/>
  </r>
  <r>
    <x v="71"/>
    <x v="71"/>
    <s v="018"/>
    <x v="11"/>
    <s v="2020"/>
    <s v="2020-03-12"/>
    <x v="908"/>
    <s v="82450942D0"/>
    <s v="CIG"/>
    <s v="EMERGENZA COVID-19 - ACQUISTO URGENTE TUTE PROTETTIVE"/>
    <s v="18130000-9"/>
    <s v="INDUMENTI DA LAVORO SPECIALI"/>
    <x v="2"/>
    <n v="87952"/>
    <s v="No"/>
    <n v="87952"/>
    <s v="Procedura negoziata senza previa pubblicazione"/>
    <s v="Contratto d'appalto"/>
    <s v="FORNITURE"/>
    <s v="N"/>
    <s v="NULL"/>
    <s v="FB"/>
    <s v="FORNITURA DI BENI"/>
    <s v="NULL"/>
    <s v="NULL"/>
    <s v="PERFEZIONATA/O"/>
    <s v="2020-03-12"/>
  </r>
  <r>
    <x v="71"/>
    <x v="71"/>
    <s v="018"/>
    <x v="11"/>
    <s v="2020"/>
    <s v="2020-03-24"/>
    <x v="909"/>
    <s v="825828585D"/>
    <s v="CIG"/>
    <s v="EMERGENZA COVID 19 - ACQUISTO DISPOSITIVI DI PROTEZIONE"/>
    <s v="33199000-1"/>
    <s v="INDUMENTI PER PERSONALE MEDICO"/>
    <x v="2"/>
    <n v="55600"/>
    <s v="No"/>
    <n v="55600"/>
    <s v="Procedura negoziata senza previa pubblicazione"/>
    <s v="Contratto d'appalto"/>
    <s v="FORNITURE"/>
    <s v="N"/>
    <s v="NULL"/>
    <s v="AA"/>
    <s v="ALTRO (Stazioni appaltanti con sistema di qualificazione proprio)"/>
    <s v="2020-04-02"/>
    <n v="55600"/>
    <s v="AGGIUDICATA/O"/>
    <s v="2020-04-07"/>
  </r>
  <r>
    <x v="72"/>
    <x v="72"/>
    <s v="999"/>
    <x v="10"/>
    <s v="2020"/>
    <s v="2020-03-06"/>
    <x v="910"/>
    <s v="823958831E"/>
    <s v="CIG"/>
    <s v="ID15ECO007.4 (dispositivi di protezione individuale). Lotto MOLNLYCKE HEALTHCARE SRL "/>
    <s v="44482000-2"/>
    <s v="DISPOSITIVI DI PROTEZIONE ANTINCENDIO"/>
    <x v="2"/>
    <n v="8000"/>
    <s v="No"/>
    <n v="8000"/>
    <s v="Procedura negoziata senza previa pubblicazione"/>
    <s v="Convenzione"/>
    <s v="FORNITURE"/>
    <s v="N"/>
    <s v="NULL"/>
    <s v="FB"/>
    <s v="FORNITURA DI BENI"/>
    <s v="NULL"/>
    <s v="NULL"/>
    <s v="PERFEZIONATA/O"/>
    <s v="2020-03-27"/>
  </r>
  <r>
    <x v="72"/>
    <x v="72"/>
    <s v="999"/>
    <x v="10"/>
    <s v="2020"/>
    <s v="2020-03-31"/>
    <x v="911"/>
    <s v="8262865BE5"/>
    <s v="CIG"/>
    <s v="PC20PRE026 - Fornitura guanti in lattice"/>
    <s v="33141420-0"/>
    <s v="GUANTI CHIRURGICI"/>
    <x v="2"/>
    <n v="22050"/>
    <s v="No"/>
    <n v="22050"/>
    <s v="Affidamento diretto"/>
    <s v="Contratto d'appalto"/>
    <s v="FORNITURE"/>
    <s v="N"/>
    <s v="NULL"/>
    <s v="FB"/>
    <s v="FORNITURA DI BENI"/>
    <s v="NULL"/>
    <s v="NULL"/>
    <s v="PERFEZIONATA/O"/>
    <s v="2020-04-07"/>
  </r>
  <r>
    <x v="74"/>
    <x v="74"/>
    <s v="019"/>
    <x v="18"/>
    <s v="2020"/>
    <s v="2020-03-09"/>
    <x v="912"/>
    <s v="82449403BA"/>
    <s v="CIG"/>
    <s v="Approvazione trattativa sul MEPA n. 1240944, ai sensi dell'art. 63 c. 2 lett. c) 'ragioni di estrema urgenza derivante da eventi non prevedibili' del D.Lgs. n. 50/2016, dei caschi per CPAP completi di accessori da destinare alle unità di Rianimazione dei PP.OO. di Milazzo, Patti e Taormina (Me) per fronteggiare epidemia covid-19. Delibera 684/DG del 12/03/2020"/>
    <s v="33190000-8"/>
    <s v="DISPOSITIVI E PRODOTTI MEDICI VARI"/>
    <x v="2"/>
    <n v="59400"/>
    <s v="No"/>
    <n v="59400"/>
    <s v="Procedura negoziata per affidamenti sotto soglia"/>
    <s v="Contratto d'appalto"/>
    <s v="FORNITURE"/>
    <s v="N"/>
    <s v="NULL"/>
    <s v="FB"/>
    <s v="FORNITURA DI BENI"/>
    <s v="2020-03-12"/>
    <n v="59400"/>
    <s v="AGGIUDICATA/O"/>
    <s v="2020-03-12"/>
  </r>
  <r>
    <x v="75"/>
    <x v="75"/>
    <s v="019"/>
    <x v="18"/>
    <s v="2020"/>
    <s v="2020-03-25"/>
    <x v="913"/>
    <s v="8257256735"/>
    <s v="CIG"/>
    <s v="FORNITURA DISPOSITIVI DI PROTEZIONE COVID 19 "/>
    <s v="35113400-3"/>
    <s v="INDUMENTI PROTETTIVI E DI SICUREZZA"/>
    <x v="2"/>
    <n v="69396.5"/>
    <s v="No"/>
    <n v="69396.5"/>
    <s v="Affidamento diretto"/>
    <s v="Contratto d'appalto"/>
    <s v="FORNITURE"/>
    <s v="N"/>
    <s v="NULL"/>
    <s v="FB"/>
    <s v="FORNITURA DI BENI"/>
    <s v="NULL"/>
    <s v="NULL"/>
    <s v="AGGIUDICATA/O"/>
    <s v="2020-04-01"/>
  </r>
  <r>
    <x v="81"/>
    <x v="81"/>
    <s v="016"/>
    <x v="17"/>
    <s v="2020"/>
    <s v="2020-03-27"/>
    <x v="914"/>
    <s v="826227877E"/>
    <s v="CIG"/>
    <s v="Dispositivi indivduali di protezione"/>
    <s v="35113410-6"/>
    <s v="INDUMENTI DI PROTEZIONE CONTRO AGENTI CHIMICI O BIOLOGICI"/>
    <x v="2"/>
    <n v="121700"/>
    <s v="No"/>
    <n v="121700"/>
    <s v="Procedura negoziata per affidamenti sotto soglia"/>
    <s v="Contratto d'appalto"/>
    <s v="FORNITURE"/>
    <s v="N"/>
    <s v="NULL"/>
    <s v="FB"/>
    <s v="FORNITURA DI BENI"/>
    <s v="NULL"/>
    <s v="NULL"/>
    <s v="AGGIUDICATA/O"/>
    <s v="2020-03-31"/>
  </r>
  <r>
    <x v="83"/>
    <x v="83"/>
    <s v="015"/>
    <x v="20"/>
    <s v="2020"/>
    <s v="2020-03-12"/>
    <x v="915"/>
    <s v="8245207011"/>
    <s v="CIG"/>
    <s v="FORNITURA URGENTE DI COPPIE DI MANOPOLE MONOUSO ANATOMICHE PER L'IGIENE DEI PAZIENTI DEI PP. OO. AZIENDALI."/>
    <s v="33190000-8"/>
    <s v="DISPOSITIVI E PRODOTTI MEDICI VARI"/>
    <x v="2"/>
    <n v="100000"/>
    <s v="No"/>
    <n v="100000"/>
    <s v="Procedura negoziata senza previa pubblicazione"/>
    <s v="Contratto d'appalto"/>
    <s v="FORNITURE"/>
    <s v="N"/>
    <s v="NULL"/>
    <s v="FB"/>
    <s v="FORNITURA DI BENI"/>
    <s v="NULL"/>
    <s v="NULL"/>
    <s v="PERFEZIONATA/O"/>
    <s v="2020-03-12"/>
  </r>
  <r>
    <x v="83"/>
    <x v="83"/>
    <s v="015"/>
    <x v="20"/>
    <s v="2020"/>
    <s v="2020-03-17"/>
    <x v="916"/>
    <s v="825773527F"/>
    <s v="CIG"/>
    <s v="FORNITURA DIVISE PER  IL PERSONALE DEL 118"/>
    <s v="33199000-1"/>
    <s v="INDUMENTI PER PERSONALE MEDICO"/>
    <x v="2"/>
    <n v="60472.800000000003"/>
    <s v="No"/>
    <n v="60472.800000000003"/>
    <s v="Procedura negoziata per affidamenti sotto soglia"/>
    <s v="Contratto d'appalto"/>
    <s v="FORNITURE"/>
    <s v="N"/>
    <s v="NULL"/>
    <s v="FB"/>
    <s v="FORNITURA DI BENI"/>
    <s v="NULL"/>
    <s v="NULL"/>
    <s v="PERFEZIONATA/O"/>
    <s v="2020-03-26"/>
  </r>
  <r>
    <x v="84"/>
    <x v="84"/>
    <s v="003"/>
    <x v="2"/>
    <s v="2020"/>
    <s v="2020-03-25"/>
    <x v="917"/>
    <s v="8257672E7E"/>
    <s v="CIG"/>
    <s v="TUTE PROTEZIONE - EMERGENZA COVID 19"/>
    <s v="33190000-8"/>
    <s v="DISPOSITIVI E PRODOTTI MEDICI VARI"/>
    <x v="2"/>
    <n v="44500"/>
    <s v="No"/>
    <n v="44500"/>
    <s v="Affidamento diretto"/>
    <s v="Contratto d'appalto"/>
    <s v="FORNITURE"/>
    <s v="N"/>
    <s v="NULL"/>
    <s v="FB"/>
    <s v="FORNITURA DI BENI"/>
    <s v="NULL"/>
    <s v="NULL"/>
    <s v="PERFEZIONATA/O"/>
    <s v="2020-03-25"/>
  </r>
  <r>
    <x v="91"/>
    <x v="91"/>
    <s v="003"/>
    <x v="2"/>
    <s v="2020"/>
    <s v="2020-03-27"/>
    <x v="918"/>
    <s v="8260069891"/>
    <s v="CIG"/>
    <s v="Fornitura urgente per Covid 19 - camici chirurgici non sterili."/>
    <s v="33190000-8"/>
    <s v="DISPOSITIVI E PRODOTTI MEDICI VARI"/>
    <x v="2"/>
    <n v="113000"/>
    <s v="No"/>
    <n v="113000"/>
    <s v="Procedura negoziata senza previa pubblicazione"/>
    <s v="Contratto d'appalto"/>
    <s v="FORNITURE"/>
    <s v="N"/>
    <s v="NULL"/>
    <s v="FB"/>
    <s v="FORNITURA DI BENI"/>
    <s v="NULL"/>
    <s v="NULL"/>
    <s v="PERFEZIONATA/O"/>
    <s v="2020-03-27"/>
  </r>
  <r>
    <x v="170"/>
    <x v="170"/>
    <s v="012"/>
    <x v="13"/>
    <s v="2020"/>
    <s v="2020-04-08"/>
    <x v="919"/>
    <s v="82706357E8"/>
    <s v="CIG"/>
    <s v="DpI emergenza COVID-19 - Kit protezione da rischio biologico"/>
    <s v="18110000-3"/>
    <s v="INDUMENTI PROFESSIONALI"/>
    <x v="2"/>
    <n v="200000"/>
    <s v="No"/>
    <n v="200000"/>
    <s v="Procedura negoziata per affidamenti sotto soglia"/>
    <s v="Contratto d'appalto"/>
    <s v="FORNITURE"/>
    <s v="N"/>
    <s v="NULL"/>
    <s v="FB"/>
    <s v="FORNITURA DI BENI"/>
    <s v="NULL"/>
    <s v="NULL"/>
    <s v="PERFEZIONATA/O"/>
    <s v="2020-04-08"/>
  </r>
  <r>
    <x v="105"/>
    <x v="105"/>
    <s v="015"/>
    <x v="20"/>
    <s v="2020"/>
    <s v="2020-03-24"/>
    <x v="920"/>
    <s v="8257635FF5"/>
    <s v="CIG"/>
    <s v="DISPOSITIVI MEDICI"/>
    <s v="33190000-8"/>
    <s v="DISPOSITIVI E PRODOTTI MEDICI VARI"/>
    <x v="2"/>
    <n v="2673825.89"/>
    <s v="No"/>
    <n v="2673825.89"/>
    <s v="Procedura negoziata senza previa pubblicazione"/>
    <s v="Contratto d'appalto"/>
    <s v="FORNITURE"/>
    <s v="N"/>
    <s v="NULL"/>
    <s v="AA"/>
    <s v="ALTRO (Stazioni appaltanti con sistema di qualificazione proprio)"/>
    <s v="NULL"/>
    <s v="NULL"/>
    <s v="PERFEZIONATA/O"/>
    <s v="2020-03-26"/>
  </r>
  <r>
    <x v="105"/>
    <x v="105"/>
    <s v="015"/>
    <x v="20"/>
    <s v="2020"/>
    <s v="2020-04-03"/>
    <x v="485"/>
    <s v="8267177248"/>
    <s v="CIG"/>
    <s v="PROCEDURA NEGOZIATA D'URGENZA  PER L'AFFIDAMENTO DI UN ACCORDO QUADRO  PER LA FORNITURA DI APPARECCHIATURE BIOMEDICHE DESTINATE AL FRONTEGGIAMENTO DELL'EMERGENZA SANITARIA  COVID-19"/>
    <s v="33123200-0"/>
    <s v="ELETTROCARDIOGRAFI"/>
    <x v="2"/>
    <n v="71523325"/>
    <s v="Si"/>
    <n v="3000000"/>
    <s v="Procedura negoziata senza previa pubblicazione"/>
    <s v="Accordo quadro"/>
    <s v="FORNITURE"/>
    <s v="N"/>
    <s v="NULL"/>
    <s v="FB"/>
    <s v="FORNITURA DI BENI"/>
    <s v="NULL"/>
    <s v="NULL"/>
    <s v="PERFEZIONATA/O"/>
    <s v="2020-04-08"/>
  </r>
  <r>
    <x v="105"/>
    <x v="105"/>
    <s v="015"/>
    <x v="20"/>
    <s v="2020"/>
    <s v="2020-04-03"/>
    <x v="485"/>
    <s v="826717831B"/>
    <s v="CIG"/>
    <s v="PROCEDURA NEGOZIATA D'URGENZA  PER L'AFFIDAMENTO DI UN ACCORDO QUADRO  PER LA FORNITURA DI APPARECCHIATURE BIOMEDICHE DESTINATE AL FRONTEGGIAMENTO DELL'EMERGENZA SANITARIA  COVID-19"/>
    <s v="33123200-0"/>
    <s v="ELETTROCARDIOGRAFI"/>
    <x v="2"/>
    <n v="71523325"/>
    <s v="Si"/>
    <n v="100000"/>
    <s v="Procedura negoziata senza previa pubblicazione"/>
    <s v="Accordo quadro"/>
    <s v="FORNITURE"/>
    <s v="N"/>
    <s v="NULL"/>
    <s v="FB"/>
    <s v="FORNITURA DI BENI"/>
    <s v="NULL"/>
    <s v="NULL"/>
    <s v="PERFEZIONATA/O"/>
    <s v="2020-04-08"/>
  </r>
  <r>
    <x v="105"/>
    <x v="105"/>
    <s v="015"/>
    <x v="20"/>
    <s v="2020"/>
    <s v="2020-04-03"/>
    <x v="485"/>
    <s v="8267189C2C"/>
    <s v="CIG"/>
    <s v="PROCEDURA NEGOZIATA D'URGENZA  PER L'AFFIDAMENTO DI UN ACCORDO QUADRO  PER LA FORNITURA DI APPARECCHIATURE BIOMEDICHE DESTINATE AL FRONTEGGIAMENTO DELL'EMERGENZA SANITARIA  COVID-19"/>
    <s v="38412000-6"/>
    <s v="TERMOMETRI"/>
    <x v="2"/>
    <n v="71523325"/>
    <s v="Si"/>
    <n v="12000"/>
    <s v="Procedura negoziata senza previa pubblicazione"/>
    <s v="Accordo quadro"/>
    <s v="FORNITURE"/>
    <s v="N"/>
    <s v="NULL"/>
    <s v="FB"/>
    <s v="FORNITURA DI BENI"/>
    <s v="NULL"/>
    <s v="NULL"/>
    <s v="PERFEZIONATA/O"/>
    <s v="2020-04-08"/>
  </r>
  <r>
    <x v="105"/>
    <x v="105"/>
    <s v="015"/>
    <x v="20"/>
    <s v="2020"/>
    <s v="2020-04-03"/>
    <x v="485"/>
    <s v="8267205961"/>
    <s v="CIG"/>
    <s v="PROCEDURA NEGOZIATA D'URGENZA  PER L'AFFIDAMENTO DI UN ACCORDO QUADRO  PER LA FORNITURA DI APPARECCHIATURE BIOMEDICHE DESTINATE AL FRONTEGGIAMENTO DELL'EMERGENZA SANITARIA  COVID-19"/>
    <s v="33190000-8"/>
    <s v="DISPOSITIVI E PRODOTTI MEDICI VARI"/>
    <x v="2"/>
    <n v="71523325"/>
    <s v="Si"/>
    <n v="250000"/>
    <s v="Procedura negoziata senza previa pubblicazione"/>
    <s v="Accordo quadro"/>
    <s v="FORNITURE"/>
    <s v="N"/>
    <s v="NULL"/>
    <s v="FB"/>
    <s v="FORNITURA DI BENI"/>
    <s v="NULL"/>
    <s v="NULL"/>
    <s v="PERFEZIONATA/O"/>
    <s v="2020-04-08"/>
  </r>
  <r>
    <x v="106"/>
    <x v="106"/>
    <s v="016"/>
    <x v="17"/>
    <s v="2020"/>
    <s v="2020-03-13"/>
    <x v="921"/>
    <s v="8247469AB7"/>
    <s v="CIG"/>
    <s v="ACQUISTO DISPOSITIVI MEDICI PER RISCHIO BATTERIOLOGICO -TUTE - DITTA LORAN "/>
    <s v="33190000-8"/>
    <s v="DISPOSITIVI E PRODOTTI MEDICI VARI"/>
    <x v="2"/>
    <n v="5765.4"/>
    <s v="No"/>
    <n v="5765.4"/>
    <s v="Affidamento diretto"/>
    <s v="Contratto d'appalto"/>
    <s v="FORNITURE"/>
    <s v="N"/>
    <s v="NULL"/>
    <s v="FB"/>
    <s v="FORNITURA DI BENI"/>
    <s v="NULL"/>
    <s v="NULL"/>
    <s v="PERFEZIONATA/O"/>
    <s v="2020-03-16"/>
  </r>
  <r>
    <x v="106"/>
    <x v="106"/>
    <s v="016"/>
    <x v="17"/>
    <s v="2020"/>
    <s v="2020-03-14"/>
    <x v="922"/>
    <s v="8249171741"/>
    <s v="CIG"/>
    <s v="CASCHI X NIV CPAP"/>
    <s v="33190000-8"/>
    <s v="DISPOSITIVI E PRODOTTI MEDICI VARI"/>
    <x v="2"/>
    <n v="57900"/>
    <s v="No"/>
    <n v="57900"/>
    <s v="Affidamento diretto a societa' in house"/>
    <s v="Contratto d'appalto"/>
    <s v="FORNITURE"/>
    <s v="N"/>
    <s v="NULL"/>
    <s v="FB"/>
    <s v="FORNITURA DI BENI"/>
    <s v="NULL"/>
    <s v="NULL"/>
    <s v="PERFEZIONATA/O"/>
    <s v="2020-03-17"/>
  </r>
  <r>
    <x v="106"/>
    <x v="106"/>
    <s v="016"/>
    <x v="17"/>
    <s v="2020"/>
    <s v="2020-03-14"/>
    <x v="923"/>
    <s v="8249187476"/>
    <s v="CIG"/>
    <s v="CASCHI X CPAP E GENERATORE VENTURI CON MASCHERA"/>
    <s v="33190000-8"/>
    <s v="DISPOSITIVI E PRODOTTI MEDICI VARI"/>
    <x v="2"/>
    <n v="69082.5"/>
    <s v="No"/>
    <n v="69082.5"/>
    <s v="Affidamento diretto a societa' in house"/>
    <s v="Contratto d'appalto"/>
    <s v="FORNITURE"/>
    <s v="N"/>
    <s v="NULL"/>
    <s v="FB"/>
    <s v="FORNITURA DI BENI"/>
    <s v="NULL"/>
    <s v="NULL"/>
    <s v="PERFEZIONATA/O"/>
    <s v="2020-03-17"/>
  </r>
  <r>
    <x v="106"/>
    <x v="106"/>
    <s v="016"/>
    <x v="17"/>
    <s v="2020"/>
    <s v="2020-03-19"/>
    <x v="924"/>
    <s v="8251159FCB"/>
    <s v="CIG"/>
    <s v="art. 36 e.2i.b) D.Lgs.50/2016 RICHIESTA DI OFFERTA PER LA FORNITURA DI GUANTI DA ESPLORAZIONE IN NITRILE "/>
    <s v="33190000-8"/>
    <s v="DISPOSITIVI E PRODOTTI MEDICI VARI"/>
    <x v="2"/>
    <n v="45000"/>
    <s v="No"/>
    <n v="45000"/>
    <s v="Procedura negoziata per affidamenti sotto soglia"/>
    <s v="Contratto d'appalto"/>
    <s v="FORNITURE"/>
    <s v="N"/>
    <s v="NULL"/>
    <s v="FB"/>
    <s v="FORNITURA DI BENI"/>
    <s v="NULL"/>
    <s v="NULL"/>
    <s v="PERFEZIONATA/O"/>
    <s v="2020-03-19"/>
  </r>
  <r>
    <x v="106"/>
    <x v="106"/>
    <s v="016"/>
    <x v="17"/>
    <s v="2020"/>
    <s v="2020-04-02"/>
    <x v="925"/>
    <s v="8264739660"/>
    <s v="CIG"/>
    <s v="ACQUISTO N^ 30.000  TUTE CHEMFOR TOTAL art. 30250 -  DITTA ANTONIO PELLECCHIA "/>
    <s v="33190000-8"/>
    <s v="DISPOSITIVI E PRODOTTI MEDICI VARI"/>
    <x v="2"/>
    <n v="585000"/>
    <s v="No"/>
    <n v="585000"/>
    <s v="Procedura negoziata senza previa pubblicazione"/>
    <s v="Contratto d'appalto"/>
    <s v="FORNITURE"/>
    <s v="N"/>
    <s v="NULL"/>
    <s v="FB"/>
    <s v="FORNITURA DI BENI"/>
    <s v="NULL"/>
    <s v="NULL"/>
    <s v="PERFEZIONATA/O"/>
    <s v="2020-04-02"/>
  </r>
  <r>
    <x v="107"/>
    <x v="107"/>
    <s v="005"/>
    <x v="1"/>
    <s v="2020"/>
    <s v="2020-03-03"/>
    <x v="926"/>
    <s v="8240939DFC"/>
    <s v="CIG"/>
    <s v="acquisto urgente occhiali protezione per emergenza Coronavirus Regione del VENETO"/>
    <s v="18110000-3"/>
    <s v="INDUMENTI PROFESSIONALI"/>
    <x v="2"/>
    <n v="101500"/>
    <s v="No"/>
    <n v="101500"/>
    <s v="Procedura negoziata senza previa pubblicazione"/>
    <s v="Convenzione"/>
    <s v="FORNITURE"/>
    <s v="N"/>
    <s v="NULL"/>
    <s v="FB"/>
    <s v="FORNITURA DI BENI"/>
    <s v="NULL"/>
    <s v="NULL"/>
    <s v="PERFEZIONATA/O"/>
    <s v="2020-03-19"/>
  </r>
  <r>
    <x v="107"/>
    <x v="107"/>
    <s v="005"/>
    <x v="1"/>
    <s v="2020"/>
    <s v="2020-03-06"/>
    <x v="927"/>
    <s v="8238945080"/>
    <s v="CIG"/>
    <s v="Acquisto urgente di tute protettive per emergenza Coronavirus per le Aziende Sanitarie della Regione del Veneto"/>
    <s v="18410000-6"/>
    <s v="INDUMENTI SPECIALI"/>
    <x v="2"/>
    <n v="3490000"/>
    <s v="No"/>
    <n v="3490000"/>
    <s v="Procedura negoziata senza previa pubblicazione"/>
    <s v="Convenzione"/>
    <s v="FORNITURE"/>
    <s v="N"/>
    <s v="NULL"/>
    <s v="FB"/>
    <s v="FORNITURA DI BENI"/>
    <s v="NULL"/>
    <s v="NULL"/>
    <s v="PERFEZIONATA/O"/>
    <s v="2020-03-23"/>
  </r>
  <r>
    <x v="107"/>
    <x v="107"/>
    <s v="005"/>
    <x v="1"/>
    <s v="2020"/>
    <s v="2020-03-09"/>
    <x v="928"/>
    <s v="8240356CE1"/>
    <s v="CIG"/>
    <s v="Contratto attuativo su gara centralizzata regionale per azienda Zero per fornitura di guanti in vinile "/>
    <s v="18424300-0"/>
    <s v="GUANTI MONOUSO"/>
    <x v="2"/>
    <n v="93.45"/>
    <s v="No"/>
    <n v="93.45"/>
    <s v="Confronto competitivo in adesione ad accordo quadro/convenzione"/>
    <s v="Contratto d'appalto discendente da Accordo quadro/Convenzione con successivo confronto competitivo"/>
    <s v="FORNITURE"/>
    <s v="N"/>
    <s v="NULL"/>
    <s v="FB"/>
    <s v="FORNITURA DI BENI"/>
    <s v="NULL"/>
    <s v="NULL"/>
    <s v="PERFEZIONATA/O"/>
    <s v="2020-03-20"/>
  </r>
  <r>
    <x v="107"/>
    <x v="107"/>
    <s v="005"/>
    <x v="1"/>
    <s v="2020"/>
    <s v="2020-03-13"/>
    <x v="929"/>
    <s v="82454887F2"/>
    <s v="CIG"/>
    <s v="Ordine urgente per acquisto DPI per emergenza Coronavirus per le Aziende Sanitarie della Regione del Veneto. "/>
    <s v="18110000-3"/>
    <s v="INDUMENTI PROFESSIONALI"/>
    <x v="2"/>
    <n v="171832"/>
    <s v="No"/>
    <n v="171832"/>
    <s v="Procedura negoziata senza previa pubblicazione"/>
    <s v="Convenzione"/>
    <s v="FORNITURE"/>
    <s v="N"/>
    <s v="NULL"/>
    <s v="FB"/>
    <s v="FORNITURA DI BENI"/>
    <s v="NULL"/>
    <s v="NULL"/>
    <s v="PERFEZIONATA/O"/>
    <s v="2020-03-26"/>
  </r>
  <r>
    <x v="107"/>
    <x v="107"/>
    <s v="005"/>
    <x v="1"/>
    <s v="2020"/>
    <s v="2020-03-13"/>
    <x v="930"/>
    <s v="824645344B"/>
    <s v="CIG"/>
    <s v="Acquisto urgente di visiere per emergenza Coronavirus per le Aziende Sanitarie della Regione del Veneto"/>
    <s v="18110000-3"/>
    <s v="INDUMENTI PROFESSIONALI"/>
    <x v="2"/>
    <n v="1260000"/>
    <s v="No"/>
    <n v="1260000"/>
    <s v="Procedura negoziata senza previa pubblicazione"/>
    <s v="Convenzione"/>
    <s v="FORNITURE"/>
    <s v="N"/>
    <s v="NULL"/>
    <s v="FB"/>
    <s v="FORNITURA DI BENI"/>
    <s v="NULL"/>
    <s v="NULL"/>
    <s v="PERFEZIONATA/O"/>
    <s v="2020-03-27"/>
  </r>
  <r>
    <x v="107"/>
    <x v="107"/>
    <s v="005"/>
    <x v="1"/>
    <s v="2020"/>
    <s v="2020-03-16"/>
    <x v="931"/>
    <s v="8247953A20"/>
    <s v="CIG"/>
    <s v="Fornitura urgente visiere protettive"/>
    <s v="35113410-6"/>
    <s v="INDUMENTI DI PROTEZIONE CONTRO AGENTI CHIMICI O BIOLOGICI"/>
    <x v="2"/>
    <n v="87400"/>
    <s v="No"/>
    <n v="87400"/>
    <s v="Procedura negoziata senza previa pubblicazione"/>
    <s v="Convenzione"/>
    <s v="FORNITURE"/>
    <s v="N"/>
    <s v="NULL"/>
    <s v="FB"/>
    <s v="FORNITURA DI BENI"/>
    <s v="NULL"/>
    <s v="NULL"/>
    <s v="PERFEZIONATA/O"/>
    <s v="2020-03-27"/>
  </r>
  <r>
    <x v="107"/>
    <x v="107"/>
    <s v="005"/>
    <x v="1"/>
    <s v="2020"/>
    <s v="2020-03-21"/>
    <x v="932"/>
    <s v="8253297424"/>
    <s v="CIG"/>
    <s v="Fornitura di Camici di varie tipologie per emergenza sanitaria Covid-19"/>
    <s v="18114000-1"/>
    <s v="TUTE DA LAVORO"/>
    <x v="2"/>
    <n v="842500"/>
    <s v="No"/>
    <n v="842500"/>
    <s v="Procedura negoziata senza previa pubblicazione"/>
    <s v="Contratto d'appalto"/>
    <s v="FORNITURE"/>
    <s v="N"/>
    <s v="NULL"/>
    <s v="FB"/>
    <s v="FORNITURA DI BENI"/>
    <s v="NULL"/>
    <s v="NULL"/>
    <s v="PERFEZIONATA/O"/>
    <s v="2020-03-30"/>
  </r>
  <r>
    <x v="107"/>
    <x v="107"/>
    <s v="005"/>
    <x v="1"/>
    <s v="2020"/>
    <s v="2020-03-24"/>
    <x v="933"/>
    <s v="825630131F"/>
    <s v="CIG"/>
    <s v="Acquisto urgente di visiere protettive per emergenza Coronavirus per le Aziende Sanitarie della Regione del Veneto"/>
    <s v="18142000-6"/>
    <s v="VISIERE DI SICUREZZA"/>
    <x v="2"/>
    <n v="109250"/>
    <s v="No"/>
    <n v="109250"/>
    <s v="Procedura negoziata senza previa pubblicazione"/>
    <s v="Convenzione"/>
    <s v="FORNITURE"/>
    <s v="N"/>
    <s v="NULL"/>
    <s v="FB"/>
    <s v="FORNITURA DI BENI"/>
    <s v="NULL"/>
    <s v="NULL"/>
    <s v="PERFEZIONATA/O"/>
    <s v="2020-03-27"/>
  </r>
  <r>
    <x v="108"/>
    <x v="108"/>
    <s v="099"/>
    <x v="6"/>
    <s v="2020"/>
    <s v="2020-03-11"/>
    <x v="506"/>
    <s v="824137669E"/>
    <s v="CIG"/>
    <s v="Dispositivi di protezione individuale e apparecchiature elettromedicali - COVID-19 - id 2282"/>
    <s v="33157000-5"/>
    <s v="APPARECCHI PER OSSIGENOTERAPIA E APPARECCHI RESPIRATORI"/>
    <x v="2"/>
    <n v="258568847.59999999"/>
    <s v="Si"/>
    <n v="1053000"/>
    <s v="Procedura negoziata senza previa pubblicazione"/>
    <s v="Accordo quadro"/>
    <s v="FORNITURE"/>
    <s v="N"/>
    <s v="NULL"/>
    <s v="FB"/>
    <s v="FORNITURA DI BENI"/>
    <s v="NULL"/>
    <s v="NULL"/>
    <s v="PERFEZIONATA/O"/>
    <s v="2020-03-16"/>
  </r>
  <r>
    <x v="108"/>
    <x v="108"/>
    <s v="099"/>
    <x v="6"/>
    <s v="2020"/>
    <s v="2020-03-11"/>
    <x v="506"/>
    <s v="82413977F2"/>
    <s v="CIG"/>
    <s v="Dispositivi di protezione individuale e apparecchiature elettromedicali - COVID-19 - id 2282"/>
    <s v="33123200-0"/>
    <s v="ELETTROCARDIOGRAFI"/>
    <x v="2"/>
    <n v="258568847.59999999"/>
    <s v="Si"/>
    <n v="800000"/>
    <s v="Procedura negoziata senza previa pubblicazione"/>
    <s v="Accordo quadro"/>
    <s v="FORNITURE"/>
    <s v="N"/>
    <s v="NULL"/>
    <s v="FB"/>
    <s v="FORNITURA DI BENI"/>
    <s v="NULL"/>
    <s v="NULL"/>
    <s v="PERFEZIONATA/O"/>
    <s v="2020-03-16"/>
  </r>
  <r>
    <x v="108"/>
    <x v="108"/>
    <s v="099"/>
    <x v="6"/>
    <s v="2020"/>
    <s v="2020-03-11"/>
    <x v="506"/>
    <s v="8241411381"/>
    <s v="CIG"/>
    <s v="Dispositivi di protezione individuale e apparecchiature elettromedicali - COVID-19 - id 2282"/>
    <s v="18143000-3"/>
    <s v="ATTREZZI DI PROTEZIONE"/>
    <x v="2"/>
    <n v="258568847.59999999"/>
    <s v="Si"/>
    <n v="15804457.5"/>
    <s v="Procedura negoziata senza previa pubblicazione"/>
    <s v="Accordo quadro"/>
    <s v="FORNITURE"/>
    <s v="N"/>
    <s v="NULL"/>
    <s v="FB"/>
    <s v="FORNITURA DI BENI"/>
    <s v="NULL"/>
    <s v="NULL"/>
    <s v="PERFEZIONATA/O"/>
    <s v="2020-03-16"/>
  </r>
  <r>
    <x v="108"/>
    <x v="108"/>
    <s v="099"/>
    <x v="6"/>
    <s v="2020"/>
    <s v="2020-03-11"/>
    <x v="506"/>
    <s v="82414145FA"/>
    <s v="CIG"/>
    <s v="Dispositivi di protezione individuale e apparecchiature elettromedicali - COVID-19 - id 2282"/>
    <s v="18143000-3"/>
    <s v="ATTREZZI DI PROTEZIONE"/>
    <x v="2"/>
    <n v="258568847.59999999"/>
    <s v="Si"/>
    <n v="25281285"/>
    <s v="Procedura negoziata senza previa pubblicazione"/>
    <s v="Accordo quadro"/>
    <s v="FORNITURE"/>
    <s v="N"/>
    <s v="NULL"/>
    <s v="FB"/>
    <s v="FORNITURA DI BENI"/>
    <s v="NULL"/>
    <s v="NULL"/>
    <s v="PERFEZIONATA/O"/>
    <s v="2020-03-16"/>
  </r>
  <r>
    <x v="108"/>
    <x v="108"/>
    <s v="099"/>
    <x v="6"/>
    <s v="2020"/>
    <s v="2020-03-11"/>
    <x v="506"/>
    <s v="8241422C92"/>
    <s v="CIG"/>
    <s v="Dispositivi di protezione individuale e apparecchiature elettromedicali - COVID-19 - id 2282"/>
    <s v="18143000-3"/>
    <s v="ATTREZZI DI PROTEZIONE"/>
    <x v="2"/>
    <n v="258568847.59999999"/>
    <s v="Si"/>
    <n v="34373694"/>
    <s v="Procedura negoziata senza previa pubblicazione"/>
    <s v="Accordo quadro"/>
    <s v="FORNITURE"/>
    <s v="N"/>
    <s v="NULL"/>
    <s v="FB"/>
    <s v="FORNITURA DI BENI"/>
    <s v="NULL"/>
    <s v="NULL"/>
    <s v="PERFEZIONATA/O"/>
    <s v="2020-03-16"/>
  </r>
  <r>
    <x v="108"/>
    <x v="108"/>
    <s v="099"/>
    <x v="6"/>
    <s v="2020"/>
    <s v="2020-03-11"/>
    <x v="506"/>
    <s v="8241426FDE"/>
    <s v="CIG"/>
    <s v="Dispositivi di protezione individuale e apparecchiature elettromedicali - COVID-19 - id 2282"/>
    <s v="18424300-0"/>
    <s v="GUANTI MONOUSO"/>
    <x v="2"/>
    <n v="258568847.59999999"/>
    <s v="Si"/>
    <n v="113378.1"/>
    <s v="Procedura negoziata senza previa pubblicazione"/>
    <s v="Accordo quadro"/>
    <s v="FORNITURE"/>
    <s v="N"/>
    <s v="NULL"/>
    <s v="FB"/>
    <s v="FORNITURA DI BENI"/>
    <s v="NULL"/>
    <s v="NULL"/>
    <s v="PERFEZIONATA/O"/>
    <s v="2020-03-16"/>
  </r>
  <r>
    <x v="108"/>
    <x v="108"/>
    <s v="099"/>
    <x v="6"/>
    <s v="2020"/>
    <s v="2020-03-11"/>
    <x v="506"/>
    <s v="824142925C"/>
    <s v="CIG"/>
    <s v="Dispositivi di protezione individuale e apparecchiature elettromedicali - COVID-19 - id 2282"/>
    <s v="18424300-0"/>
    <s v="GUANTI MONOUSO"/>
    <x v="2"/>
    <n v="258568847.59999999"/>
    <s v="Si"/>
    <n v="6220290"/>
    <s v="Procedura negoziata senza previa pubblicazione"/>
    <s v="Accordo quadro"/>
    <s v="FORNITURE"/>
    <s v="N"/>
    <s v="NULL"/>
    <s v="FB"/>
    <s v="FORNITURA DI BENI"/>
    <s v="NULL"/>
    <s v="NULL"/>
    <s v="PERFEZIONATA/O"/>
    <s v="2020-03-16"/>
  </r>
  <r>
    <x v="108"/>
    <x v="108"/>
    <s v="099"/>
    <x v="6"/>
    <s v="2020"/>
    <s v="2020-03-11"/>
    <x v="506"/>
    <s v="82414335A8"/>
    <s v="CIG"/>
    <s v="Dispositivi di protezione individuale e apparecchiature elettromedicali - COVID-19 - id 2282"/>
    <s v="18424300-0"/>
    <s v="GUANTI MONOUSO"/>
    <x v="2"/>
    <n v="258568847.59999999"/>
    <s v="Si"/>
    <n v="3275095"/>
    <s v="Procedura negoziata senza previa pubblicazione"/>
    <s v="Accordo quadro"/>
    <s v="FORNITURE"/>
    <s v="N"/>
    <s v="NULL"/>
    <s v="FB"/>
    <s v="FORNITURA DI BENI"/>
    <s v="NULL"/>
    <s v="NULL"/>
    <s v="PERFEZIONATA/O"/>
    <s v="2020-03-16"/>
  </r>
  <r>
    <x v="108"/>
    <x v="108"/>
    <s v="099"/>
    <x v="6"/>
    <s v="2020"/>
    <s v="2020-03-11"/>
    <x v="506"/>
    <s v="82414389C7"/>
    <s v="CIG"/>
    <s v="Dispositivi di protezione individuale e apparecchiature elettromedicali - COVID-19 - id 2282"/>
    <s v="18142000-6"/>
    <s v="VISIERE DI SICUREZZA"/>
    <x v="2"/>
    <n v="258568847.59999999"/>
    <s v="Si"/>
    <n v="69538854"/>
    <s v="Procedura negoziata senza previa pubblicazione"/>
    <s v="Accordo quadro"/>
    <s v="FORNITURE"/>
    <s v="N"/>
    <s v="NULL"/>
    <s v="FB"/>
    <s v="FORNITURA DI BENI"/>
    <s v="NULL"/>
    <s v="NULL"/>
    <s v="PERFEZIONATA/O"/>
    <s v="2020-03-16"/>
  </r>
  <r>
    <x v="108"/>
    <x v="108"/>
    <s v="099"/>
    <x v="6"/>
    <s v="2020"/>
    <s v="2020-03-11"/>
    <x v="506"/>
    <s v="8241443DE6"/>
    <s v="CIG"/>
    <s v="Dispositivi di protezione individuale e apparecchiature elettromedicali - COVID-19 - id 2282"/>
    <s v="35113400-3"/>
    <s v="INDUMENTI PROTETTIVI E DI SICUREZZA"/>
    <x v="2"/>
    <n v="258568847.59999999"/>
    <s v="Si"/>
    <n v="25411450"/>
    <s v="Procedura negoziata senza previa pubblicazione"/>
    <s v="Accordo quadro"/>
    <s v="FORNITURE"/>
    <s v="N"/>
    <s v="NULL"/>
    <s v="FB"/>
    <s v="FORNITURA DI BENI"/>
    <s v="NULL"/>
    <s v="NULL"/>
    <s v="PERFEZIONATA/O"/>
    <s v="2020-03-16"/>
  </r>
  <r>
    <x v="108"/>
    <x v="108"/>
    <s v="099"/>
    <x v="6"/>
    <s v="2020"/>
    <s v="2020-03-11"/>
    <x v="506"/>
    <s v="8241447137"/>
    <s v="CIG"/>
    <s v="Dispositivi di protezione individuale e apparecchiature elettromedicali - COVID-19 - id 2282"/>
    <s v="35113400-3"/>
    <s v="INDUMENTI PROTETTIVI E DI SICUREZZA"/>
    <x v="2"/>
    <n v="258568847.59999999"/>
    <s v="Si"/>
    <n v="334580"/>
    <s v="Procedura negoziata senza previa pubblicazione"/>
    <s v="Accordo quadro"/>
    <s v="FORNITURE"/>
    <s v="N"/>
    <s v="NULL"/>
    <s v="FB"/>
    <s v="FORNITURA DI BENI"/>
    <s v="NULL"/>
    <s v="NULL"/>
    <s v="PERFEZIONATA/O"/>
    <s v="2020-03-16"/>
  </r>
  <r>
    <x v="108"/>
    <x v="108"/>
    <s v="099"/>
    <x v="6"/>
    <s v="2020"/>
    <s v="2020-03-11"/>
    <x v="506"/>
    <s v="82414492DD"/>
    <s v="CIG"/>
    <s v="Dispositivi di protezione individuale e apparecchiature elettromedicali - COVID-19 - id 2282"/>
    <s v="32342100-3"/>
    <s v="CUFFIE"/>
    <x v="2"/>
    <n v="258568847.59999999"/>
    <s v="Si"/>
    <n v="159315"/>
    <s v="Procedura negoziata senza previa pubblicazione"/>
    <s v="Accordo quadro"/>
    <s v="FORNITURE"/>
    <s v="N"/>
    <s v="NULL"/>
    <s v="FB"/>
    <s v="FORNITURA DI BENI"/>
    <s v="NULL"/>
    <s v="NULL"/>
    <s v="PERFEZIONATA/O"/>
    <s v="2020-03-16"/>
  </r>
  <r>
    <x v="108"/>
    <x v="108"/>
    <s v="099"/>
    <x v="6"/>
    <s v="2020"/>
    <s v="2020-03-11"/>
    <x v="506"/>
    <s v="8241451483"/>
    <s v="CIG"/>
    <s v="Dispositivi di protezione individuale e apparecchiature elettromedicali - COVID-19 - id 2282"/>
    <s v="35113400-3"/>
    <s v="INDUMENTI PROTETTIVI E DI SICUREZZA"/>
    <x v="2"/>
    <n v="258568847.59999999"/>
    <s v="Si"/>
    <n v="62399753"/>
    <s v="Procedura negoziata senza previa pubblicazione"/>
    <s v="Accordo quadro"/>
    <s v="FORNITURE"/>
    <s v="N"/>
    <s v="NULL"/>
    <s v="FB"/>
    <s v="FORNITURA DI BENI"/>
    <s v="NULL"/>
    <s v="NULL"/>
    <s v="PERFEZIONATA/O"/>
    <s v="2020-03-16"/>
  </r>
  <r>
    <x v="108"/>
    <x v="108"/>
    <s v="099"/>
    <x v="6"/>
    <s v="2020"/>
    <s v="2020-03-11"/>
    <x v="506"/>
    <s v="8241453629"/>
    <s v="CIG"/>
    <s v="Dispositivi di protezione individuale e apparecchiature elettromedicali - COVID-19 - id 2282"/>
    <s v="38412000-6"/>
    <s v="TERMOMETRI"/>
    <x v="2"/>
    <n v="258568847.59999999"/>
    <s v="Si"/>
    <n v="713050"/>
    <s v="Procedura negoziata senza previa pubblicazione"/>
    <s v="Accordo quadro"/>
    <s v="FORNITURE"/>
    <s v="N"/>
    <s v="NULL"/>
    <s v="FB"/>
    <s v="FORNITURA DI BENI"/>
    <s v="NULL"/>
    <s v="NULL"/>
    <s v="PERFEZIONATA/O"/>
    <s v="2020-03-16"/>
  </r>
  <r>
    <x v="108"/>
    <x v="108"/>
    <s v="099"/>
    <x v="6"/>
    <s v="2020"/>
    <s v="2020-03-13"/>
    <x v="934"/>
    <s v="8245880B6E"/>
    <s v="CIG"/>
    <s v="Dispositivi Protezione individuale e app elettromedicali - LOTTO 6"/>
    <s v="18143000-3"/>
    <s v="ATTREZZI DI PROTEZIONE"/>
    <x v="2"/>
    <n v="8485777.9499999993"/>
    <s v="No"/>
    <n v="8485777.9499999993"/>
    <s v="Affidamento diretto in adesione ad accordo quadro/convenzione"/>
    <s v="Contratto d'appalto discendente da Accordo quadro/Convenzione senza successivo confronto competitivo"/>
    <s v="FORNITURE"/>
    <s v="N"/>
    <s v="NULL"/>
    <s v="FB"/>
    <s v="FORNITURA DI BENI"/>
    <s v="NULL"/>
    <n v="8485777.9499999993"/>
    <s v="PERFEZIONATA/O"/>
    <s v="2020-03-19"/>
  </r>
  <r>
    <x v="108"/>
    <x v="108"/>
    <s v="099"/>
    <x v="6"/>
    <s v="2020"/>
    <s v="2020-03-13"/>
    <x v="935"/>
    <s v="824586925D"/>
    <s v="CIG"/>
    <s v="DISPOSITIVI DI PROTEZIONE INDIVIDUALE E APPARECCHIATURE ELETTROMEDICALI - Lotto 7"/>
    <s v="18143000-3"/>
    <s v="ATTREZZI DI PROTEZIONE"/>
    <x v="2"/>
    <n v="165736"/>
    <s v="No"/>
    <n v="165736"/>
    <s v="Affidamento diretto in adesione ad accordo quadro/convenzione"/>
    <s v="Contratto d'appalto discendente da Accordo quadro/Convenzione senza successivo confronto competitivo"/>
    <s v="FORNITURE"/>
    <s v="N"/>
    <s v="NULL"/>
    <s v="FB"/>
    <s v="FORNITURA DI BENI"/>
    <s v="NULL"/>
    <n v="165736"/>
    <s v="PERFEZIONATA/O"/>
    <s v="2020-03-19"/>
  </r>
  <r>
    <x v="108"/>
    <x v="108"/>
    <s v="099"/>
    <x v="6"/>
    <s v="2020"/>
    <s v="2020-03-13"/>
    <x v="936"/>
    <s v="8245897976"/>
    <s v="CIG"/>
    <s v="Dispositivi Protezione individuale e app elettromedicali - LOTTO 6 "/>
    <s v="18143000-3"/>
    <s v="ATTREZZI DI PROTEZIONE"/>
    <x v="2"/>
    <n v="13750"/>
    <s v="No"/>
    <n v="13750"/>
    <s v="Affidamento diretto in adesione ad accordo quadro/convenzione"/>
    <s v="Contratto d'appalto discendente da Accordo quadro/Convenzione senza successivo confronto competitivo"/>
    <s v="FORNITURE"/>
    <s v="N"/>
    <s v="NULL"/>
    <s v="FB"/>
    <s v="FORNITURA DI BENI"/>
    <s v="NULL"/>
    <n v="13750"/>
    <s v="PERFEZIONATA/O"/>
    <s v="2020-03-19"/>
  </r>
  <r>
    <x v="108"/>
    <x v="108"/>
    <s v="099"/>
    <x v="6"/>
    <s v="2020"/>
    <s v="2020-03-13"/>
    <x v="937"/>
    <s v="8245910432"/>
    <s v="CIG"/>
    <s v="Dispositivi Protezione individuale e app elettromedicali - LOTTO 6"/>
    <s v="18143000-3"/>
    <s v="ATTREZZI DI PROTEZIONE"/>
    <x v="2"/>
    <n v="1092000"/>
    <s v="No"/>
    <n v="1092000"/>
    <s v="Affidamento diretto in adesione ad accordo quadro/convenzione"/>
    <s v="Contratto d'appalto discendente da Accordo quadro/Convenzione senza successivo confronto competitivo"/>
    <s v="FORNITURE"/>
    <s v="N"/>
    <s v="NULL"/>
    <s v="FB"/>
    <s v="FORNITURA DI BENI"/>
    <s v="NULL"/>
    <n v="1092000"/>
    <s v="PERFEZIONATA/O"/>
    <s v="2020-03-19"/>
  </r>
  <r>
    <x v="108"/>
    <x v="108"/>
    <s v="099"/>
    <x v="6"/>
    <s v="2020"/>
    <s v="2020-03-13"/>
    <x v="938"/>
    <s v="82459347FF"/>
    <s v="CIG"/>
    <s v="Dispositivi Protezione individuale e app elettromedicali - LOTTO 6"/>
    <s v="18143000-3"/>
    <s v="ATTREZZI DI PROTEZIONE"/>
    <x v="2"/>
    <n v="2629000"/>
    <s v="No"/>
    <n v="2629000"/>
    <s v="Affidamento diretto in adesione ad accordo quadro/convenzione"/>
    <s v="Contratto d'appalto discendente da Accordo quadro/Convenzione senza successivo confronto competitivo"/>
    <s v="FORNITURE"/>
    <s v="N"/>
    <s v="NULL"/>
    <s v="FB"/>
    <s v="FORNITURA DI BENI"/>
    <s v="NULL"/>
    <n v="2629000"/>
    <s v="PERFEZIONATA/O"/>
    <s v="2020-03-19"/>
  </r>
  <r>
    <x v="108"/>
    <x v="108"/>
    <s v="099"/>
    <x v="6"/>
    <s v="2020"/>
    <s v="2020-03-13"/>
    <x v="939"/>
    <s v="82460095E4"/>
    <s v="CIG"/>
    <s v="DISPOSITIVI DI PROTEZIONE INDIVIDUALE E APPARECCHIATURE ELETTROMEDICALI - LOTTO 1"/>
    <s v="33157000-5"/>
    <s v="APPARECCHI PER OSSIGENOTERAPIA E APPARECCHI RESPIRATORI"/>
    <x v="2"/>
    <n v="152000"/>
    <s v="No"/>
    <n v="152000"/>
    <s v="Affidamento diretto in adesione ad accordo quadro/convenzione"/>
    <s v="Contratto d'appalto discendente da Accordo quadro/Convenzione senza successivo confronto competitivo"/>
    <s v="FORNITURE"/>
    <s v="N"/>
    <s v="NULL"/>
    <s v="FB"/>
    <s v="FORNITURA DI BENI"/>
    <s v="NULL"/>
    <n v="152000"/>
    <s v="PERFEZIONATA/O"/>
    <s v="2020-03-19"/>
  </r>
  <r>
    <x v="108"/>
    <x v="108"/>
    <s v="099"/>
    <x v="6"/>
    <s v="2020"/>
    <s v="2020-03-13"/>
    <x v="940"/>
    <s v="8246069767"/>
    <s v="CIG"/>
    <s v="DISPOSITIVI DI PROTEZIONE INDIVIDUALE E APPARECCHIATURE ELETTROMEDICALI - Lotto 4"/>
    <s v="33123200-0"/>
    <s v="ELETTROCARDIOGRAFI"/>
    <x v="2"/>
    <n v="422730"/>
    <s v="No"/>
    <n v="422730"/>
    <s v="Affidamento diretto in adesione ad accordo quadro/convenzione"/>
    <s v="Contratto d'appalto discendente da Accordo quadro/Convenzione senza successivo confronto competitivo"/>
    <s v="FORNITURE"/>
    <s v="N"/>
    <s v="NULL"/>
    <s v="FB"/>
    <s v="FORNITURA DI BENI"/>
    <s v="NULL"/>
    <n v="422730"/>
    <s v="PERFEZIONATA/O"/>
    <s v="2020-03-19"/>
  </r>
  <r>
    <x v="108"/>
    <x v="108"/>
    <s v="099"/>
    <x v="6"/>
    <s v="2020"/>
    <s v="2020-03-13"/>
    <x v="941"/>
    <s v="82460621A2"/>
    <s v="CIG"/>
    <s v="DISPOSITIVI DI PROTEZIONE INDIVIDUALE E APPARECCHIATURE ELETTROMEDICALI - LOTTO 1"/>
    <s v="33157000-5"/>
    <s v="APPARECCHI PER OSSIGENOTERAPIA E APPARECCHI RESPIRATORI"/>
    <x v="2"/>
    <n v="266400"/>
    <s v="No"/>
    <n v="266400"/>
    <s v="Affidamento diretto in adesione ad accordo quadro/convenzione"/>
    <s v="Contratto d'appalto discendente da Accordo quadro/Convenzione senza successivo confronto competitivo"/>
    <s v="FORNITURE"/>
    <s v="N"/>
    <s v="NULL"/>
    <s v="FB"/>
    <s v="FORNITURA DI BENI"/>
    <s v="NULL"/>
    <n v="266400"/>
    <s v="PERFEZIONATA/O"/>
    <s v="2020-03-19"/>
  </r>
  <r>
    <x v="108"/>
    <x v="108"/>
    <s v="099"/>
    <x v="6"/>
    <s v="2020"/>
    <s v="2020-03-13"/>
    <x v="942"/>
    <s v="8246096DAD"/>
    <s v="CIG"/>
    <s v="DISPOSITIVI DI PROTEZIONE INDIVIDUALE E APPARECCHIATURE ELETTROMEDICALI - Lotto 4"/>
    <s v="33123200-0"/>
    <s v="ELETTROCARDIOGRAFI"/>
    <x v="2"/>
    <n v="180000"/>
    <s v="No"/>
    <n v="180000"/>
    <s v="Affidamento diretto in adesione ad accordo quadro/convenzione"/>
    <s v="Contratto d'appalto discendente da Accordo quadro/Convenzione senza successivo confronto competitivo"/>
    <s v="FORNITURE"/>
    <s v="N"/>
    <s v="NULL"/>
    <s v="FB"/>
    <s v="FORNITURA DI BENI"/>
    <s v="NULL"/>
    <n v="180000"/>
    <s v="PERFEZIONATA/O"/>
    <s v="2020-03-19"/>
  </r>
  <r>
    <x v="108"/>
    <x v="108"/>
    <s v="099"/>
    <x v="6"/>
    <s v="2020"/>
    <s v="2020-03-13"/>
    <x v="943"/>
    <s v="8246103377"/>
    <s v="CIG"/>
    <s v="DISPOSITIVI DI PROTEZIONE INDIVIDUALE E APPARECCHIATURE ELETTROMEDICALI - LOTTO 1"/>
    <s v="33157000-5"/>
    <s v="APPARECCHI PER OSSIGENOTERAPIA E APPARECCHI RESPIRATORI"/>
    <x v="2"/>
    <n v="4770000"/>
    <s v="No"/>
    <n v="4770000"/>
    <s v="Affidamento diretto in adesione ad accordo quadro/convenzione"/>
    <s v="Contratto d'appalto discendente da Accordo quadro/Convenzione senza successivo confronto competitivo"/>
    <s v="FORNITURE"/>
    <s v="N"/>
    <s v="NULL"/>
    <s v="FB"/>
    <s v="FORNITURA DI BENI"/>
    <s v="NULL"/>
    <n v="4770000"/>
    <s v="PERFEZIONATA/O"/>
    <s v="2020-03-19"/>
  </r>
  <r>
    <x v="108"/>
    <x v="108"/>
    <s v="099"/>
    <x v="6"/>
    <s v="2020"/>
    <s v="2020-03-13"/>
    <x v="944"/>
    <s v="8246113BB5"/>
    <s v="CIG"/>
    <s v="DISPOSITIVI DI PROTEZIONE INDIVIDUALE E APPARECCHIATURE ELETTROMEDICALI - LOTTO 1"/>
    <s v="33157000-5"/>
    <s v="APPARECCHI PER OSSIGENOTERAPIA E APPARECCHI RESPIRATORI"/>
    <x v="2"/>
    <n v="694980"/>
    <s v="No"/>
    <n v="694980"/>
    <s v="Affidamento diretto in adesione ad accordo quadro/convenzione"/>
    <s v="Contratto d'appalto discendente da Accordo quadro/Convenzione senza successivo confronto competitivo"/>
    <s v="FORNITURE"/>
    <s v="N"/>
    <s v="NULL"/>
    <s v="FB"/>
    <s v="FORNITURA DI BENI"/>
    <s v="NULL"/>
    <n v="694980"/>
    <s v="PERFEZIONATA/O"/>
    <s v="2020-03-19"/>
  </r>
  <r>
    <x v="108"/>
    <x v="108"/>
    <s v="099"/>
    <x v="6"/>
    <s v="2020"/>
    <s v="2020-03-13"/>
    <x v="945"/>
    <s v="8246118FD4"/>
    <s v="CIG"/>
    <s v="DISPOSITIVI DI PROTEZIONE INDIVIDUALE E APPARECCHIATURE ELETTROMEDICALI - Lotto 4"/>
    <s v="33123200-0"/>
    <s v="ELETTROCARDIOGRAFI"/>
    <x v="2"/>
    <n v="36480"/>
    <s v="No"/>
    <n v="36480"/>
    <s v="Affidamento diretto in adesione ad accordo quadro/convenzione"/>
    <s v="Contratto d'appalto discendente da Accordo quadro/Convenzione senza successivo confronto competitivo"/>
    <s v="FORNITURE"/>
    <s v="N"/>
    <s v="NULL"/>
    <s v="FB"/>
    <s v="FORNITURA DI BENI"/>
    <s v="NULL"/>
    <n v="36480"/>
    <s v="PERFEZIONATA/O"/>
    <s v="2020-03-19"/>
  </r>
  <r>
    <x v="108"/>
    <x v="108"/>
    <s v="099"/>
    <x v="6"/>
    <s v="2020"/>
    <s v="2020-03-13"/>
    <x v="946"/>
    <s v="8246143479"/>
    <s v="CIG"/>
    <s v="DISPOSITIVI DI PROTEZIONE INDIVIDUALE E APPARECCHIATURE ELETTROMEDICALI - Lotto 4"/>
    <s v="33123200-0"/>
    <s v="ELETTROCARDIOGRAFI"/>
    <x v="2"/>
    <n v="348208"/>
    <s v="No"/>
    <n v="348208"/>
    <s v="Affidamento diretto in adesione ad accordo quadro/convenzione"/>
    <s v="Contratto d'appalto discendente da Accordo quadro/Convenzione senza successivo confronto competitivo"/>
    <s v="FORNITURE"/>
    <s v="N"/>
    <s v="NULL"/>
    <s v="FB"/>
    <s v="FORNITURA DI BENI"/>
    <s v="NULL"/>
    <n v="348208"/>
    <s v="PERFEZIONATA/O"/>
    <s v="2020-03-19"/>
  </r>
  <r>
    <x v="108"/>
    <x v="108"/>
    <s v="099"/>
    <x v="6"/>
    <s v="2020"/>
    <s v="2020-03-13"/>
    <x v="947"/>
    <s v="8246156F30"/>
    <s v="CIG"/>
    <s v="DISPOSITIVI DI PROTEZIONE INDIVIDUALE E APPARECCHIATURE ELETTROMEDICALI -Lotto 4"/>
    <s v="33123200-0"/>
    <s v="ELETTROCARDIOGRAFI"/>
    <x v="2"/>
    <n v="720000"/>
    <s v="No"/>
    <n v="720000"/>
    <s v="Affidamento diretto in adesione ad accordo quadro/convenzione"/>
    <s v="Contratto d'appalto discendente da Accordo quadro/Convenzione senza successivo confronto competitivo"/>
    <s v="FORNITURE"/>
    <s v="N"/>
    <s v="NULL"/>
    <s v="FB"/>
    <s v="FORNITURA DI BENI"/>
    <s v="NULL"/>
    <n v="720000"/>
    <s v="PERFEZIONATA/O"/>
    <s v="2020-03-19"/>
  </r>
  <r>
    <x v="108"/>
    <x v="108"/>
    <s v="099"/>
    <x v="6"/>
    <s v="2020"/>
    <s v="2020-03-13"/>
    <x v="948"/>
    <s v="8246157008"/>
    <s v="CIG"/>
    <s v="DISPOSITIVI DI PROTEZIONE INDIVIDUALE E APPARECCHIATURE ELETTROMEDICALI - LOTTO 5"/>
    <s v="33115000-9"/>
    <s v="APPARECCHI PER TOMOGRAFIA"/>
    <x v="2"/>
    <n v="197000"/>
    <s v="No"/>
    <n v="197000"/>
    <s v="Affidamento diretto in adesione ad accordo quadro/convenzione"/>
    <s v="Contratto d'appalto discendente da Accordo quadro/Convenzione senza successivo confronto competitivo"/>
    <s v="FORNITURE"/>
    <s v="N"/>
    <s v="NULL"/>
    <s v="FB"/>
    <s v="FORNITURA DI BENI"/>
    <s v="NULL"/>
    <n v="197000"/>
    <s v="PERFEZIONATA/O"/>
    <s v="2020-03-19"/>
  </r>
  <r>
    <x v="108"/>
    <x v="108"/>
    <s v="099"/>
    <x v="6"/>
    <s v="2020"/>
    <s v="2020-03-13"/>
    <x v="949"/>
    <s v="8246161354"/>
    <s v="CIG"/>
    <s v="Dispositivi Protezione individuale e app elettromedicali - LOTTO 9 "/>
    <s v="18424300-0"/>
    <s v="GUANTI MONOUSO"/>
    <x v="2"/>
    <n v="64247.59"/>
    <s v="No"/>
    <n v="64247.59"/>
    <s v="Affidamento diretto in adesione ad accordo quadro/convenzione"/>
    <s v="Contratto d'appalto discendente da Accordo quadro/Convenzione senza successivo confronto competitivo"/>
    <s v="FORNITURE"/>
    <s v="N"/>
    <s v="NULL"/>
    <s v="FB"/>
    <s v="FORNITURA DI BENI"/>
    <s v="NULL"/>
    <n v="64247.59"/>
    <s v="PERFEZIONATA/O"/>
    <s v="2020-03-19"/>
  </r>
  <r>
    <x v="108"/>
    <x v="108"/>
    <s v="099"/>
    <x v="6"/>
    <s v="2020"/>
    <s v="2020-03-13"/>
    <x v="950"/>
    <s v="82461699EC"/>
    <s v="CIG"/>
    <s v="Dispositivi Protezione individuale e app elettromedicali - LOTTO 9 "/>
    <s v="18424300-0"/>
    <s v="GUANTI MONOUSO"/>
    <x v="2"/>
    <n v="100150.66"/>
    <s v="No"/>
    <n v="100150.66"/>
    <s v="Affidamento diretto in adesione ad accordo quadro/convenzione"/>
    <s v="Contratto d'appalto discendente da Accordo quadro/Convenzione senza successivo confronto competitivo"/>
    <s v="FORNITURE"/>
    <s v="N"/>
    <s v="NULL"/>
    <s v="FB"/>
    <s v="FORNITURA DI BENI"/>
    <s v="NULL"/>
    <n v="100150.66"/>
    <s v="PERFEZIONATA/O"/>
    <s v="2020-03-19"/>
  </r>
  <r>
    <x v="108"/>
    <x v="108"/>
    <s v="099"/>
    <x v="6"/>
    <s v="2020"/>
    <s v="2020-03-13"/>
    <x v="951"/>
    <s v="82461824A8"/>
    <s v="CIG"/>
    <s v="DISPOSITIVI DI PROTEZIONE INDIVIDUALE E APPARECCHIATURE ELETTROMEDICALI - Lotto 4"/>
    <s v="33123200-0"/>
    <s v="ELETTROCARDIOGRAFI"/>
    <x v="2"/>
    <n v="270000"/>
    <s v="No"/>
    <n v="270000"/>
    <s v="Affidamento diretto in adesione ad accordo quadro/convenzione"/>
    <s v="Contratto d'appalto discendente da Accordo quadro/Convenzione senza successivo confronto competitivo"/>
    <s v="FORNITURE"/>
    <s v="N"/>
    <s v="NULL"/>
    <s v="FB"/>
    <s v="FORNITURA DI BENI"/>
    <s v="NULL"/>
    <n v="270000"/>
    <s v="PERFEZIONATA/O"/>
    <s v="2020-03-19"/>
  </r>
  <r>
    <x v="108"/>
    <x v="108"/>
    <s v="099"/>
    <x v="6"/>
    <s v="2020"/>
    <s v="2020-03-13"/>
    <x v="952"/>
    <s v="8246193DB9"/>
    <s v="CIG"/>
    <s v="DISPOSITIVI DI PROTEZIONE INDIVIDUALE E APPARECCHIATURE ELETTROMEDICALI - LOTTO 10"/>
    <s v="18424300-0"/>
    <s v="GUANTI MONOUSO"/>
    <x v="2"/>
    <n v="88000"/>
    <s v="No"/>
    <n v="88000"/>
    <s v="Affidamento diretto in adesione ad accordo quadro/convenzione"/>
    <s v="Contratto d'appalto discendente da Accordo quadro/Convenzione senza successivo confronto competitivo"/>
    <s v="FORNITURE"/>
    <s v="N"/>
    <s v="NULL"/>
    <s v="FB"/>
    <s v="FORNITURA DI BENI"/>
    <s v="NULL"/>
    <n v="88000"/>
    <s v="PERFEZIONATA/O"/>
    <s v="2020-03-19"/>
  </r>
  <r>
    <x v="108"/>
    <x v="108"/>
    <s v="099"/>
    <x v="6"/>
    <s v="2020"/>
    <s v="2020-03-13"/>
    <x v="953"/>
    <s v="8246201456"/>
    <s v="CIG"/>
    <s v="DISPOSITIVI DI PROTEZIONE INDIVIDUALE E APPARECCHIATURE ELETTROMEDICALI - Lotto 4"/>
    <s v="33123200-0"/>
    <s v="ELETTROCARDIOGRAFI"/>
    <x v="2"/>
    <n v="376000"/>
    <s v="No"/>
    <n v="376000"/>
    <s v="Affidamento diretto in adesione ad accordo quadro/convenzione"/>
    <s v="Contratto d'appalto discendente da Accordo quadro/Convenzione senza successivo confronto competitivo"/>
    <s v="FORNITURE"/>
    <s v="N"/>
    <s v="NULL"/>
    <s v="FB"/>
    <s v="FORNITURA DI BENI"/>
    <s v="NULL"/>
    <n v="376000"/>
    <s v="PERFEZIONATA/O"/>
    <s v="2020-03-19"/>
  </r>
  <r>
    <x v="108"/>
    <x v="108"/>
    <s v="099"/>
    <x v="6"/>
    <s v="2020"/>
    <s v="2020-03-13"/>
    <x v="954"/>
    <s v="82462046CF"/>
    <s v="CIG"/>
    <s v="Dispositivi Protezione individuale e app elettromedicali - LOTTO 13"/>
    <s v="35113400-3"/>
    <s v="INDUMENTI PROTETTIVI E DI SICUREZZA"/>
    <x v="2"/>
    <n v="1137600"/>
    <s v="No"/>
    <n v="1137600"/>
    <s v="Affidamento diretto in adesione ad accordo quadro/convenzione"/>
    <s v="Contratto d'appalto discendente da Accordo quadro/Convenzione senza successivo confronto competitivo"/>
    <s v="FORNITURE"/>
    <s v="N"/>
    <s v="NULL"/>
    <s v="FB"/>
    <s v="FORNITURA DI BENI"/>
    <s v="NULL"/>
    <n v="1137600"/>
    <s v="PERFEZIONATA/O"/>
    <s v="2020-03-19"/>
  </r>
  <r>
    <x v="108"/>
    <x v="108"/>
    <s v="099"/>
    <x v="6"/>
    <s v="2020"/>
    <s v="2020-03-13"/>
    <x v="955"/>
    <s v="8246213E3A"/>
    <s v="CIG"/>
    <s v="Dispositivi Protezione individuale e app elettromedicali - LOTTO 13"/>
    <s v="35113400-3"/>
    <s v="INDUMENTI PROTETTIVI E DI SICUREZZA"/>
    <x v="2"/>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9"/>
  </r>
  <r>
    <x v="108"/>
    <x v="108"/>
    <s v="099"/>
    <x v="6"/>
    <s v="2020"/>
    <s v="2020-03-13"/>
    <x v="956"/>
    <s v="8246219331"/>
    <s v="CIG"/>
    <s v="DISPOSITIVI DI PROTEZIONE INDIVIDUALE E APPARECCHIATURE ELETTROMEDICALI - LOTTO 14"/>
    <s v="35113400-3"/>
    <s v="INDUMENTI PROTETTIVI E DI SICUREZZA"/>
    <x v="2"/>
    <n v="8400"/>
    <s v="No"/>
    <n v="8400"/>
    <s v="Affidamento diretto in adesione ad accordo quadro/convenzione"/>
    <s v="Contratto d'appalto discendente da Accordo quadro/Convenzione senza successivo confronto competitivo"/>
    <s v="FORNITURE"/>
    <s v="N"/>
    <s v="NULL"/>
    <s v="FB"/>
    <s v="FORNITURA DI BENI"/>
    <s v="NULL"/>
    <n v="8400"/>
    <s v="PERFEZIONATA/O"/>
    <s v="2020-03-19"/>
  </r>
  <r>
    <x v="108"/>
    <x v="108"/>
    <s v="099"/>
    <x v="6"/>
    <s v="2020"/>
    <s v="2020-03-13"/>
    <x v="957"/>
    <s v="82462214D7"/>
    <s v="CIG"/>
    <s v="DISPOSITIVI DI PROTEZIONE INDIVIDUALE E APPARECCHIATURE ELETTROMEDICALI - Lotto 4"/>
    <s v="33123200-0"/>
    <s v="ELETTROCARDIOGRAFI"/>
    <x v="2"/>
    <n v="370000"/>
    <s v="No"/>
    <n v="370000"/>
    <s v="Affidamento diretto in adesione ad accordo quadro/convenzione"/>
    <s v="Contratto d'appalto discendente da Accordo quadro/Convenzione senza successivo confronto competitivo"/>
    <s v="FORNITURE"/>
    <s v="N"/>
    <s v="NULL"/>
    <s v="FB"/>
    <s v="FORNITURA DI BENI"/>
    <s v="NULL"/>
    <n v="370000"/>
    <s v="PERFEZIONATA/O"/>
    <s v="2020-03-19"/>
  </r>
  <r>
    <x v="108"/>
    <x v="108"/>
    <s v="099"/>
    <x v="6"/>
    <s v="2020"/>
    <s v="2020-03-13"/>
    <x v="958"/>
    <s v="82462382DF"/>
    <s v="CIG"/>
    <s v="Dispositivi Protezione individuale e app elettromedicali - LOTTO 17 "/>
    <s v="38412000-6"/>
    <s v="TERMOMETRI"/>
    <x v="2"/>
    <n v="684528000"/>
    <s v="No"/>
    <n v="684528000"/>
    <s v="Affidamento diretto in adesione ad accordo quadro/convenzione"/>
    <s v="Contratto d'appalto discendente da Accordo quadro/Convenzione senza successivo confronto competitivo"/>
    <s v="FORNITURE"/>
    <s v="N"/>
    <s v="NULL"/>
    <s v="FB"/>
    <s v="FORNITURA DI BENI"/>
    <s v="NULL"/>
    <n v="684528000"/>
    <s v="PERFEZIONATA/O"/>
    <s v="2020-03-19"/>
  </r>
  <r>
    <x v="108"/>
    <x v="108"/>
    <s v="099"/>
    <x v="6"/>
    <s v="2020"/>
    <s v="2020-03-13"/>
    <x v="959"/>
    <s v="8246248B1D"/>
    <s v="CIG"/>
    <s v="DISPOSITIVI DI PROTEZIONE INDIVIDUALE E APPARECCHIATURE ELETTROMEDICALI - LOTTO 14"/>
    <s v="35113400-3"/>
    <s v="INDUMENTI PROTETTIVI E DI SICUREZZA"/>
    <x v="2"/>
    <n v="130455"/>
    <s v="No"/>
    <n v="130455"/>
    <s v="Affidamento diretto in adesione ad accordo quadro/convenzione"/>
    <s v="Contratto d'appalto discendente da Accordo quadro/Convenzione senza successivo confronto competitivo"/>
    <s v="FORNITURE"/>
    <s v="N"/>
    <s v="NULL"/>
    <s v="FB"/>
    <s v="FORNITURA DI BENI"/>
    <s v="NULL"/>
    <n v="130455"/>
    <s v="PERFEZIONATA/O"/>
    <s v="2020-03-19"/>
  </r>
  <r>
    <x v="108"/>
    <x v="108"/>
    <s v="099"/>
    <x v="6"/>
    <s v="2020"/>
    <s v="2020-03-13"/>
    <x v="960"/>
    <s v="8246268B9E"/>
    <s v="CIG"/>
    <s v="DISPOSITIVI DI PROTEZIONE INDIVIDUALE E APPARECCHIATURE ELETTROMEDICALI - LOTTO 14"/>
    <s v="35113400-3"/>
    <s v="INDUMENTI PROTETTIVI E DI SICUREZZA"/>
    <x v="2"/>
    <n v="7875"/>
    <s v="No"/>
    <n v="7875"/>
    <s v="Affidamento diretto in adesione ad accordo quadro/convenzione"/>
    <s v="Contratto d'appalto discendente da Accordo quadro/Convenzione senza successivo confronto competitivo"/>
    <s v="FORNITURE"/>
    <s v="N"/>
    <s v="NULL"/>
    <s v="FB"/>
    <s v="FORNITURA DI BENI"/>
    <s v="NULL"/>
    <n v="7875"/>
    <s v="PERFEZIONATA/O"/>
    <s v="2020-03-19"/>
  </r>
  <r>
    <x v="108"/>
    <x v="108"/>
    <s v="099"/>
    <x v="6"/>
    <s v="2020"/>
    <s v="2020-03-13"/>
    <x v="961"/>
    <s v="8246273FBD"/>
    <s v="CIG"/>
    <s v="DISPOSITIVI DI PROTEZIONE INDIVIDUALE E APPARECCHIATURE ELETTROMEDICALI - Lotto 4"/>
    <s v="33123200-0"/>
    <s v="ELETTROCARDIOGRAFI"/>
    <x v="2"/>
    <n v="700000"/>
    <s v="No"/>
    <n v="700000"/>
    <s v="Affidamento diretto in adesione ad accordo quadro/convenzione"/>
    <s v="Contratto d'appalto discendente da Accordo quadro/Convenzione senza successivo confronto competitivo"/>
    <s v="FORNITURE"/>
    <s v="N"/>
    <s v="NULL"/>
    <s v="FB"/>
    <s v="FORNITURA DI BENI"/>
    <s v="NULL"/>
    <n v="700000"/>
    <s v="PERFEZIONATA/O"/>
    <s v="2020-03-19"/>
  </r>
  <r>
    <x v="108"/>
    <x v="108"/>
    <s v="099"/>
    <x v="6"/>
    <s v="2020"/>
    <s v="2020-03-13"/>
    <x v="962"/>
    <s v="8246292F6B"/>
    <s v="CIG"/>
    <s v="DISPOSITIVI DI PROTEZIONE INDIVIDUALE E APPARECCHIATURE ELETTROMEDICALI - LOTTO 16 - CAMICI CHIRURGICI TAGLIA L"/>
    <s v="35113400-3"/>
    <s v="INDUMENTI PROTETTIVI E DI SICUREZZA"/>
    <x v="2"/>
    <n v="20532"/>
    <s v="No"/>
    <n v="20532"/>
    <s v="Affidamento diretto in adesione ad accordo quadro/convenzione"/>
    <s v="Contratto d'appalto discendente da Accordo quadro/Convenzione senza successivo confronto competitivo"/>
    <s v="FORNITURE"/>
    <s v="N"/>
    <s v="NULL"/>
    <s v="FB"/>
    <s v="FORNITURA DI BENI"/>
    <s v="NULL"/>
    <n v="20532"/>
    <s v="PERFEZIONATA/O"/>
    <s v="2020-03-19"/>
  </r>
  <r>
    <x v="108"/>
    <x v="108"/>
    <s v="099"/>
    <x v="6"/>
    <s v="2020"/>
    <s v="2020-03-13"/>
    <x v="963"/>
    <s v="8246305A27"/>
    <s v="CIG"/>
    <s v="DISPOSITIVI DI PROTEZIONE INDIVIDUALE E APPARECCHIATURE ELETTROMEDICALI - LOTTO 16 - CAMICI CHIRURGICI TAGLIA L"/>
    <s v="35113400-3"/>
    <s v="INDUMENTI PROTETTIVI E DI SICUREZZA"/>
    <x v="2"/>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9"/>
  </r>
  <r>
    <x v="108"/>
    <x v="108"/>
    <s v="099"/>
    <x v="6"/>
    <s v="2020"/>
    <s v="2020-03-13"/>
    <x v="964"/>
    <s v="824632175C"/>
    <s v="CIG"/>
    <s v="DISPOSITIVI DI PROTEZIONE INDIVIDUALE E APPARECCHIATURE ELETTROMEDICALI - LOTTO 16 - CAMICI CHIRURGICI TAGLIA XL"/>
    <s v="35113400-3"/>
    <s v="INDUMENTI PROTETTIVI E DI SICUREZZA"/>
    <x v="2"/>
    <n v="25056"/>
    <s v="No"/>
    <n v="25056"/>
    <s v="Affidamento diretto in adesione ad accordo quadro/convenzione"/>
    <s v="Contratto d'appalto discendente da Accordo quadro/Convenzione senza successivo confronto competitivo"/>
    <s v="FORNITURE"/>
    <s v="N"/>
    <s v="NULL"/>
    <s v="FB"/>
    <s v="FORNITURA DI BENI"/>
    <s v="NULL"/>
    <n v="25056"/>
    <s v="PERFEZIONATA/O"/>
    <s v="2020-03-19"/>
  </r>
  <r>
    <x v="108"/>
    <x v="108"/>
    <s v="099"/>
    <x v="6"/>
    <s v="2020"/>
    <s v="2020-03-13"/>
    <x v="965"/>
    <s v="8246332072"/>
    <s v="CIG"/>
    <s v="DISPOSITIVI DI PROTEZIONE INDIVIDUALE E APPARECCHIATURE ELETTROMEDICALI - LOTTO 16 - CAMICI CHIRURGICI TAGLIA XL"/>
    <s v="35113400-3"/>
    <s v="INDUMENTI PROTETTIVI E DI SICUREZZA"/>
    <x v="2"/>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9"/>
  </r>
  <r>
    <x v="108"/>
    <x v="108"/>
    <s v="099"/>
    <x v="6"/>
    <s v="2020"/>
    <s v="2020-03-13"/>
    <x v="966"/>
    <s v="824634070A"/>
    <s v="CIG"/>
    <s v="DISPOSITIVI DI PROTEZIONE INDIVIDUALE E APPARECCHIATURE ELETTROMEDICALI - LOTTO 16 - CAMICI IMPERMEABILI A MANICHE LUNGHE"/>
    <s v="35113400-3"/>
    <s v="INDUMENTI PROTETTIVI E DI SICUREZZA"/>
    <x v="2"/>
    <n v="11454.21"/>
    <s v="No"/>
    <n v="11454.21"/>
    <s v="Affidamento diretto in adesione ad accordo quadro/convenzione"/>
    <s v="Contratto d'appalto discendente da Accordo quadro/Convenzione senza successivo confronto competitivo"/>
    <s v="FORNITURE"/>
    <s v="N"/>
    <s v="NULL"/>
    <s v="FB"/>
    <s v="FORNITURA DI BENI"/>
    <s v="NULL"/>
    <n v="11454.21"/>
    <s v="PERFEZIONATA/O"/>
    <s v="2020-03-19"/>
  </r>
  <r>
    <x v="108"/>
    <x v="108"/>
    <s v="099"/>
    <x v="6"/>
    <s v="2020"/>
    <s v="2020-03-13"/>
    <x v="967"/>
    <s v="824639004F"/>
    <s v="CIG"/>
    <s v="DISPOSITIVI DI PROTEZIONE INDIVIDUALE E APPARECCHIATURE ELETTROMEDICALI - Lotto 11"/>
    <s v="18424300-0"/>
    <s v="GUANTI MONOUSO"/>
    <x v="2"/>
    <n v="1350"/>
    <s v="No"/>
    <n v="1350"/>
    <s v="Affidamento diretto in adesione ad accordo quadro/convenzione"/>
    <s v="Contratto d'appalto discendente da Accordo quadro/Convenzione senza successivo confronto competitivo"/>
    <s v="FORNITURE"/>
    <s v="N"/>
    <s v="NULL"/>
    <s v="FB"/>
    <s v="FORNITURA DI BENI"/>
    <s v="NULL"/>
    <n v="1350"/>
    <s v="PERFEZIONATA/O"/>
    <s v="2020-03-19"/>
  </r>
  <r>
    <x v="108"/>
    <x v="108"/>
    <s v="099"/>
    <x v="6"/>
    <s v="2020"/>
    <s v="2020-03-13"/>
    <x v="968"/>
    <s v="824648812E"/>
    <s v="CIG"/>
    <s v="DISPOSITIVI DI PROTEZIONE INDIVIDUALE E APPARECCHIATURE ELETTROMEDICALI - Lotto 15"/>
    <s v="32342100-3"/>
    <s v="CUFFIE"/>
    <x v="2"/>
    <n v="98766"/>
    <s v="No"/>
    <n v="98766"/>
    <s v="Affidamento diretto in adesione ad accordo quadro/convenzione"/>
    <s v="Contratto d'appalto discendente da Accordo quadro/Convenzione senza successivo confronto competitivo"/>
    <s v="FORNITURE"/>
    <s v="N"/>
    <s v="NULL"/>
    <s v="FB"/>
    <s v="FORNITURA DI BENI"/>
    <s v="NULL"/>
    <n v="98766"/>
    <s v="PERFEZIONATA/O"/>
    <s v="2020-03-19"/>
  </r>
  <r>
    <x v="108"/>
    <x v="108"/>
    <s v="099"/>
    <x v="6"/>
    <s v="2020"/>
    <s v="2020-03-13"/>
    <x v="969"/>
    <s v="8246755D80"/>
    <s v="CIG"/>
    <s v="PN in emergenza per l'affidamento di AQ per la fornitura di umidificatori, carrelli di emergenza, caschi CPAP, caschi NIV, dispositivi 'Covid-19' - ID 2286"/>
    <s v="33171110-3"/>
    <s v="MASCHERE PER ANESTESIA"/>
    <x v="2"/>
    <n v="49186500"/>
    <s v="Si"/>
    <n v="4992000"/>
    <s v="Procedura negoziata senza previa pubblicazione"/>
    <s v="Accordo quadro"/>
    <s v="FORNITURE"/>
    <s v="N"/>
    <s v="NULL"/>
    <s v="FB"/>
    <s v="FORNITURA DI BENI"/>
    <s v="NULL"/>
    <s v="NULL"/>
    <s v="PERFEZIONATA/O"/>
    <s v="2020-03-19"/>
  </r>
  <r>
    <x v="108"/>
    <x v="108"/>
    <s v="099"/>
    <x v="6"/>
    <s v="2020"/>
    <s v="2020-03-13"/>
    <x v="969"/>
    <s v="8246757F26"/>
    <s v="CIG"/>
    <s v="PN in emergenza per l'affidamento di AQ per la fornitura di umidificatori, carrelli di emergenza, caschi CPAP, caschi NIV, dispositivi 'Covid-19' - ID 2286"/>
    <s v="33171110-3"/>
    <s v="MASCHERE PER ANESTESIA"/>
    <x v="2"/>
    <n v="49186500"/>
    <s v="Si"/>
    <n v="2879500"/>
    <s v="Procedura negoziata senza previa pubblicazione"/>
    <s v="Accordo quadro"/>
    <s v="FORNITURE"/>
    <s v="N"/>
    <s v="NULL"/>
    <s v="FB"/>
    <s v="FORNITURA DI BENI"/>
    <s v="NULL"/>
    <s v="NULL"/>
    <s v="PERFEZIONATA/O"/>
    <s v="2020-03-19"/>
  </r>
  <r>
    <x v="108"/>
    <x v="108"/>
    <s v="099"/>
    <x v="6"/>
    <s v="2020"/>
    <s v="2020-03-14"/>
    <x v="970"/>
    <s v="8246151B11"/>
    <s v="CIG"/>
    <s v="Dispositivi Protezione individuale e app elettromedicali - LOTTO 9"/>
    <s v="18424300-0"/>
    <s v="GUANTI MONOUSO"/>
    <x v="2"/>
    <n v="3023.36"/>
    <s v="No"/>
    <n v="3023.36"/>
    <s v="Affidamento diretto in adesione ad accordo quadro/convenzione"/>
    <s v="Contratto d'appalto discendente da Accordo quadro/Convenzione senza successivo confronto competitivo"/>
    <s v="FORNITURE"/>
    <s v="N"/>
    <s v="NULL"/>
    <s v="FB"/>
    <s v="FORNITURA DI BENI"/>
    <s v="NULL"/>
    <n v="3023.36"/>
    <s v="PERFEZIONATA/O"/>
    <s v="2020-03-19"/>
  </r>
  <r>
    <x v="108"/>
    <x v="108"/>
    <s v="099"/>
    <x v="6"/>
    <s v="2020"/>
    <s v="2020-03-14"/>
    <x v="971"/>
    <s v="8246172C65"/>
    <s v="CIG"/>
    <s v="DISPOSITIVI DI PROTEZIONE INDIVIDUALE E APPARECCHIATURE ELETTROMEDICALI - LOTTO 12 - OCCHIALI PROTETTIVI"/>
    <s v="18142000-6"/>
    <s v="VISIERE DI SICUREZZA"/>
    <x v="2"/>
    <n v="40948"/>
    <s v="No"/>
    <n v="40948"/>
    <s v="Affidamento diretto in adesione ad accordo quadro/convenzione"/>
    <s v="Contratto d'appalto discendente da Accordo quadro/Convenzione senza successivo confronto competitivo"/>
    <s v="FORNITURE"/>
    <s v="N"/>
    <s v="NULL"/>
    <s v="FB"/>
    <s v="FORNITURA DI BENI"/>
    <s v="NULL"/>
    <n v="40948"/>
    <s v="PERFEZIONATA/O"/>
    <s v="2020-03-19"/>
  </r>
  <r>
    <x v="108"/>
    <x v="108"/>
    <s v="099"/>
    <x v="6"/>
    <s v="2020"/>
    <s v="2020-03-14"/>
    <x v="972"/>
    <s v="8246252E69"/>
    <s v="CIG"/>
    <s v="Dispositivi Protezione individuale e app elettromedicali - LOTTO 17"/>
    <s v="38412000-6"/>
    <s v="TERMOMETRI"/>
    <x v="2"/>
    <n v="2093050000"/>
    <s v="No"/>
    <n v="2093050000"/>
    <s v="Affidamento diretto in adesione ad accordo quadro/convenzione"/>
    <s v="Contratto d'appalto discendente da Accordo quadro/Convenzione senza successivo confronto competitivo"/>
    <s v="FORNITURE"/>
    <s v="N"/>
    <s v="NULL"/>
    <s v="FB"/>
    <s v="FORNITURA DI BENI"/>
    <s v="NULL"/>
    <n v="2093050000"/>
    <s v="PERFEZIONATA/O"/>
    <s v="2020-03-19"/>
  </r>
  <r>
    <x v="108"/>
    <x v="108"/>
    <s v="099"/>
    <x v="6"/>
    <s v="2020"/>
    <s v="2020-03-14"/>
    <x v="973"/>
    <s v="8246346BFC"/>
    <s v="CIG"/>
    <s v="DISPOSITIVI DI PROTEZIONE INDIVIDUALE E APPARECCHIATURE ELETTROMEDICALI - Lotto 11"/>
    <s v="18424300-0"/>
    <s v="GUANTI MONOUSO"/>
    <x v="2"/>
    <n v="43260"/>
    <s v="No"/>
    <n v="43260"/>
    <s v="Affidamento diretto in adesione ad accordo quadro/convenzione"/>
    <s v="Contratto d'appalto discendente da Accordo quadro/Convenzione senza successivo confronto competitivo"/>
    <s v="FORNITURE"/>
    <s v="N"/>
    <s v="NULL"/>
    <s v="FB"/>
    <s v="FORNITURA DI BENI"/>
    <s v="NULL"/>
    <n v="43260"/>
    <s v="PERFEZIONATA/O"/>
    <s v="2020-03-19"/>
  </r>
  <r>
    <x v="108"/>
    <x v="108"/>
    <s v="099"/>
    <x v="6"/>
    <s v="2020"/>
    <s v="2020-03-14"/>
    <x v="974"/>
    <s v="8246480A91"/>
    <s v="CIG"/>
    <s v="DISPOSITIVI DI PROTEZIONE INDIVIDUALE E APPARECCHIATURE ELETTROMEDICALI - Lotto 15"/>
    <s v="32342100-3"/>
    <s v="CUFFIE"/>
    <x v="2"/>
    <n v="2124.16"/>
    <s v="No"/>
    <n v="2124.16"/>
    <s v="Affidamento diretto in adesione ad accordo quadro/convenzione"/>
    <s v="Contratto d'appalto discendente da Accordo quadro/Convenzione senza successivo confronto competitivo"/>
    <s v="FORNITURE"/>
    <s v="N"/>
    <s v="NULL"/>
    <s v="FB"/>
    <s v="FORNITURA DI BENI"/>
    <s v="NULL"/>
    <n v="2124.16"/>
    <s v="PERFEZIONATA/O"/>
    <s v="2020-03-19"/>
  </r>
  <r>
    <x v="108"/>
    <x v="108"/>
    <s v="099"/>
    <x v="6"/>
    <s v="2020"/>
    <s v="2020-03-15"/>
    <x v="975"/>
    <s v="82461190AC"/>
    <s v="CIG"/>
    <s v="DISPOSITIVI DI PROTEZIONE INDIVIDUALE E APPARECCHIATURE ELETTROMEDICALI - LOTTO 1"/>
    <s v="33157000-5"/>
    <s v="APPARECCHI PER OSSIGENOTERAPIA E APPARECCHI RESPIRATORI"/>
    <x v="2"/>
    <n v="2543346"/>
    <s v="No"/>
    <n v="2543346"/>
    <s v="Affidamento diretto in adesione ad accordo quadro/convenzione"/>
    <s v="Contratto d'appalto discendente da Accordo quadro/Convenzione senza successivo confronto competitivo"/>
    <s v="FORNITURE"/>
    <s v="N"/>
    <s v="NULL"/>
    <s v="FB"/>
    <s v="FORNITURA DI BENI"/>
    <s v="NULL"/>
    <n v="2543346"/>
    <s v="PERFEZIONATA/O"/>
    <s v="2020-03-19"/>
  </r>
  <r>
    <x v="108"/>
    <x v="108"/>
    <s v="099"/>
    <x v="6"/>
    <s v="2020"/>
    <s v="2020-03-15"/>
    <x v="976"/>
    <s v="8246185721"/>
    <s v="CIG"/>
    <s v="Dispositivi Protezione individuale e app elettromedicali - LOTTO 13"/>
    <s v="35113400-3"/>
    <s v="INDUMENTI PROTETTIVI E DI SICUREZZA"/>
    <x v="2"/>
    <n v="2142000"/>
    <s v="No"/>
    <n v="2142000"/>
    <s v="Affidamento diretto in adesione ad accordo quadro/convenzione"/>
    <s v="Contratto d'appalto discendente da Accordo quadro/Convenzione senza successivo confronto competitivo"/>
    <s v="FORNITURE"/>
    <s v="N"/>
    <s v="NULL"/>
    <s v="FB"/>
    <s v="FORNITURA DI BENI"/>
    <s v="NULL"/>
    <n v="2142000"/>
    <s v="PERFEZIONATA/O"/>
    <s v="2020-03-19"/>
  </r>
  <r>
    <x v="108"/>
    <x v="108"/>
    <s v="099"/>
    <x v="6"/>
    <s v="2020"/>
    <s v="2020-03-15"/>
    <x v="977"/>
    <s v="8246246977"/>
    <s v="CIG"/>
    <s v="DISPOSITIVI DI PROTEZIONE INDIVIDUALE E APPARECCHIATURE ELETTROMEDICALI - Lotto 4"/>
    <s v="33123200-0"/>
    <s v="ELETTROCARDIOGRAFI"/>
    <x v="2"/>
    <n v="459800"/>
    <s v="No"/>
    <n v="459800"/>
    <s v="Affidamento diretto in adesione ad accordo quadro/convenzione"/>
    <s v="Contratto d'appalto discendente da Accordo quadro/Convenzione senza successivo confronto competitivo"/>
    <s v="FORNITURE"/>
    <s v="N"/>
    <s v="NULL"/>
    <s v="FB"/>
    <s v="FORNITURA DI BENI"/>
    <s v="NULL"/>
    <n v="459800"/>
    <s v="PERFEZIONATA/O"/>
    <s v="2020-03-19"/>
  </r>
  <r>
    <x v="108"/>
    <x v="108"/>
    <s v="099"/>
    <x v="6"/>
    <s v="2020"/>
    <s v="2020-03-16"/>
    <x v="978"/>
    <s v="8245876822"/>
    <s v="CIG"/>
    <s v="DISPOSITIVI DI PROTEZIONE INDIVIDUALE E APPARECCHIATURE ELETTROMEDICALI - LOTTO 7 - ID 2282"/>
    <s v="18143000-3"/>
    <s v="ATTREZZI DI PROTEZIONE"/>
    <x v="2"/>
    <n v="24652657.149999999"/>
    <s v="No"/>
    <n v="24652657.149999999"/>
    <s v="Affidamento diretto in adesione ad accordo quadro/convenzione"/>
    <s v="Contratto d'appalto discendente da Accordo quadro/Convenzione senza successivo confronto competitivo"/>
    <s v="FORNITURE"/>
    <s v="N"/>
    <s v="NULL"/>
    <s v="FB"/>
    <s v="FORNITURA DI BENI"/>
    <s v="NULL"/>
    <n v="24652657.149999999"/>
    <s v="PERFEZIONATA/O"/>
    <s v="2020-03-19"/>
  </r>
  <r>
    <x v="108"/>
    <x v="108"/>
    <s v="099"/>
    <x v="6"/>
    <s v="2020"/>
    <s v="2020-03-16"/>
    <x v="979"/>
    <s v="824614454C"/>
    <s v="CIG"/>
    <s v="DISPOSITIVI DI PROTEZIONE INDIVIDUALE E APPARECCHIATURE ELETTROMEDICALI - LOTTO 1"/>
    <s v="33157000-5"/>
    <s v="APPARECCHI PER OSSIGENOTERAPIA E APPARECCHI RESPIRATORI"/>
    <x v="2"/>
    <n v="518400"/>
    <s v="No"/>
    <n v="518400"/>
    <s v="Affidamento diretto in adesione ad accordo quadro/convenzione"/>
    <s v="Contratto d'appalto discendente da Accordo quadro/Convenzione senza successivo confronto competitivo"/>
    <s v="FORNITURE"/>
    <s v="N"/>
    <s v="NULL"/>
    <s v="FB"/>
    <s v="FORNITURA DI BENI"/>
    <s v="NULL"/>
    <n v="518400"/>
    <s v="PERFEZIONATA/O"/>
    <s v="2020-03-19"/>
  </r>
  <r>
    <x v="108"/>
    <x v="108"/>
    <s v="099"/>
    <x v="6"/>
    <s v="2020"/>
    <s v="2020-03-16"/>
    <x v="980"/>
    <s v="8246258360"/>
    <s v="CIG"/>
    <s v="DISPOSITIVI DI PROTEZIONE INDIVIDUALE E APPARECCHIATURE ELETTROMEDICALI - Lotto 4 "/>
    <s v="33123200-0"/>
    <s v="ELETTROCARDIOGRAFI"/>
    <x v="2"/>
    <n v="270000"/>
    <s v="No"/>
    <n v="270000"/>
    <s v="Affidamento diretto in adesione ad accordo quadro/convenzione"/>
    <s v="Contratto d'appalto discendente da Accordo quadro/Convenzione senza successivo confronto competitivo"/>
    <s v="FORNITURE"/>
    <s v="N"/>
    <s v="NULL"/>
    <s v="FB"/>
    <s v="FORNITURA DI BENI"/>
    <s v="NULL"/>
    <n v="270000"/>
    <s v="PERFEZIONATA/O"/>
    <s v="2020-03-19"/>
  </r>
  <r>
    <x v="108"/>
    <x v="108"/>
    <s v="099"/>
    <x v="6"/>
    <s v="2020"/>
    <s v="2020-03-18"/>
    <x v="981"/>
    <s v="8249667093"/>
    <s v="CIG"/>
    <s v="DISPOSITIVI DI PROTEZIONE INDIVIDUALE E APPARECCHIATURE ELETTROMEDICALI - LOTTO 7 - ID 2282"/>
    <s v="18143000-3"/>
    <s v="ATTREZZI DI PROTEZIONE"/>
    <x v="2"/>
    <n v="2832900"/>
    <s v="No"/>
    <n v="2832900"/>
    <s v="Affidamento diretto in adesione ad accordo quadro/convenzione"/>
    <s v="Contratto d'appalto discendente da Accordo quadro/Convenzione senza successivo confronto competitivo"/>
    <s v="FORNITURE"/>
    <s v="N"/>
    <s v="NULL"/>
    <s v="FB"/>
    <s v="FORNITURA DI BENI"/>
    <s v="NULL"/>
    <n v="2832900"/>
    <s v="PERFEZIONATA/O"/>
    <s v="2020-03-19"/>
  </r>
  <r>
    <x v="108"/>
    <x v="108"/>
    <s v="099"/>
    <x v="6"/>
    <s v="2020"/>
    <s v="2020-03-18"/>
    <x v="982"/>
    <s v="82496724B2"/>
    <s v="CIG"/>
    <s v="DISPOSITIVI DI PROTEZIONE INDIVIDUALE E APPARECCHIATURE ELETTROMEDICALI - LOTTO 7"/>
    <s v="18143000-3"/>
    <s v="ATTREZZI DI PROTEZIONE"/>
    <x v="2"/>
    <n v="45000000"/>
    <s v="No"/>
    <n v="45000000"/>
    <s v="Affidamento diretto in adesione ad accordo quadro/convenzione"/>
    <s v="Contratto d'appalto discendente da Accordo quadro/Convenzione senza successivo confronto competitivo"/>
    <s v="FORNITURE"/>
    <s v="N"/>
    <s v="NULL"/>
    <s v="FB"/>
    <s v="FORNITURA DI BENI"/>
    <s v="NULL"/>
    <n v="45000000"/>
    <s v="PERFEZIONATA/O"/>
    <s v="2020-03-19"/>
  </r>
  <r>
    <x v="108"/>
    <x v="108"/>
    <s v="099"/>
    <x v="6"/>
    <s v="2020"/>
    <s v="2020-03-18"/>
    <x v="983"/>
    <s v="82496767FE"/>
    <s v="CIG"/>
    <s v="DISPOSITIVI DI PROTEZIONE INDIVIDUALE E APPARECCHIATURE ELETTROMEDICALI - LOTTO 7"/>
    <s v="18143000-3"/>
    <s v="ATTREZZI DI PROTEZIONE"/>
    <x v="2"/>
    <n v="4361600"/>
    <s v="No"/>
    <n v="4361600"/>
    <s v="Affidamento diretto in adesione ad accordo quadro/convenzione"/>
    <s v="Contratto d'appalto discendente da Accordo quadro/Convenzione senza successivo confronto competitivo"/>
    <s v="FORNITURE"/>
    <s v="N"/>
    <s v="NULL"/>
    <s v="FB"/>
    <s v="FORNITURA DI BENI"/>
    <s v="NULL"/>
    <n v="4361600"/>
    <s v="PERFEZIONATA/O"/>
    <s v="2020-03-19"/>
  </r>
  <r>
    <x v="108"/>
    <x v="108"/>
    <s v="099"/>
    <x v="6"/>
    <s v="2020"/>
    <s v="2020-03-18"/>
    <x v="984"/>
    <s v="8249680B4A"/>
    <s v="CIG"/>
    <s v="DISPOSITIVI DI PROTEZIONE INDIVIDUALE E APPARECCHIATURE ELETTROMEDICALI - LOTTO 7"/>
    <s v="18143000-3"/>
    <s v="ATTREZZI DI PROTEZIONE"/>
    <x v="2"/>
    <n v="121660"/>
    <s v="No"/>
    <n v="121660"/>
    <s v="Affidamento diretto in adesione ad accordo quadro/convenzione"/>
    <s v="Contratto d'appalto discendente da Accordo quadro/Convenzione senza successivo confronto competitivo"/>
    <s v="FORNITURE"/>
    <s v="N"/>
    <s v="NULL"/>
    <s v="FB"/>
    <s v="FORNITURA DI BENI"/>
    <s v="NULL"/>
    <n v="121660"/>
    <s v="PERFEZIONATA/O"/>
    <s v="2020-03-19"/>
  </r>
  <r>
    <x v="108"/>
    <x v="108"/>
    <s v="099"/>
    <x v="6"/>
    <s v="2020"/>
    <s v="2020-03-18"/>
    <x v="985"/>
    <s v="8249684E96"/>
    <s v="CIG"/>
    <s v="DISPOSITIVI DI PROTEZIONE INDIVIDUALE E APPARECCHIATURE ELETTROMEDICALI - LOTTO 8"/>
    <s v="18143000-3"/>
    <s v="ATTREZZI DI PROTEZIONE"/>
    <x v="2"/>
    <n v="167400"/>
    <s v="No"/>
    <n v="167400"/>
    <s v="Affidamento diretto in adesione ad accordo quadro/convenzione"/>
    <s v="Contratto d'appalto discendente da Accordo quadro/Convenzione senza successivo confronto competitivo"/>
    <s v="FORNITURE"/>
    <s v="N"/>
    <s v="NULL"/>
    <s v="FB"/>
    <s v="FORNITURA DI BENI"/>
    <s v="NULL"/>
    <n v="167400"/>
    <s v="PERFEZIONATA/O"/>
    <s v="2020-03-19"/>
  </r>
  <r>
    <x v="108"/>
    <x v="108"/>
    <s v="099"/>
    <x v="6"/>
    <s v="2020"/>
    <s v="2020-03-18"/>
    <x v="986"/>
    <s v="8249686041"/>
    <s v="CIG"/>
    <s v="DISPOSITIVI DI PROTEZIONE INDIVIDUALE E APPARECCHIATURE ELETTROMEDICALI - LOTTO 10"/>
    <s v="18143000-3"/>
    <s v="ATTREZZI DI PROTEZIONE"/>
    <x v="2"/>
    <n v="39600"/>
    <s v="No"/>
    <n v="39600"/>
    <s v="Affidamento diretto in adesione ad accordo quadro/convenzione"/>
    <s v="Contratto d'appalto discendente da Accordo quadro/Convenzione senza successivo confronto competitivo"/>
    <s v="FORNITURE"/>
    <s v="N"/>
    <s v="NULL"/>
    <s v="FB"/>
    <s v="FORNITURA DI BENI"/>
    <s v="NULL"/>
    <n v="39600"/>
    <s v="PERFEZIONATA/O"/>
    <s v="2020-03-19"/>
  </r>
  <r>
    <x v="108"/>
    <x v="108"/>
    <s v="099"/>
    <x v="6"/>
    <s v="2020"/>
    <s v="2020-03-18"/>
    <x v="987"/>
    <s v="82496881E7"/>
    <s v="CIG"/>
    <s v="DISPOSITIVI DI PROTEZIONE INDIVIDUALE E APPARECCHIATURE ELETTROMEDICALI - LOTTO 11"/>
    <s v="18143000-3"/>
    <s v="ATTREZZI DI PROTEZIONE"/>
    <x v="2"/>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19"/>
  </r>
  <r>
    <x v="108"/>
    <x v="108"/>
    <s v="099"/>
    <x v="6"/>
    <s v="2020"/>
    <s v="2020-03-18"/>
    <x v="988"/>
    <s v="824969038D"/>
    <s v="CIG"/>
    <s v="DISPOSITIVI DI PROTEZIONE INDIVIDUALE E APPARECCHIATURE ELETTROMEDICALI - LOTTO 12"/>
    <s v="18142000-6"/>
    <s v="VISIERE DI SICUREZZA"/>
    <x v="2"/>
    <n v="25560316.350000001"/>
    <s v="No"/>
    <n v="25560316.350000001"/>
    <s v="Affidamento diretto in adesione ad accordo quadro/convenzione"/>
    <s v="Contratto d'appalto discendente da Accordo quadro/Convenzione senza successivo confronto competitivo"/>
    <s v="FORNITURE"/>
    <s v="N"/>
    <s v="NULL"/>
    <s v="FB"/>
    <s v="FORNITURA DI BENI"/>
    <s v="NULL"/>
    <n v="25560316.350000001"/>
    <s v="PERFEZIONATA/O"/>
    <s v="2020-03-19"/>
  </r>
  <r>
    <x v="108"/>
    <x v="108"/>
    <s v="099"/>
    <x v="6"/>
    <s v="2020"/>
    <s v="2020-03-18"/>
    <x v="989"/>
    <s v="8249691460"/>
    <s v="CIG"/>
    <s v="DISPOSITIVI DI PROTEZIONE INDIVIDUALE E APPARECCHIATURE ELETTROMEDICALI - LOTTO 12"/>
    <s v="18142000-6"/>
    <s v="VISIERE DI SICUREZZA"/>
    <x v="2"/>
    <n v="7675200"/>
    <s v="No"/>
    <n v="7675200"/>
    <s v="Affidamento diretto in adesione ad accordo quadro/convenzione"/>
    <s v="Contratto d'appalto discendente da Accordo quadro/Convenzione senza successivo confronto competitivo"/>
    <s v="FORNITURE"/>
    <s v="N"/>
    <s v="NULL"/>
    <s v="FB"/>
    <s v="FORNITURA DI BENI"/>
    <s v="NULL"/>
    <n v="7675200"/>
    <s v="PERFEZIONATA/O"/>
    <s v="2020-03-19"/>
  </r>
  <r>
    <x v="108"/>
    <x v="108"/>
    <s v="099"/>
    <x v="6"/>
    <s v="2020"/>
    <s v="2020-03-18"/>
    <x v="990"/>
    <s v="82496946D9"/>
    <s v="CIG"/>
    <s v="DISPOSITIVI DI PROTEZIONE INDIVIDUALE E APPARECCHIATURE ELETTROMEDICALI - LOTTO 12"/>
    <s v="18142000-6"/>
    <s v="VISIERE DI SICUREZZA"/>
    <x v="2"/>
    <n v="4496800"/>
    <s v="No"/>
    <n v="4496800"/>
    <s v="Affidamento diretto in adesione ad accordo quadro/convenzione"/>
    <s v="Contratto d'appalto discendente da Accordo quadro/Convenzione senza successivo confronto competitivo"/>
    <s v="FORNITURE"/>
    <s v="N"/>
    <s v="NULL"/>
    <s v="FB"/>
    <s v="FORNITURA DI BENI"/>
    <s v="NULL"/>
    <n v="4496800"/>
    <s v="PERFEZIONATA/O"/>
    <s v="2020-03-19"/>
  </r>
  <r>
    <x v="108"/>
    <x v="108"/>
    <s v="099"/>
    <x v="6"/>
    <s v="2020"/>
    <s v="2020-03-18"/>
    <x v="991"/>
    <s v="8249697952"/>
    <s v="CIG"/>
    <s v="DISPOSITIVI DI PROTEZIONE INDIVIDUALE E APPARECCHIATURE ELETTROMEDICALI - LOTTO 12"/>
    <s v="18142000-6"/>
    <s v="VISIERE DI SICUREZZA"/>
    <x v="2"/>
    <n v="564500"/>
    <s v="No"/>
    <n v="564500"/>
    <s v="Affidamento diretto in adesione ad accordo quadro/convenzione"/>
    <s v="Contratto d'appalto discendente da Accordo quadro/Convenzione senza successivo confronto competitivo"/>
    <s v="FORNITURE"/>
    <s v="N"/>
    <s v="NULL"/>
    <s v="FB"/>
    <s v="FORNITURA DI BENI"/>
    <s v="NULL"/>
    <n v="564500"/>
    <s v="PERFEZIONATA/O"/>
    <s v="2020-03-19"/>
  </r>
  <r>
    <x v="108"/>
    <x v="108"/>
    <s v="099"/>
    <x v="6"/>
    <s v="2020"/>
    <s v="2020-03-18"/>
    <x v="992"/>
    <s v="8249699AF8"/>
    <s v="CIG"/>
    <s v="DISPOSITIVI DI PROTEZIONE INDIVIDUALE E APPARECCHIATURE ELETTROMEDICALI - LOTTO 13"/>
    <s v="35113400-3"/>
    <s v="INDUMENTI PROTETTIVI E DI SICUREZZA"/>
    <x v="2"/>
    <n v="16120500"/>
    <s v="No"/>
    <n v="16120500"/>
    <s v="Affidamento diretto in adesione ad accordo quadro/convenzione"/>
    <s v="Contratto d'appalto discendente da Accordo quadro/Convenzione senza successivo confronto competitivo"/>
    <s v="FORNITURE"/>
    <s v="N"/>
    <s v="NULL"/>
    <s v="FB"/>
    <s v="FORNITURA DI BENI"/>
    <s v="NULL"/>
    <n v="16120500"/>
    <s v="PERFEZIONATA/O"/>
    <s v="2020-03-19"/>
  </r>
  <r>
    <x v="108"/>
    <x v="108"/>
    <s v="099"/>
    <x v="6"/>
    <s v="2020"/>
    <s v="2020-03-18"/>
    <x v="993"/>
    <s v="8249702D71"/>
    <s v="CIG"/>
    <s v="DISPOSITIVI DI PROTEZIONE INDIVIDUALE E APPARECCHIATURE ELETTROMEDICALI - LOTTO 16.6"/>
    <s v="35113400-3"/>
    <s v="INDUMENTI PROTETTIVI E DI SICUREZZA"/>
    <x v="2"/>
    <n v="4875"/>
    <s v="No"/>
    <n v="4875"/>
    <s v="Affidamento diretto in adesione ad accordo quadro/convenzione"/>
    <s v="Contratto d'appalto discendente da Accordo quadro/Convenzione senza successivo confronto competitivo"/>
    <s v="FORNITURE"/>
    <s v="N"/>
    <s v="NULL"/>
    <s v="FB"/>
    <s v="FORNITURA DI BENI"/>
    <s v="NULL"/>
    <n v="4875"/>
    <s v="PERFEZIONATA/O"/>
    <s v="2020-03-19"/>
  </r>
  <r>
    <x v="108"/>
    <x v="108"/>
    <s v="099"/>
    <x v="6"/>
    <s v="2020"/>
    <s v="2020-03-18"/>
    <x v="994"/>
    <s v="8249704F17"/>
    <s v="CIG"/>
    <s v="DISPOSITIVI DI PROTEZIONE INDIVIDUALE E APPARECCHIATURE ELETTROMEDICALI - LOTTO 18"/>
    <s v="35113400-3"/>
    <s v="INDUMENTI PROTETTIVI E DI SICUREZZA"/>
    <x v="2"/>
    <n v="396000"/>
    <s v="No"/>
    <n v="396000"/>
    <s v="Affidamento diretto in adesione ad accordo quadro/convenzione"/>
    <s v="Contratto d'appalto discendente da Accordo quadro/Convenzione senza successivo confronto competitivo"/>
    <s v="FORNITURE"/>
    <s v="N"/>
    <s v="NULL"/>
    <s v="FB"/>
    <s v="FORNITURA DI BENI"/>
    <s v="NULL"/>
    <n v="396000"/>
    <s v="PERFEZIONATA/O"/>
    <s v="2020-03-19"/>
  </r>
  <r>
    <x v="108"/>
    <x v="108"/>
    <s v="099"/>
    <x v="6"/>
    <s v="2020"/>
    <s v="2020-03-19"/>
    <x v="995"/>
    <s v="8251550279"/>
    <s v="CIG"/>
    <s v="PN per l'affidamento di AQ per la fornitura di mascherine chirurgiche, Dispositivi di Protezione Individuale COVID-19 - ID 2288"/>
    <s v="18142000-6"/>
    <s v="VISIERE DI SICUREZZA"/>
    <x v="2"/>
    <n v="132341599.5"/>
    <s v="Si"/>
    <n v="2491269"/>
    <s v="Procedura negoziata senza previa pubblicazione"/>
    <s v="Accordo quadro"/>
    <s v="FORNITURE"/>
    <s v="N"/>
    <s v="NULL"/>
    <s v="FB"/>
    <s v="FORNITURA DI BENI"/>
    <s v="NULL"/>
    <s v="NULL"/>
    <s v="PERFEZIONATA/O"/>
    <s v="2020-03-20"/>
  </r>
  <r>
    <x v="171"/>
    <x v="171"/>
    <s v="019"/>
    <x v="18"/>
    <s v="2020"/>
    <s v="2020-03-16"/>
    <x v="996"/>
    <s v="82535461A0"/>
    <s v="CIG"/>
    <s v="acquisti in somma urgenza ai sensi art. 163 D. Lgs 50/2016 e s.m.i., di DPI, per fronteggiare le criticità nell'ambito della pandemia del corona virus (2019-n-CoV)."/>
    <s v="18143000-3"/>
    <s v="ATTREZZI DI PROTEZIONE"/>
    <x v="2"/>
    <n v="86688"/>
    <s v="No"/>
    <n v="86688"/>
    <s v="Procedura negoziata per affidamenti sotto soglia"/>
    <s v="Contratto d'appalto"/>
    <s v="FORNITURE"/>
    <s v="N"/>
    <s v="NULL"/>
    <s v="FB"/>
    <s v="FORNITURA DI BENI"/>
    <s v="NULL"/>
    <s v="NULL"/>
    <s v="PERFEZIONATA/O"/>
    <s v="2020-03-23"/>
  </r>
  <r>
    <x v="172"/>
    <x v="172"/>
    <s v="012"/>
    <x v="13"/>
    <s v="2020"/>
    <s v="2020-03-19"/>
    <x v="997"/>
    <s v="8251506E26"/>
    <s v="CIG"/>
    <s v="FORNITURA DI GUANTI IN LATTICE OCCORRENTI ALL'AZIENDA OSPEDALIERA UNIVERSITARIA POLICLINICO UMBERTO I DI ROMA- ACQUISTO ESPLETATO MEDIANTE RDO N^2538250 SUL MERCATO ELETTRONICO DELLA PUBBLICA AMMINISTRAZIONE"/>
    <s v="33190000-8"/>
    <s v="DISPOSITIVI E PRODOTTI MEDICI VARI"/>
    <x v="2"/>
    <n v="210000"/>
    <s v="No"/>
    <n v="210000"/>
    <s v="Procedura negoziata senza previa pubblicazione"/>
    <s v="Contratto d'appalto"/>
    <s v="FORNITURE"/>
    <s v="N"/>
    <s v="NULL"/>
    <s v="FB"/>
    <s v="FORNITURA DI BENI"/>
    <s v="NULL"/>
    <s v="NULL"/>
    <s v="PERFEZIONATA/O"/>
    <s v="2020-03-25"/>
  </r>
  <r>
    <x v="111"/>
    <x v="111"/>
    <s v="015"/>
    <x v="20"/>
    <s v="2020"/>
    <s v="2020-03-18"/>
    <x v="998"/>
    <s v="8250257773"/>
    <s v="CIG"/>
    <s v="Dispositivi di protezione"/>
    <s v="35113200-1"/>
    <s v="ATTREZZATURE DI PROTEZIONE CONTRO AGENTI NUCLEARI, BIOLOGICI, CHIMICI E RADIOLOGICI"/>
    <x v="2"/>
    <n v="257500"/>
    <s v="No"/>
    <n v="257500"/>
    <s v="Affidamento diretto"/>
    <s v="Contratto d'appalto"/>
    <s v="FORNITURE"/>
    <s v="N"/>
    <s v="NULL"/>
    <s v="FB"/>
    <s v="FORNITURA DI BENI"/>
    <s v="NULL"/>
    <s v="NULL"/>
    <s v="PERFEZIONATA/O"/>
    <s v="2020-03-18"/>
  </r>
  <r>
    <x v="111"/>
    <x v="111"/>
    <s v="015"/>
    <x v="20"/>
    <s v="2020"/>
    <s v="2020-04-08"/>
    <x v="999"/>
    <s v="827107857C"/>
    <s v="CIG"/>
    <s v="n.3000 tute protettive"/>
    <s v="33190000-8"/>
    <s v="DISPOSITIVI E PRODOTTI MEDICI VARI"/>
    <x v="2"/>
    <n v="42000"/>
    <s v="No"/>
    <n v="42000"/>
    <s v="Affidamento diretto"/>
    <s v="Contratto d'appalto"/>
    <s v="FORNITURE"/>
    <s v="N"/>
    <s v="NULL"/>
    <s v="FB"/>
    <s v="FORNITURA DI BENI"/>
    <s v="NULL"/>
    <s v="NULL"/>
    <s v="PERFEZIONATA/O"/>
    <s v="2020-04-08"/>
  </r>
  <r>
    <x v="112"/>
    <x v="112"/>
    <s v="015"/>
    <x v="20"/>
    <s v="2020"/>
    <s v="2020-03-05"/>
    <x v="1000"/>
    <s v="8237688330"/>
    <s v="CIG"/>
    <s v="FORNITURA URGENTE EMERGENZA COVID-19 DISPOSITIVO TRASPORTABILE PER ALTO BIOCONTENIMENTO OCCORRENTE PER IL COT 118 TERRITORIALE (ADL)"/>
    <s v="33190000-8"/>
    <s v="DISPOSITIVI E PRODOTTI MEDICI VARI"/>
    <x v="2"/>
    <n v="59699.59"/>
    <s v="No"/>
    <n v="59699.59"/>
    <s v="Procedura negoziata senza previa pubblicazione"/>
    <s v="Contratto d'appalto"/>
    <s v="FORNITURE"/>
    <s v="N"/>
    <s v="NULL"/>
    <s v="FB"/>
    <s v="FORNITURA DI BENI"/>
    <s v="NULL"/>
    <s v="NULL"/>
    <s v="PERFEZIONATA/O"/>
    <s v="2020-03-09"/>
  </r>
  <r>
    <x v="112"/>
    <x v="112"/>
    <s v="015"/>
    <x v="20"/>
    <s v="2020"/>
    <s v="2020-03-09"/>
    <x v="1001"/>
    <s v="8254651180"/>
    <s v="CIG"/>
    <s v="LOTTO 1 Guanti DPI monouso in lattice, non sterili, ambidestri,perlaprotezionedaagentibiologici/ microrganismi,depolverati- Adesione alla convenzione SORESA per la fornitura di dispositivi di protezione individuale braccia-mani e vie respiratorie occorrenti alle AA.SS.LL./AA.OO./AA.OO.UU./IRCSS ed altre amministrazioni pubbliche della Regione Campania (NT)"/>
    <s v="18424300-0"/>
    <s v="GUANTI MONOUSO"/>
    <x v="2"/>
    <n v="385836"/>
    <s v="No"/>
    <n v="385836"/>
    <s v="Affidamento diretto in adesione ad accordo quadro/convenzione"/>
    <s v="Contratto d'appalto discendente da Accordo quadro/Convenzione senza successivo confronto competitivo"/>
    <s v="FORNITURE"/>
    <s v="N"/>
    <s v="NULL"/>
    <s v="FB"/>
    <s v="FORNITURA DI BENI"/>
    <s v="NULL"/>
    <n v="385836"/>
    <s v="PERFEZIONATA/O"/>
    <s v="2020-03-25"/>
  </r>
  <r>
    <x v="112"/>
    <x v="112"/>
    <s v="015"/>
    <x v="20"/>
    <s v="2020"/>
    <s v="2020-03-09"/>
    <x v="1002"/>
    <s v="8255052C67"/>
    <s v="CIG"/>
    <s v="LOTTO 2 Guanti DPl monouso in lattice, chirurgici, steril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
    <s v="18424300-0"/>
    <s v="GUANTI MONOUSO"/>
    <x v="2"/>
    <n v="230543.2"/>
    <s v="No"/>
    <n v="230543.2"/>
    <s v="Affidamento diretto in adesione ad accordo quadro/convenzione"/>
    <s v="Contratto d'appalto discendente da Accordo quadro/Convenzione senza successivo confronto competitivo"/>
    <s v="FORNITURE"/>
    <s v="N"/>
    <s v="NULL"/>
    <s v="FB"/>
    <s v="FORNITURA DI BENI"/>
    <s v="NULL"/>
    <n v="230543.2"/>
    <s v="PERFEZIONATA/O"/>
    <s v="2020-03-25"/>
  </r>
  <r>
    <x v="112"/>
    <x v="112"/>
    <s v="015"/>
    <x v="20"/>
    <s v="2020"/>
    <s v="2020-03-09"/>
    <x v="1003"/>
    <s v="8255064650"/>
    <s v="CIG"/>
    <s v="LOTTO 5 Guanti DPI monouso latex free (in vinile), non sterili, ambidestr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
    <s v="18424300-0"/>
    <s v="GUANTI MONOUSO"/>
    <x v="2"/>
    <n v="1401.78"/>
    <s v="No"/>
    <n v="1401.78"/>
    <s v="Affidamento diretto in adesione ad accordo quadro/convenzione"/>
    <s v="Contratto d'appalto discendente da Accordo quadro/Convenzione senza successivo confronto competitivo"/>
    <s v="FORNITURE"/>
    <s v="N"/>
    <s v="NULL"/>
    <s v="FB"/>
    <s v="FORNITURA DI BENI"/>
    <s v="NULL"/>
    <n v="1401.78"/>
    <s v="PERFEZIONATA/O"/>
    <s v="2020-03-25"/>
  </r>
  <r>
    <x v="112"/>
    <x v="112"/>
    <s v="015"/>
    <x v="20"/>
    <s v="2020"/>
    <s v="2020-03-09"/>
    <x v="1004"/>
    <s v="8255073DBB"/>
    <s v="CIG"/>
    <s v="LOTTO 9 Guanti DPI monouso nitrile, non sterili, ambidestri, per la protezione da antiblastici, depolverati- Adesione alla convenzione SORESA per la fornitura di dispositivi di protezione individuale braccia-mani e vie respiratorie occorrenti alle AA.SS.LL./AA.OO./AA.OO.UU./IRCSS ed altre amministrazioni pubbliche della Regione Campania (NT)"/>
    <s v="18424300-0"/>
    <s v="GUANTI MONOUSO"/>
    <x v="2"/>
    <n v="198026.35"/>
    <s v="No"/>
    <n v="198026.35"/>
    <s v="Affidamento diretto in adesione ad accordo quadro/convenzione"/>
    <s v="Contratto d'appalto discendente da Accordo quadro/Convenzione senza successivo confronto competitivo"/>
    <s v="FORNITURE"/>
    <s v="N"/>
    <s v="NULL"/>
    <s v="FB"/>
    <s v="FORNITURA DI BENI"/>
    <s v="NULL"/>
    <n v="198026.35"/>
    <s v="PERFEZIONATA/O"/>
    <s v="2020-03-25"/>
  </r>
  <r>
    <x v="112"/>
    <x v="112"/>
    <s v="015"/>
    <x v="20"/>
    <s v="2020"/>
    <s v="2020-03-09"/>
    <x v="1005"/>
    <s v="8255732D8E"/>
    <s v="CIG"/>
    <s v="LOTTO 6 Guanti DPI monouso in nitrile, chirurgici, sterili, per la protezione da agenti biologici/ microrganismi, depolverati - Adesione alla convenzione SORESA per la fornitura di dispositivi di protezione individuale braccia-mani e vie respiratorie occorrenti alle AA.SS.LL./AA.OO./AA.OO.UU./IRCSS ed altre amministrazioni pubbliche della Regione Campania (NT)"/>
    <s v="18424300-0"/>
    <s v="GUANTI MONOUSO"/>
    <x v="2"/>
    <n v="130"/>
    <s v="No"/>
    <n v="130"/>
    <s v="Affidamento diretto in adesione ad accordo quadro/convenzione"/>
    <s v="Contratto d'appalto discendente da Accordo quadro/Convenzione senza successivo confronto competitivo"/>
    <s v="FORNITURE"/>
    <s v="N"/>
    <s v="NULL"/>
    <s v="FB"/>
    <s v="FORNITURA DI BENI"/>
    <s v="NULL"/>
    <n v="130"/>
    <s v="PERFEZIONATA/O"/>
    <s v="2020-03-25"/>
  </r>
  <r>
    <x v="112"/>
    <x v="112"/>
    <s v="015"/>
    <x v="20"/>
    <s v="2020"/>
    <s v="2020-03-09"/>
    <x v="1006"/>
    <s v="8255744777"/>
    <s v="CIG"/>
    <s v="LOTTO 11 Guanti chirurgici monouso, sterili, per la protezione da agenti  biologici/ microrganismi, con una formulazione che esercita disinfezione immessa nella matrice polimerica - Adesione alla convenzione SORESA per la fornitura di dispositivi di protezione individuale braccia-mani e vie respiratorie occorrenti alle AA.SS.LL./AA.OO./AA.OO.UU./IRCSS ed altre amministrazioni pubbliche della Regione Campania (NT)"/>
    <s v="18424300-0"/>
    <s v="GUANTI MONOUSO"/>
    <x v="2"/>
    <n v="238"/>
    <s v="No"/>
    <n v="238"/>
    <s v="Affidamento diretto in adesione ad accordo quadro/convenzione"/>
    <s v="Contratto d'appalto discendente da Accordo quadro/Convenzione senza successivo confronto competitivo"/>
    <s v="FORNITURE"/>
    <s v="N"/>
    <s v="NULL"/>
    <s v="FB"/>
    <s v="FORNITURA DI BENI"/>
    <s v="NULL"/>
    <n v="238"/>
    <s v="PERFEZIONATA/O"/>
    <s v="2020-03-25"/>
  </r>
  <r>
    <x v="112"/>
    <x v="112"/>
    <s v="015"/>
    <x v="20"/>
    <s v="2020"/>
    <s v="2020-03-25"/>
    <x v="1007"/>
    <s v="8256796B99"/>
    <s v="CIG"/>
    <s v="EMERGENZA COVID 19  FORNITURA di n. 6 Dispositivi Trasportabili per alto Biocontenimento.occorrenti (due)  alPO S. Giovanni Bosco e (quattro) al PO Loreto Mare (A DL)"/>
    <s v="33190000-8"/>
    <s v="DISPOSITIVI E PRODOTTI MEDICI VARI"/>
    <x v="2"/>
    <n v="119500"/>
    <s v="No"/>
    <n v="119500"/>
    <s v="Procedura negoziata senza previa pubblicazione"/>
    <s v="Contratto d'appalto"/>
    <s v="FORNITURE"/>
    <s v="N"/>
    <s v="NULL"/>
    <s v="FB"/>
    <s v="FORNITURA DI BENI"/>
    <s v="NULL"/>
    <s v="NULL"/>
    <s v="PERFEZIONATA/O"/>
    <s v="2020-03-26"/>
  </r>
  <r>
    <x v="113"/>
    <x v="113"/>
    <s v="009"/>
    <x v="3"/>
    <s v="2020"/>
    <s v="2020-03-03"/>
    <x v="1008"/>
    <s v="8234484F26"/>
    <s v="CIG"/>
    <s v="acquisizione urgente sistemi di biocontenimento destinati alla AOUS per emergenza coronavirus "/>
    <s v="35113200-1"/>
    <s v="ATTREZZATURE DI PROTEZIONE CONTRO AGENTI NUCLEARI, BIOLOGICI, CHIMICI E RADIOLOGICI"/>
    <x v="2"/>
    <n v="329600"/>
    <s v="No"/>
    <n v="329600"/>
    <s v="Procedura negoziata senza previa pubblicazione"/>
    <s v="Convenzione"/>
    <s v="FORNITURE"/>
    <s v="N"/>
    <s v="NULL"/>
    <s v="FB"/>
    <s v="FORNITURA DI BENI"/>
    <s v="NULL"/>
    <s v="NULL"/>
    <s v="PERFEZIONATA/O"/>
    <s v="2020-03-03"/>
  </r>
  <r>
    <x v="113"/>
    <x v="113"/>
    <s v="009"/>
    <x v="3"/>
    <s v="2020"/>
    <s v="2020-03-05"/>
    <x v="1009"/>
    <s v="82378801A2"/>
    <s v="CIG"/>
    <s v="affidamento a carattere d'urgenza di fornitura dispositivi di protezione individuali necessari a fronteggiare epidemia coronavirus"/>
    <s v="18110000-3"/>
    <s v="INDUMENTI PROFESSIONALI"/>
    <x v="2"/>
    <n v="4900000"/>
    <s v="No"/>
    <n v="4900000"/>
    <s v="Procedura negoziata senza previa pubblicazione"/>
    <s v="Convenzione"/>
    <s v="FORNITURE"/>
    <s v="N"/>
    <s v="NULL"/>
    <s v="FB"/>
    <s v="FORNITURA DI BENI"/>
    <s v="NULL"/>
    <s v="NULL"/>
    <s v="PERFEZIONATA/O"/>
    <s v="2020-03-05"/>
  </r>
  <r>
    <x v="113"/>
    <x v="113"/>
    <s v="009"/>
    <x v="3"/>
    <s v="2020"/>
    <s v="2020-03-10"/>
    <x v="1010"/>
    <s v="824239712E"/>
    <s v="CIG"/>
    <s v="affidamento a carattere d'urgenza di fornitura dispositivi di protezione individuali necessari a fronteggiare epidemia coronavirus"/>
    <s v="18110000-3"/>
    <s v="INDUMENTI PROFESSIONALI"/>
    <x v="2"/>
    <n v="499900"/>
    <s v="No"/>
    <n v="499900"/>
    <s v="Procedura negoziata senza previa pubblicazione"/>
    <s v="Convenzione"/>
    <s v="FORNITURE"/>
    <s v="N"/>
    <s v="NULL"/>
    <s v="FB"/>
    <s v="FORNITURA DI BENI"/>
    <s v="NULL"/>
    <s v="NULL"/>
    <s v="PERFEZIONATA/O"/>
    <s v="2020-03-10"/>
  </r>
  <r>
    <x v="113"/>
    <x v="113"/>
    <s v="009"/>
    <x v="3"/>
    <s v="2020"/>
    <s v="2020-03-10"/>
    <x v="1011"/>
    <s v="824246052A"/>
    <s v="CIG"/>
    <s v="EMERGENZA CORONAVIRUS - affidamento a carattere d'urgenza di fornitura dispositivi di protezione individuali necessari a fronteggiare epidemia coronavirus DITTA SAFE"/>
    <s v="33190000-8"/>
    <s v="DISPOSITIVI E PRODOTTI MEDICI VARI"/>
    <x v="2"/>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10"/>
  </r>
  <r>
    <x v="113"/>
    <x v="113"/>
    <s v="009"/>
    <x v="3"/>
    <s v="2020"/>
    <s v="2020-03-10"/>
    <x v="1012"/>
    <s v="8242528D45"/>
    <s v="CIG"/>
    <s v="EMERGENZA CORONAVIRUS - affidamento a carattere d'urgenza di fornitura DPI necessari a fronteggiare epidemia - TUTA CLASSIC PLUS - DITTA SAFE"/>
    <s v="33190000-8"/>
    <s v="DISPOSITIVI E PRODOTTI MEDICI VARI"/>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10"/>
  </r>
  <r>
    <x v="113"/>
    <x v="113"/>
    <s v="009"/>
    <x v="3"/>
    <s v="2020"/>
    <s v="2020-03-11"/>
    <x v="1013"/>
    <s v="8244214C9A"/>
    <s v="CIG"/>
    <s v="affidamento a carattere d'urgenza di fornitura dispositivi di protezione individuali necessari a fronteggiare epidemia coronavirus"/>
    <s v="18110000-3"/>
    <s v="INDUMENTI PROFESSIONALI"/>
    <x v="2"/>
    <n v="4900000"/>
    <s v="No"/>
    <n v="4900000"/>
    <s v="Procedura negoziata senza previa pubblicazione"/>
    <s v="Convenzione"/>
    <s v="FORNITURE"/>
    <s v="N"/>
    <s v="NULL"/>
    <s v="FB"/>
    <s v="FORNITURA DI BENI"/>
    <s v="NULL"/>
    <s v="NULL"/>
    <s v="PERFEZIONATA/O"/>
    <s v="2020-03-11"/>
  </r>
  <r>
    <x v="113"/>
    <x v="113"/>
    <s v="009"/>
    <x v="3"/>
    <s v="2020"/>
    <s v="2020-03-11"/>
    <x v="1014"/>
    <s v="824425701A"/>
    <s v="CIG"/>
    <s v="EMERGENZA CORONAVIRUS . affidamento a carattere d'urgenza di fornitura dispositivi di protezione individuali - CAMICI"/>
    <s v="18110000-3"/>
    <s v="INDUMENTI PROFESSIONALI"/>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1"/>
  </r>
  <r>
    <x v="113"/>
    <x v="113"/>
    <s v="009"/>
    <x v="3"/>
    <s v="2020"/>
    <s v="2020-03-16"/>
    <x v="1015"/>
    <s v="82471378BE"/>
    <s v="CIG"/>
    <s v="affidamento a carattere d'urgenza di fornitura dispositivi di protezione individuali necessari a fronteggiare epidemia coronavirus"/>
    <s v="33711900-6"/>
    <s v="SAPONE"/>
    <x v="2"/>
    <n v="149900"/>
    <s v="No"/>
    <n v="149900"/>
    <s v="Procedura negoziata senza previa pubblicazione"/>
    <s v="Convenzione"/>
    <s v="FORNITURE"/>
    <s v="N"/>
    <s v="NULL"/>
    <s v="FB"/>
    <s v="FORNITURA DI BENI"/>
    <s v="NULL"/>
    <s v="NULL"/>
    <s v="PERFEZIONATA/O"/>
    <s v="2020-03-16"/>
  </r>
  <r>
    <x v="113"/>
    <x v="113"/>
    <s v="009"/>
    <x v="3"/>
    <s v="2020"/>
    <s v="2020-03-16"/>
    <x v="1016"/>
    <s v="8247173674"/>
    <s v="CIG"/>
    <s v="affidamento a carattere d'urgenza di fornitura dispositivi di protezione individuali necessari a fronteggiare epidemia coronavirus"/>
    <s v="35113400-3"/>
    <s v="INDUMENTI PROTETTIVI E DI SICUREZZA"/>
    <x v="2"/>
    <n v="799900"/>
    <s v="No"/>
    <n v="799900"/>
    <s v="Procedura negoziata senza previa pubblicazione"/>
    <s v="Convenzione"/>
    <s v="FORNITURE"/>
    <s v="N"/>
    <s v="NULL"/>
    <s v="FB"/>
    <s v="FORNITURA DI BENI"/>
    <s v="NULL"/>
    <s v="NULL"/>
    <s v="PERFEZIONATA/O"/>
    <s v="2020-03-16"/>
  </r>
  <r>
    <x v="113"/>
    <x v="113"/>
    <s v="009"/>
    <x v="3"/>
    <s v="2020"/>
    <s v="2020-03-16"/>
    <x v="1017"/>
    <s v="8247337DC8"/>
    <s v="CIG"/>
    <s v="affidamento a carattere d'urgenza di fornitura dispositivi di protezione individuali necessari a fronteggiare epidemia coronavirus"/>
    <s v="35113400-3"/>
    <s v="INDUMENTI PROTETTIVI E DI SICUREZZA"/>
    <x v="2"/>
    <n v="299900"/>
    <s v="No"/>
    <n v="299900"/>
    <s v="Procedura negoziata senza previa pubblicazione"/>
    <s v="Convenzione"/>
    <s v="FORNITURE"/>
    <s v="N"/>
    <s v="NULL"/>
    <s v="FB"/>
    <s v="FORNITURA DI BENI"/>
    <s v="NULL"/>
    <s v="NULL"/>
    <s v="PERFEZIONATA/O"/>
    <s v="2020-03-16"/>
  </r>
  <r>
    <x v="113"/>
    <x v="113"/>
    <s v="009"/>
    <x v="3"/>
    <s v="2020"/>
    <s v="2020-03-16"/>
    <x v="1018"/>
    <s v="82476586B0"/>
    <s v="CIG"/>
    <s v="EMERGENZA CORONAVIRUS - dpi ditta OBI - MAIL MEACCI 16/3/2020"/>
    <s v="35113400-3"/>
    <s v="INDUMENTI PROTETTIVI 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6"/>
  </r>
  <r>
    <x v="113"/>
    <x v="113"/>
    <s v="009"/>
    <x v="3"/>
    <s v="2020"/>
    <s v="2020-03-16"/>
    <x v="1019"/>
    <s v="8247793618"/>
    <s v="CIG"/>
    <s v="affidamento a carattere d'urgenza di fornitura dispositivi di protezione individuali necessari a fronteggiare epidemia coronavirus"/>
    <s v="35113400-3"/>
    <s v="INDUMENTI PROTETTIVI E DI SICUREZZA"/>
    <x v="2"/>
    <n v="799900"/>
    <s v="No"/>
    <n v="799900"/>
    <s v="Procedura negoziata senza previa pubblicazione"/>
    <s v="Convenzione"/>
    <s v="FORNITURE"/>
    <s v="N"/>
    <s v="NULL"/>
    <s v="FB"/>
    <s v="FORNITURA DI BENI"/>
    <s v="NULL"/>
    <s v="NULL"/>
    <s v="PERFEZIONATA/O"/>
    <s v="2020-03-16"/>
  </r>
  <r>
    <x v="113"/>
    <x v="113"/>
    <s v="009"/>
    <x v="3"/>
    <s v="2020"/>
    <s v="2020-03-16"/>
    <x v="1020"/>
    <s v="8247800BDD"/>
    <s v="CIG"/>
    <s v="EMERGENZA CORONAVIRUS - affidamento a carattere d'urgenza di fornitura dispositivi di protezione individuali 350.000 DITTA UNISCO TOSCANA LINK SRL"/>
    <s v="35113400-3"/>
    <s v="INDUMENTI PROTETTIVI E DI SICUREZZA"/>
    <x v="2"/>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6"/>
  </r>
  <r>
    <x v="113"/>
    <x v="113"/>
    <s v="009"/>
    <x v="3"/>
    <s v="2020"/>
    <s v="2020-03-16"/>
    <x v="1021"/>
    <s v="8247935B45"/>
    <s v="CIG"/>
    <s v="affidamento a carattere d"/>
    <s v="35113400-3"/>
    <s v="INDUMENTI PROTETTIVI E DI SICUREZZA"/>
    <x v="2"/>
    <n v="4900000"/>
    <s v="No"/>
    <n v="4900000"/>
    <s v="Procedura negoziata senza previa pubblicazione"/>
    <s v="Convenzione"/>
    <s v="FORNITURE"/>
    <s v="N"/>
    <s v="NULL"/>
    <s v="FB"/>
    <s v="FORNITURA DI BENI"/>
    <s v="NULL"/>
    <s v="NULL"/>
    <s v="PERFEZIONATA/O"/>
    <s v="2020-03-16"/>
  </r>
  <r>
    <x v="113"/>
    <x v="113"/>
    <s v="009"/>
    <x v="3"/>
    <s v="2020"/>
    <s v="2020-03-16"/>
    <x v="1022"/>
    <s v="824803911B"/>
    <s v="CIG"/>
    <s v="EMERGENZA CORONAVIRUS - affidamento a carattere d'urgenza di fornitura dispositivi di protezione individuali - 150.000 CAMICI  DITTA ALETTA"/>
    <s v="35113400-3"/>
    <s v="INDUMENTI PROTETTIVI 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6"/>
  </r>
  <r>
    <x v="113"/>
    <x v="113"/>
    <s v="009"/>
    <x v="3"/>
    <s v="2020"/>
    <s v="2020-03-16"/>
    <x v="1023"/>
    <s v="82482005F6"/>
    <s v="CIG"/>
    <s v="EMERGENZA CORONAVIRUS - AFFIDAMENTO A CARATTERE DI URGENZA PER LA FORNITURA DI TUTE - DITTA GIUNTINI"/>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6"/>
  </r>
  <r>
    <x v="113"/>
    <x v="113"/>
    <s v="009"/>
    <x v="3"/>
    <s v="2020"/>
    <s v="2020-03-17"/>
    <x v="1024"/>
    <s v="8248862842"/>
    <s v="CIG"/>
    <s v="affidamento a carattere d'urgenza di fornitura dispositivi di protezione individuali necessari a fronteggiare epidemia coronavirus"/>
    <s v="18142000-6"/>
    <s v="VISIERE DI SICUREZZA"/>
    <x v="2"/>
    <n v="799900"/>
    <s v="No"/>
    <n v="799900"/>
    <s v="Procedura negoziata senza previa pubblicazione"/>
    <s v="Convenzione"/>
    <s v="FORNITURE"/>
    <s v="N"/>
    <s v="NULL"/>
    <s v="FB"/>
    <s v="FORNITURA DI BENI"/>
    <s v="NULL"/>
    <s v="NULL"/>
    <s v="PERFEZIONATA/O"/>
    <s v="2020-03-17"/>
  </r>
  <r>
    <x v="113"/>
    <x v="113"/>
    <s v="009"/>
    <x v="3"/>
    <s v="2020"/>
    <s v="2020-03-18"/>
    <x v="1025"/>
    <s v="8249860FD3"/>
    <s v="CIG"/>
    <s v="EMERGENZA CORONAVIRUS - affidamento a carattere d'urgenza di fornitura dispositivi di protezione individuali 50.000 visiere - ditta FEMTO ENGINEERING"/>
    <s v="18142000-6"/>
    <s v="VISIER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8"/>
  </r>
  <r>
    <x v="113"/>
    <x v="113"/>
    <s v="009"/>
    <x v="3"/>
    <s v="2020"/>
    <s v="2020-03-18"/>
    <x v="1026"/>
    <s v="8250691D97"/>
    <s v="CIG"/>
    <s v="affidamento a carattere d'urgenza di fornitura dispositivi di protezione individuali necessari a fronteggiare epidemia coronavirus"/>
    <s v="18110000-3"/>
    <s v="INDUMENTI PROFESSIONALI"/>
    <x v="2"/>
    <n v="499900"/>
    <s v="No"/>
    <n v="499900"/>
    <s v="Procedura negoziata senza previa pubblicazione"/>
    <s v="Convenzione"/>
    <s v="FORNITURE"/>
    <s v="N"/>
    <s v="NULL"/>
    <s v="FB"/>
    <s v="FORNITURA DI BENI"/>
    <s v="NULL"/>
    <s v="NULL"/>
    <s v="PERFEZIONATA/O"/>
    <s v="2020-03-18"/>
  </r>
  <r>
    <x v="113"/>
    <x v="113"/>
    <s v="009"/>
    <x v="3"/>
    <s v="2020"/>
    <s v="2020-03-19"/>
    <x v="1027"/>
    <s v="825182663B"/>
    <s v="CIG"/>
    <s v="affidamento a carattere d'urgenza di fornitura dispositivi di protezione individuali necessari a fronteggiare epidemia coronavirus"/>
    <s v="35113400-3"/>
    <s v="INDUMENTI PROTETTIVI E DI SICUREZZA"/>
    <x v="2"/>
    <n v="299900"/>
    <s v="No"/>
    <n v="299900"/>
    <s v="Procedura negoziata senza previa pubblicazione"/>
    <s v="Convenzione"/>
    <s v="FORNITURE"/>
    <s v="N"/>
    <s v="NULL"/>
    <s v="FB"/>
    <s v="FORNITURA DI BENI"/>
    <s v="NULL"/>
    <s v="NULL"/>
    <s v="PERFEZIONATA/O"/>
    <s v="2020-03-19"/>
  </r>
  <r>
    <x v="113"/>
    <x v="113"/>
    <s v="009"/>
    <x v="3"/>
    <s v="2020"/>
    <s v="2020-03-19"/>
    <x v="1028"/>
    <s v="825188139F"/>
    <s v="CIG"/>
    <s v="EMERGENZA CORONAVIRUS  -affidamento a carattere d'urgenza di fornitura dispositivi di protezione individuali necessari a fronteggiare epidemia coronavirus CAMICI - DREONI"/>
    <s v="35113400-3"/>
    <s v="INDUMENTI PROTETTIVI E DI SICUREZZA"/>
    <x v="2"/>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9"/>
  </r>
  <r>
    <x v="113"/>
    <x v="113"/>
    <s v="009"/>
    <x v="3"/>
    <s v="2020"/>
    <s v="2020-03-20"/>
    <x v="1029"/>
    <s v="8252594003"/>
    <s v="CIG"/>
    <s v="affidamento a carattere d'urgenza di fornitura dispositivi di protezione individuali necessari a fronteggiare epidemia coronavirus"/>
    <s v="35113400-3"/>
    <s v="INDUMENTI PROTETTIVI E DI SICUREZZA"/>
    <x v="2"/>
    <n v="290000"/>
    <s v="No"/>
    <n v="290000"/>
    <s v="Procedura negoziata senza previa pubblicazione"/>
    <s v="Convenzione"/>
    <s v="FORNITURE"/>
    <s v="N"/>
    <s v="NULL"/>
    <s v="FB"/>
    <s v="FORNITURA DI BENI"/>
    <s v="NULL"/>
    <s v="NULL"/>
    <s v="PERFEZIONATA/O"/>
    <s v="2020-03-20"/>
  </r>
  <r>
    <x v="113"/>
    <x v="113"/>
    <s v="009"/>
    <x v="3"/>
    <s v="2020"/>
    <s v="2020-03-23"/>
    <x v="1030"/>
    <s v="82536084C9"/>
    <s v="CIG"/>
    <s v="EMERGENZA CORONAVIRUS - affidamento a carattere di urgenza di   30.000 camici - ditta POINTEX"/>
    <s v="35113400-3"/>
    <s v="INDUMENTI PROTETTIVI E DI SICUREZZA"/>
    <x v="2"/>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23"/>
  </r>
  <r>
    <x v="113"/>
    <x v="113"/>
    <s v="009"/>
    <x v="3"/>
    <s v="2020"/>
    <s v="2020-03-23"/>
    <x v="1031"/>
    <s v="825366864C"/>
    <s v="CIG"/>
    <s v="affidamento a carattere d'urgenza di fornitura dispositivi di protezione individuali necessari a fronteggiare epidemia coronavirus"/>
    <s v="35113400-3"/>
    <s v="INDUMENTI PROTETTIVI E DI SICUREZZA"/>
    <x v="2"/>
    <n v="290000"/>
    <s v="No"/>
    <n v="290000"/>
    <s v="Procedura negoziata senza previa pubblicazione"/>
    <s v="Convenzione"/>
    <s v="FORNITURE"/>
    <s v="N"/>
    <s v="NULL"/>
    <s v="FB"/>
    <s v="FORNITURA DI BENI"/>
    <s v="NULL"/>
    <s v="NULL"/>
    <s v="PERFEZIONATA/O"/>
    <s v="2020-03-23"/>
  </r>
  <r>
    <x v="113"/>
    <x v="113"/>
    <s v="009"/>
    <x v="3"/>
    <s v="2020"/>
    <s v="2020-03-23"/>
    <x v="1032"/>
    <s v="8253737F3A"/>
    <s v="CIG"/>
    <s v="EMERGENZA CORONAVIRUS - affidamento a carattere d'urgenza di CAMICI necessari a fronteggiare epidemia coronavirus - DITTA ZED"/>
    <s v="35113400-3"/>
    <s v="INDUMENTI PROTETTIVI E DI SICUREZZA"/>
    <x v="2"/>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23"/>
  </r>
  <r>
    <x v="113"/>
    <x v="113"/>
    <s v="009"/>
    <x v="3"/>
    <s v="2020"/>
    <s v="2020-03-25"/>
    <x v="1033"/>
    <s v="82565153B8"/>
    <s v="CIG"/>
    <s v="affidamento a carattere d'urgenza di fornitura dispositivi di protezione individuali necessari a fronteggiare epidemia coronavirus"/>
    <s v="35113400-3"/>
    <s v="INDUMENTI PROTETTIVI E DI SICUREZZA"/>
    <x v="2"/>
    <n v="299000"/>
    <s v="No"/>
    <n v="299000"/>
    <s v="Procedura negoziata senza previa pubblicazione"/>
    <s v="Convenzione"/>
    <s v="FORNITURE"/>
    <s v="N"/>
    <s v="NULL"/>
    <s v="FB"/>
    <s v="FORNITURA DI BENI"/>
    <s v="NULL"/>
    <s v="NULL"/>
    <s v="PERFEZIONATA/O"/>
    <s v="2020-03-25"/>
  </r>
  <r>
    <x v="113"/>
    <x v="113"/>
    <s v="009"/>
    <x v="3"/>
    <s v="2020"/>
    <s v="2020-03-25"/>
    <x v="1034"/>
    <s v="825654192B"/>
    <s v="CIG"/>
    <s v="EMERGENZA CORONAVIRUS - affidamento a carattere d'urgenza di fornitura DPI TUTE necessari a fronteggiare epidemia coronavirus"/>
    <s v="35113400-3"/>
    <s v="INDUMENTI PROTETTIVI E DI SICUREZZA"/>
    <x v="2"/>
    <n v="299000"/>
    <s v="No"/>
    <n v="299000"/>
    <s v="Affidamento diretto in adesione ad accordo quadro/convenzione"/>
    <s v="Contratto d'appalto discendente da Accordo quadro/Convenzione senza successivo confronto competitivo"/>
    <s v="FORNITURE"/>
    <s v="N"/>
    <s v="NULL"/>
    <s v="FB"/>
    <s v="FORNITURA DI BENI"/>
    <s v="NULL"/>
    <n v="299000"/>
    <s v="PERFEZIONATA/O"/>
    <s v="2020-03-26"/>
  </r>
  <r>
    <x v="113"/>
    <x v="113"/>
    <s v="009"/>
    <x v="3"/>
    <s v="2020"/>
    <s v="2020-03-26"/>
    <x v="1035"/>
    <s v="825828478A"/>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3-26"/>
  </r>
  <r>
    <x v="113"/>
    <x v="113"/>
    <s v="009"/>
    <x v="3"/>
    <s v="2020"/>
    <s v="2020-03-26"/>
    <x v="1036"/>
    <s v="8258350DFF"/>
    <s v="CIG"/>
    <s v="EMERGENZA CORONAVIRUS - II CIG DERIVATO - affidamento a carattere d'urgenza di CAMICI per fronteggiare epidemia coronavirus - GRUPPO YL"/>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26"/>
  </r>
  <r>
    <x v="113"/>
    <x v="113"/>
    <s v="009"/>
    <x v="3"/>
    <s v="2020"/>
    <s v="2020-03-30"/>
    <x v="1037"/>
    <s v="8260672A2D"/>
    <s v="CIG"/>
    <s v="affidamento a carattere d'urgenza di fornitura dispositivi di protezione individuali necessari a fronteggiare epidemia coronavirus"/>
    <s v="35113400-3"/>
    <s v="INDUMENTI PROTETTIVI E DI SICUREZZA"/>
    <x v="2"/>
    <n v="4900000"/>
    <s v="No"/>
    <n v="4900000"/>
    <s v="Procedura negoziata senza previa pubblicazione"/>
    <s v="Convenzione"/>
    <s v="FORNITURE"/>
    <s v="N"/>
    <s v="NULL"/>
    <s v="FB"/>
    <s v="FORNITURA DI BENI"/>
    <s v="NULL"/>
    <s v="NULL"/>
    <s v="PERFEZIONATA/O"/>
    <s v="2020-03-30"/>
  </r>
  <r>
    <x v="113"/>
    <x v="113"/>
    <s v="009"/>
    <x v="3"/>
    <s v="2020"/>
    <s v="2020-03-30"/>
    <x v="1038"/>
    <s v="8260809B3B"/>
    <s v="CIG"/>
    <s v="EMERGENZA CORONAVIRUS - affidamento a carattere d'urgenza di tute Tyvek per pandemia Covid 19 - DITTA SAFE"/>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30"/>
  </r>
  <r>
    <x v="113"/>
    <x v="113"/>
    <s v="009"/>
    <x v="3"/>
    <s v="2020"/>
    <s v="2020-04-01"/>
    <x v="1039"/>
    <s v="826402050A"/>
    <s v="CIG"/>
    <s v="affidamento a carattere d'urgenza di fornitura dispositivi di protezione individuali necessari a fronteggiare epidemia coronavirus"/>
    <s v="35113400-3"/>
    <s v="INDUMENTI PROTETTIVI E DI SICUREZZA"/>
    <x v="2"/>
    <n v="4900000"/>
    <s v="No"/>
    <n v="4900000"/>
    <s v="Procedura negoziata senza previa pubblicazione"/>
    <s v="Convenzione"/>
    <s v="FORNITURE"/>
    <s v="N"/>
    <s v="NULL"/>
    <s v="FB"/>
    <s v="FORNITURA DI BENI"/>
    <s v="NULL"/>
    <s v="NULL"/>
    <s v="PERFEZIONATA/O"/>
    <s v="2020-04-01"/>
  </r>
  <r>
    <x v="113"/>
    <x v="113"/>
    <s v="009"/>
    <x v="3"/>
    <s v="2020"/>
    <s v="2020-04-01"/>
    <x v="1040"/>
    <s v="8264058466"/>
    <s v="CIG"/>
    <s v="EMERGENZA CORONAVIRUS-affidamento a carattere d'urgenza di fornitura dispositivi di protezione individuali  camici e calzari ditta RC GLOBE"/>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4-03"/>
  </r>
  <r>
    <x v="113"/>
    <x v="113"/>
    <s v="009"/>
    <x v="3"/>
    <s v="2020"/>
    <s v="2020-04-02"/>
    <x v="1041"/>
    <s v="8265388DF0"/>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4-02"/>
  </r>
  <r>
    <x v="113"/>
    <x v="113"/>
    <s v="009"/>
    <x v="3"/>
    <s v="2020"/>
    <s v="2020-04-02"/>
    <x v="1042"/>
    <s v="8265463BD5"/>
    <s v="CIG"/>
    <s v="EMERGENZA CORONAVIRUS-affidamento a carattere d'urgenza di tute protettive in TNT-ditta Confezioni Marco"/>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4-03"/>
  </r>
  <r>
    <x v="113"/>
    <x v="113"/>
    <s v="009"/>
    <x v="3"/>
    <s v="2020"/>
    <s v="2020-04-03"/>
    <x v="1043"/>
    <s v="826605438D"/>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4-03"/>
  </r>
  <r>
    <x v="113"/>
    <x v="113"/>
    <s v="009"/>
    <x v="3"/>
    <s v="2020"/>
    <s v="2020-04-03"/>
    <x v="1044"/>
    <s v="8266091216"/>
    <s v="CIG"/>
    <s v="EMERGENZA CORONAVIRUS-affidamento a carattere d'urgenza di TUTE PROTETTIVE IN TNT -ditta Dive System"/>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4-03"/>
  </r>
  <r>
    <x v="113"/>
    <x v="113"/>
    <s v="009"/>
    <x v="3"/>
    <s v="2020"/>
    <s v="2020-04-06"/>
    <x v="1045"/>
    <s v="82681927E1"/>
    <s v="CIG"/>
    <s v="affidamento a carattere d'urgenza di fornitura dispositivi di protezione individuali necessari a fronteggiare epidemia coronavirus"/>
    <s v="33711900-6"/>
    <s v="SAPONE"/>
    <x v="2"/>
    <n v="799900"/>
    <s v="No"/>
    <n v="799900"/>
    <s v="Procedura negoziata senza previa pubblicazione"/>
    <s v="Convenzione"/>
    <s v="FORNITURE"/>
    <s v="N"/>
    <s v="NULL"/>
    <s v="FB"/>
    <s v="FORNITURA DI BENI"/>
    <s v="NULL"/>
    <s v="NULL"/>
    <s v="PERFEZIONATA/O"/>
    <s v="2020-04-06"/>
  </r>
  <r>
    <x v="113"/>
    <x v="113"/>
    <s v="009"/>
    <x v="3"/>
    <s v="2020"/>
    <s v="2020-04-06"/>
    <x v="1046"/>
    <s v="8268282228"/>
    <s v="CIG"/>
    <s v="EMERGENZA CORONAVIRUS - affidamento a carattere d'urgenza di fornitura dispositivi di protezione individuali Gel lavamani sanigel EMERGENCY FOCUS "/>
    <s v="33711900-6"/>
    <s v="SAPONE"/>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4-06"/>
  </r>
  <r>
    <x v="113"/>
    <x v="113"/>
    <s v="009"/>
    <x v="3"/>
    <s v="2020"/>
    <s v="2020-04-07"/>
    <x v="1047"/>
    <s v="8269132F95"/>
    <s v="CIG"/>
    <s v="affidamento a carattere d'urgenza di fornitura dispositivi di protezione individuali necessari a fronteggiare epidemia coronavirus"/>
    <s v="35113400-3"/>
    <s v="INDUMENTI PROTETTIVI E DI SICUREZZA"/>
    <x v="2"/>
    <n v="149900"/>
    <s v="No"/>
    <n v="149900"/>
    <s v="Procedura negoziata senza previa pubblicazione"/>
    <s v="Convenzione"/>
    <s v="FORNITURE"/>
    <s v="N"/>
    <s v="NULL"/>
    <s v="FB"/>
    <s v="FORNITURA DI BENI"/>
    <s v="NULL"/>
    <s v="NULL"/>
    <s v="PERFEZIONATA/O"/>
    <s v="2020-04-07"/>
  </r>
  <r>
    <x v="113"/>
    <x v="113"/>
    <s v="009"/>
    <x v="3"/>
    <s v="2020"/>
    <s v="2020-04-07"/>
    <x v="1048"/>
    <s v="8269174242"/>
    <s v="CIG"/>
    <s v="EMERGENZA CORONAVIRUS-affidamento a carattere d'urgenza di fornitura  di CAMICI SANITARI-ditta NATOAPRATO srl"/>
    <s v="35113400-3"/>
    <s v="INDUMENTI PROTETTIVI E DI SICUREZZA"/>
    <x v="2"/>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4-08"/>
  </r>
  <r>
    <x v="113"/>
    <x v="113"/>
    <s v="009"/>
    <x v="3"/>
    <s v="2020"/>
    <s v="2020-04-07"/>
    <x v="1049"/>
    <s v="82696868C4"/>
    <s v="CIG"/>
    <s v="affidamento a carattere di cuffie per coronavirus"/>
    <s v="35113400-3"/>
    <s v="INDUMENTI PROTETTIVI E DI SICUREZZA"/>
    <x v="2"/>
    <n v="149900"/>
    <s v="No"/>
    <n v="149900"/>
    <s v="Procedura negoziata senza previa pubblicazione"/>
    <s v="Convenzione"/>
    <s v="FORNITURE"/>
    <s v="N"/>
    <s v="NULL"/>
    <s v="FB"/>
    <s v="FORNITURA DI BENI"/>
    <s v="NULL"/>
    <s v="NULL"/>
    <s v="PERFEZIONATA/O"/>
    <s v="2020-04-07"/>
  </r>
  <r>
    <x v="113"/>
    <x v="113"/>
    <s v="009"/>
    <x v="3"/>
    <s v="2020"/>
    <s v="2020-04-07"/>
    <x v="1050"/>
    <s v="826972374D"/>
    <s v="CIG"/>
    <s v="EMERGENZA CORONAVIRUS  - INDUMENTI CUFFIE DITTA  Fais Jeans srl"/>
    <s v="35113400-3"/>
    <s v="INDUMENTI PROTETTIVI E DI SICUREZZA"/>
    <x v="2"/>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4-07"/>
  </r>
  <r>
    <x v="114"/>
    <x v="114"/>
    <s v="016"/>
    <x v="17"/>
    <s v="2020"/>
    <s v="2020-03-13"/>
    <x v="1051"/>
    <s v="8245710F23"/>
    <s v="CIG"/>
    <s v="mascherina chirurgica in tnt con visiera"/>
    <s v="35113410-6"/>
    <s v="INDUMENTI DI PROTEZIONE CONTRO AGENTI CHIMICI O BIOLOGICI"/>
    <x v="2"/>
    <n v="82000"/>
    <s v="No"/>
    <n v="82000"/>
    <s v="Affidamento diretto"/>
    <s v="Contratto d'appalto"/>
    <s v="FORNITURE"/>
    <s v="N"/>
    <s v="NULL"/>
    <s v="FB"/>
    <s v="FORNITURA DI BENI"/>
    <s v="NULL"/>
    <s v="NULL"/>
    <s v="PERFEZIONATA/O"/>
    <s v="2020-03-13"/>
  </r>
  <r>
    <x v="116"/>
    <x v="116"/>
    <s v="015"/>
    <x v="20"/>
    <s v="2020"/>
    <s v="2020-03-10"/>
    <x v="1052"/>
    <s v="82441339C3"/>
    <s v="CIG"/>
    <s v="Fornitura urgente di caschi per CPAP"/>
    <s v="33170000-2"/>
    <s v="ANESTESIA E RIANIMAZIONE"/>
    <x v="2"/>
    <n v="90000"/>
    <s v="No"/>
    <n v="90000"/>
    <s v="Procedura negoziata senza previa pubblicazione"/>
    <s v="Contratto d'appalto"/>
    <s v="FORNITURE"/>
    <s v="N"/>
    <s v="NULL"/>
    <s v="FB"/>
    <s v="FORNITURA DI BENI"/>
    <s v="NULL"/>
    <s v="NULL"/>
    <s v="AGGIUDICATA/O"/>
    <s v="2020-03-14"/>
  </r>
  <r>
    <x v="116"/>
    <x v="116"/>
    <s v="015"/>
    <x v="20"/>
    <s v="2020"/>
    <s v="2020-03-12"/>
    <x v="1053"/>
    <s v="8245257951"/>
    <s v="CIG"/>
    <s v="Fornitura urgente di tute protettive"/>
    <s v="37412243-4"/>
    <s v="TUTE ANTIESPOSIZIONE"/>
    <x v="2"/>
    <n v="52250"/>
    <s v="No"/>
    <n v="52250"/>
    <s v="Procedura negoziata senza previa pubblicazione"/>
    <s v="Contratto d'appalto"/>
    <s v="FORNITURE"/>
    <s v="N"/>
    <s v="NULL"/>
    <s v="FB"/>
    <s v="FORNITURA DI BENI"/>
    <s v="NULL"/>
    <s v="NULL"/>
    <s v="AGGIUDICATA/O"/>
    <s v="2020-03-14"/>
  </r>
  <r>
    <x v="125"/>
    <x v="125"/>
    <s v="003"/>
    <x v="2"/>
    <s v="2020"/>
    <s v="2020-03-23"/>
    <x v="1054"/>
    <s v="82535851CF"/>
    <s v="CIG"/>
    <s v="Fornitura urgente (covid 19) di camici occorrenti all'A.S.S.T. Ovest Milanese"/>
    <s v="33190000-8"/>
    <s v="DISPOSITIVI E PRODOTTI MEDICI VARI"/>
    <x v="2"/>
    <n v="197900"/>
    <s v="No"/>
    <n v="197900"/>
    <s v="Procedura negoziata senza previa pubblicazione"/>
    <s v="Contratto d'appalto"/>
    <s v="FORNITURE"/>
    <s v="N"/>
    <s v="NULL"/>
    <s v="FB"/>
    <s v="FORNITURA DI BENI"/>
    <s v="NULL"/>
    <s v="NULL"/>
    <s v="PERFEZIONATA/O"/>
    <s v="2020-04-03"/>
  </r>
  <r>
    <x v="131"/>
    <x v="131"/>
    <s v="003"/>
    <x v="2"/>
    <s v="2020"/>
    <s v="2020-03-20"/>
    <x v="1055"/>
    <s v="8248043467"/>
    <s v="CIG"/>
    <s v="ADESIONE Rinnovo Materiale in TNT sterile - Paul Hartmann - ARCA_2019_057R - Lotto 6"/>
    <s v="33199000-1"/>
    <s v="INDUMENTI PER PERSONALE MEDICO"/>
    <x v="2"/>
    <n v="491570"/>
    <s v="No"/>
    <n v="491570"/>
    <s v="Affidamento diretto in adesione ad accordo quadro/convenzione"/>
    <s v="Contratto d'appalto discendente da Accordo quadro/Convenzione senza successivo confronto competitivo"/>
    <s v="FORNITURE"/>
    <s v="N"/>
    <s v="NULL"/>
    <s v="FB"/>
    <s v="FORNITURA DI BENI"/>
    <s v="NULL"/>
    <n v="491570"/>
    <s v="PERFEZIONATA/O"/>
    <s v="2020-03-27"/>
  </r>
  <r>
    <x v="131"/>
    <x v="131"/>
    <s v="003"/>
    <x v="2"/>
    <s v="2020"/>
    <s v="2020-03-20"/>
    <x v="1056"/>
    <s v="8251597940"/>
    <s v="CIG"/>
    <s v="ADESIONE Materiali e Vestiario in TNT non sterile 2 - SANTEX - ARCA 2016_55 - Lotti 15 "/>
    <s v="33199000-1"/>
    <s v="INDUMENTI PER PERSONALE MEDICO"/>
    <x v="2"/>
    <n v="288798"/>
    <s v="No"/>
    <n v="288798"/>
    <s v="Affidamento diretto in adesione ad accordo quadro/convenzione"/>
    <s v="Contratto d'appalto discendente da Accordo quadro/Convenzione senza successivo confronto competitivo"/>
    <s v="FORNITURE"/>
    <s v="N"/>
    <s v="NULL"/>
    <s v="FB"/>
    <s v="FORNITURA DI BENI"/>
    <s v="2020-03-20"/>
    <n v="288798"/>
    <s v="AGGIUDICATA/O"/>
    <s v="2020-03-27"/>
  </r>
  <r>
    <x v="133"/>
    <x v="133"/>
    <s v="001"/>
    <x v="4"/>
    <s v="2020"/>
    <s v="2020-03-06"/>
    <x v="1057"/>
    <s v="8240274937"/>
    <s v="CIG"/>
    <s v="FORNITURA DI KIT CASCHI PER PROTEZIONE TOTALE"/>
    <s v="33157200-7"/>
    <s v="KIT RESPIRATORI"/>
    <x v="2"/>
    <n v="530000"/>
    <s v="No"/>
    <n v="530000"/>
    <s v="Procedura negoziata senza previa pubblicazione"/>
    <s v="Contratto d'appalto"/>
    <s v="FORNITURE"/>
    <s v="N"/>
    <s v="NULL"/>
    <s v="FB"/>
    <s v="FORNITURA DI BENI"/>
    <s v="2020-03-17"/>
    <n v="646600"/>
    <s v="AGGIUDICATA/O"/>
    <s v="2020-04-01"/>
  </r>
  <r>
    <x v="133"/>
    <x v="133"/>
    <s v="001"/>
    <x v="4"/>
    <s v="2020"/>
    <s v="2020-03-18"/>
    <x v="1058"/>
    <s v="82506435FD"/>
    <s v="CIG"/>
    <s v="CAMICI IN TNT E DPI E ALTRO VESTIARIO PER EMERGENZA COVID19 REGIONE PIEMONTE"/>
    <s v="33199000-1"/>
    <s v="INDUMENTI PER PERSONALE MEDICO"/>
    <x v="2"/>
    <n v="24524000"/>
    <s v="Si"/>
    <n v="8000000"/>
    <s v="Procedura negoziata senza previa pubblicazione"/>
    <s v="Accordo quadro"/>
    <s v="FORNITURE"/>
    <s v="N"/>
    <s v="NULL"/>
    <s v="FB"/>
    <s v="FORNITURA DI BENI"/>
    <s v="NULL"/>
    <s v="NULL"/>
    <s v="PERFEZIONATA/O"/>
    <s v="2020-03-18"/>
  </r>
  <r>
    <x v="133"/>
    <x v="133"/>
    <s v="001"/>
    <x v="4"/>
    <s v="2020"/>
    <s v="2020-03-18"/>
    <x v="1058"/>
    <s v="8250649AEF"/>
    <s v="CIG"/>
    <s v="CAMICI IN TNT E DPI E ALTRO VESTIARIO PER EMERGENZA COVID19 REGIONE PIEMONTE"/>
    <s v="33199000-1"/>
    <s v="INDUMENTI PER PERSONALE MEDICO"/>
    <x v="2"/>
    <n v="24524000"/>
    <s v="Si"/>
    <n v="9000000"/>
    <s v="Procedura negoziata senza previa pubblicazione"/>
    <s v="Accordo quadro"/>
    <s v="FORNITURE"/>
    <s v="N"/>
    <s v="NULL"/>
    <s v="FB"/>
    <s v="FORNITURA DI BENI"/>
    <s v="NULL"/>
    <s v="NULL"/>
    <s v="PERFEZIONATA/O"/>
    <s v="2020-03-18"/>
  </r>
  <r>
    <x v="133"/>
    <x v="133"/>
    <s v="001"/>
    <x v="4"/>
    <s v="2020"/>
    <s v="2020-03-18"/>
    <x v="1058"/>
    <s v="825065825F"/>
    <s v="CIG"/>
    <s v="CAMICI IN TNT E DPI E ALTRO VESTIARIO PER EMERGENZA COVID19 REGIONE PIEMONTE"/>
    <s v="33199000-1"/>
    <s v="INDUMENTI PER PERSONALE MEDICO"/>
    <x v="2"/>
    <n v="24524000"/>
    <s v="Si"/>
    <n v="7200000"/>
    <s v="Procedura negoziata senza previa pubblicazione"/>
    <s v="Accordo quadro"/>
    <s v="FORNITURE"/>
    <s v="N"/>
    <s v="NULL"/>
    <s v="FB"/>
    <s v="FORNITURA DI BENI"/>
    <s v="NULL"/>
    <s v="NULL"/>
    <s v="PERFEZIONATA/O"/>
    <s v="2020-03-18"/>
  </r>
  <r>
    <x v="133"/>
    <x v="133"/>
    <s v="001"/>
    <x v="4"/>
    <s v="2020"/>
    <s v="2020-03-18"/>
    <x v="1058"/>
    <s v="8250671D16"/>
    <s v="CIG"/>
    <s v="CAMICI IN TNT E DPI E ALTRO VESTIARIO PER EMERGENZA COVID19 REGIONE PIEMONTE"/>
    <s v="33199000-1"/>
    <s v="INDUMENTI PER PERSONALE MEDICO"/>
    <x v="2"/>
    <n v="24524000"/>
    <s v="Si"/>
    <n v="124000"/>
    <s v="Procedura negoziata senza previa pubblicazione"/>
    <s v="Accordo quadro"/>
    <s v="FORNITURE"/>
    <s v="N"/>
    <s v="NULL"/>
    <s v="FB"/>
    <s v="FORNITURA DI BENI"/>
    <s v="NULL"/>
    <s v="NULL"/>
    <s v="PERFEZIONATA/O"/>
    <s v="2020-03-18"/>
  </r>
  <r>
    <x v="133"/>
    <x v="133"/>
    <s v="001"/>
    <x v="4"/>
    <s v="2020"/>
    <s v="2020-03-18"/>
    <x v="1058"/>
    <s v="8250674F8F"/>
    <s v="CIG"/>
    <s v="CAMICI IN TNT E DPI E ALTRO VESTIARIO PER EMERGENZA COVID19 REGIONE PIEMONTE"/>
    <s v="33199000-1"/>
    <s v="INDUMENTI PER PERSONALE MEDICO"/>
    <x v="2"/>
    <n v="24524000"/>
    <s v="Si"/>
    <n v="200000"/>
    <s v="Procedura negoziata senza previa pubblicazione"/>
    <s v="Accordo quadro"/>
    <s v="FORNITURE"/>
    <s v="N"/>
    <s v="NULL"/>
    <s v="FB"/>
    <s v="FORNITURA DI BENI"/>
    <s v="NULL"/>
    <s v="NULL"/>
    <s v="PERFEZIONATA/O"/>
    <s v="2020-03-18"/>
  </r>
  <r>
    <x v="173"/>
    <x v="173"/>
    <s v="001"/>
    <x v="4"/>
    <s v="2020"/>
    <s v="2020-03-24"/>
    <x v="1059"/>
    <s v="8253098FE8"/>
    <s v="CIG"/>
    <s v="Fornitura di  materiale monouso di vestizione e protezione e di altri dispositivi urgenti per emergenza COVID-19 (gara 39-2020)"/>
    <s v="35113410-6"/>
    <s v="INDUMENTI DI PROTEZIONE CONTRO AGENTI CHIMICI O BIOLOGICI"/>
    <x v="2"/>
    <n v="118576739.40000001"/>
    <s v="Si"/>
    <n v="24000000"/>
    <s v="Procedura negoziata senza previa pubblicazione"/>
    <s v="Accordo quadro"/>
    <s v="FORNITURE"/>
    <s v="N"/>
    <s v="NULL"/>
    <s v="FB"/>
    <s v="FORNITURA DI BENI"/>
    <s v="NULL"/>
    <s v="NULL"/>
    <s v="PERFEZIONATA/O"/>
    <s v="2020-03-30"/>
  </r>
  <r>
    <x v="173"/>
    <x v="173"/>
    <s v="001"/>
    <x v="4"/>
    <s v="2020"/>
    <s v="2020-03-24"/>
    <x v="1059"/>
    <s v="8253101266"/>
    <s v="CIG"/>
    <s v="Fornitura di  materiale monouso di vestizione e protezione e di altri dispositivi urgenti per emergenza COVID-19 (gara 39-2020)"/>
    <s v="35113410-6"/>
    <s v="INDUMENTI DI PROTEZIONE CONTRO AGENTI CHIMICI O BIOLOGICI"/>
    <x v="2"/>
    <n v="118576739.40000001"/>
    <s v="Si"/>
    <n v="27000000"/>
    <s v="Procedura negoziata senza previa pubblicazione"/>
    <s v="Accordo quadro"/>
    <s v="FORNITURE"/>
    <s v="N"/>
    <s v="NULL"/>
    <s v="FB"/>
    <s v="FORNITURA DI BENI"/>
    <s v="NULL"/>
    <s v="NULL"/>
    <s v="PERFEZIONATA/O"/>
    <s v="2020-03-30"/>
  </r>
  <r>
    <x v="173"/>
    <x v="173"/>
    <s v="001"/>
    <x v="4"/>
    <s v="2020"/>
    <s v="2020-03-24"/>
    <x v="1059"/>
    <s v="825310882B"/>
    <s v="CIG"/>
    <s v="Fornitura di  materiale monouso di vestizione e protezione e di altri dispositivi urgenti per emergenza COVID-19 (gara 39-2020)"/>
    <s v="35113410-6"/>
    <s v="INDUMENTI DI PROTEZIONE CONTRO AGENTI CHIMICI O BIOLOGICI"/>
    <x v="2"/>
    <n v="118576739.40000001"/>
    <s v="Si"/>
    <n v="357300"/>
    <s v="Procedura negoziata senza previa pubblicazione"/>
    <s v="Accordo quadro"/>
    <s v="FORNITURE"/>
    <s v="N"/>
    <s v="NULL"/>
    <s v="FB"/>
    <s v="FORNITURA DI BENI"/>
    <s v="NULL"/>
    <s v="NULL"/>
    <s v="PERFEZIONATA/O"/>
    <s v="2020-03-30"/>
  </r>
  <r>
    <x v="173"/>
    <x v="173"/>
    <s v="001"/>
    <x v="4"/>
    <s v="2020"/>
    <s v="2020-03-24"/>
    <x v="1059"/>
    <s v="8253115DF0"/>
    <s v="CIG"/>
    <s v="Fornitura di  materiale monouso di vestizione e protezione e di altri dispositivi urgenti per emergenza COVID-19 (gara 39-2020)"/>
    <s v="35113410-6"/>
    <s v="INDUMENTI DI PROTEZIONE CONTRO AGENTI CHIMICI O BIOLOGICI"/>
    <x v="2"/>
    <n v="118576739.40000001"/>
    <s v="Si"/>
    <n v="597000"/>
    <s v="Procedura negoziata senza previa pubblicazione"/>
    <s v="Accordo quadro"/>
    <s v="FORNITURE"/>
    <s v="N"/>
    <s v="NULL"/>
    <s v="FB"/>
    <s v="FORNITURA DI BENI"/>
    <s v="NULL"/>
    <s v="NULL"/>
    <s v="PERFEZIONATA/O"/>
    <s v="2020-03-30"/>
  </r>
  <r>
    <x v="173"/>
    <x v="173"/>
    <s v="001"/>
    <x v="4"/>
    <s v="2020"/>
    <s v="2020-03-24"/>
    <x v="1059"/>
    <s v="8253120214"/>
    <s v="CIG"/>
    <s v="Fornitura di  materiale monouso di vestizione e protezione e di altri dispositivi urgenti per emergenza COVID-19 (gara 39-2020)"/>
    <s v="35113410-6"/>
    <s v="INDUMENTI DI PROTEZIONE CONTRO AGENTI CHIMICI O BIOLOGICI"/>
    <x v="2"/>
    <n v="118576739.40000001"/>
    <s v="Si"/>
    <n v="9297600"/>
    <s v="Procedura negoziata senza previa pubblicazione"/>
    <s v="Accordo quadro"/>
    <s v="FORNITURE"/>
    <s v="N"/>
    <s v="NULL"/>
    <s v="FB"/>
    <s v="FORNITURA DI BENI"/>
    <s v="NULL"/>
    <s v="NULL"/>
    <s v="PERFEZIONATA/O"/>
    <s v="2020-03-30"/>
  </r>
  <r>
    <x v="173"/>
    <x v="173"/>
    <s v="001"/>
    <x v="4"/>
    <s v="2020"/>
    <s v="2020-03-24"/>
    <x v="1059"/>
    <s v="8253132BF8"/>
    <s v="CIG"/>
    <s v="Fornitura di  materiale monouso di vestizione e protezione e di altri dispositivi urgenti per emergenza COVID-19 (gara 39-2020)"/>
    <s v="35113410-6"/>
    <s v="INDUMENTI DI PROTEZIONE CONTRO AGENTI CHIMICI O BIOLOGICI"/>
    <x v="2"/>
    <n v="118576739.40000001"/>
    <s v="Si"/>
    <n v="60000"/>
    <s v="Procedura negoziata senza previa pubblicazione"/>
    <s v="Accordo quadro"/>
    <s v="FORNITURE"/>
    <s v="N"/>
    <s v="NULL"/>
    <s v="FB"/>
    <s v="FORNITURA DI BENI"/>
    <s v="NULL"/>
    <s v="NULL"/>
    <s v="PERFEZIONATA/O"/>
    <s v="2020-03-30"/>
  </r>
  <r>
    <x v="173"/>
    <x v="173"/>
    <s v="001"/>
    <x v="4"/>
    <s v="2020"/>
    <s v="2020-03-24"/>
    <x v="1059"/>
    <s v="8253136F44"/>
    <s v="CIG"/>
    <s v="Fornitura di  materiale monouso di vestizione e protezione e di altri dispositivi urgenti per emergenza COVID-19 (gara 39-2020)"/>
    <s v="35113410-6"/>
    <s v="INDUMENTI DI PROTEZIONE CONTRO AGENTI CHIMICI O BIOLOGICI"/>
    <x v="2"/>
    <n v="118576739.40000001"/>
    <s v="Si"/>
    <n v="450000"/>
    <s v="Procedura negoziata senza previa pubblicazione"/>
    <s v="Accordo quadro"/>
    <s v="FORNITURE"/>
    <s v="N"/>
    <s v="NULL"/>
    <s v="FB"/>
    <s v="FORNITURA DI BENI"/>
    <s v="NULL"/>
    <s v="NULL"/>
    <s v="PERFEZIONATA/O"/>
    <s v="2020-03-30"/>
  </r>
  <r>
    <x v="173"/>
    <x v="173"/>
    <s v="001"/>
    <x v="4"/>
    <s v="2020"/>
    <s v="2020-03-24"/>
    <x v="1059"/>
    <s v="825314243B"/>
    <s v="CIG"/>
    <s v="Fornitura di  materiale monouso di vestizione e protezione e di altri dispositivi urgenti per emergenza COVID-19 (gara 39-2020)"/>
    <s v="35113410-6"/>
    <s v="INDUMENTI DI PROTEZIONE CONTRO AGENTI CHIMICI O BIOLOGICI"/>
    <x v="2"/>
    <n v="118576739.40000001"/>
    <s v="Si"/>
    <n v="13452"/>
    <s v="Procedura negoziata senza previa pubblicazione"/>
    <s v="Accordo quadro"/>
    <s v="FORNITURE"/>
    <s v="N"/>
    <s v="NULL"/>
    <s v="FB"/>
    <s v="FORNITURA DI BENI"/>
    <s v="NULL"/>
    <s v="NULL"/>
    <s v="PERFEZIONATA/O"/>
    <s v="2020-03-30"/>
  </r>
  <r>
    <x v="173"/>
    <x v="173"/>
    <s v="001"/>
    <x v="4"/>
    <s v="2020"/>
    <s v="2020-03-24"/>
    <x v="1059"/>
    <s v="825314785A"/>
    <s v="CIG"/>
    <s v="Fornitura di  materiale monouso di vestizione e protezione e di altri dispositivi urgenti per emergenza COVID-19 (gara 39-2020)"/>
    <s v="35113410-6"/>
    <s v="INDUMENTI DI PROTEZIONE CONTRO AGENTI CHIMICI O BIOLOGICI"/>
    <x v="2"/>
    <n v="118576739.40000001"/>
    <s v="Si"/>
    <n v="367200"/>
    <s v="Procedura negoziata senza previa pubblicazione"/>
    <s v="Accordo quadro"/>
    <s v="FORNITURE"/>
    <s v="N"/>
    <s v="NULL"/>
    <s v="FB"/>
    <s v="FORNITURA DI BENI"/>
    <s v="NULL"/>
    <s v="NULL"/>
    <s v="PERFEZIONATA/O"/>
    <s v="2020-03-30"/>
  </r>
  <r>
    <x v="173"/>
    <x v="173"/>
    <s v="001"/>
    <x v="4"/>
    <s v="2020"/>
    <s v="2020-03-24"/>
    <x v="1059"/>
    <s v="8253152C79"/>
    <s v="CIG"/>
    <s v="Fornitura di  materiale monouso di vestizione e protezione e di altri dispositivi urgenti per emergenza COVID-19 (gara 39-2020)"/>
    <s v="35113410-6"/>
    <s v="INDUMENTI DI PROTEZIONE CONTRO AGENTI CHIMICI O BIOLOGICI"/>
    <x v="2"/>
    <n v="118576739.40000001"/>
    <s v="Si"/>
    <n v="911687.4"/>
    <s v="Procedura negoziata senza previa pubblicazione"/>
    <s v="Accordo quadro"/>
    <s v="FORNITURE"/>
    <s v="N"/>
    <s v="NULL"/>
    <s v="FB"/>
    <s v="FORNITURA DI BENI"/>
    <s v="NULL"/>
    <s v="NULL"/>
    <s v="PERFEZIONATA/O"/>
    <s v="2020-03-30"/>
  </r>
  <r>
    <x v="173"/>
    <x v="173"/>
    <s v="001"/>
    <x v="4"/>
    <s v="2020"/>
    <s v="2020-03-24"/>
    <x v="1059"/>
    <s v="8253158170"/>
    <s v="CIG"/>
    <s v="Fornitura di  materiale monouso di vestizione e protezione e di altri dispositivi urgenti per emergenza COVID-19 (gara 39-2020)"/>
    <s v="35113410-6"/>
    <s v="INDUMENTI DI PROTEZIONE CONTRO AGENTI CHIMICI O BIOLOGICI"/>
    <x v="2"/>
    <n v="118576739.40000001"/>
    <s v="Si"/>
    <n v="17328000"/>
    <s v="Procedura negoziata senza previa pubblicazione"/>
    <s v="Accordo quadro"/>
    <s v="FORNITURE"/>
    <s v="N"/>
    <s v="NULL"/>
    <s v="FB"/>
    <s v="FORNITURA DI BENI"/>
    <s v="NULL"/>
    <s v="NULL"/>
    <s v="PERFEZIONATA/O"/>
    <s v="2020-03-30"/>
  </r>
  <r>
    <x v="173"/>
    <x v="173"/>
    <s v="001"/>
    <x v="4"/>
    <s v="2020"/>
    <s v="2020-03-24"/>
    <x v="1059"/>
    <s v="8253160316"/>
    <s v="CIG"/>
    <s v="Fornitura di  materiale monouso di vestizione e protezione e di altri dispositivi urgenti per emergenza COVID-19 (gara 39-2020)"/>
    <s v="35113410-6"/>
    <s v="INDUMENTI DI PROTEZIONE CONTRO AGENTI CHIMICI O BIOLOGICI"/>
    <x v="2"/>
    <n v="118576739.40000001"/>
    <s v="Si"/>
    <n v="8910000"/>
    <s v="Procedura negoziata senza previa pubblicazione"/>
    <s v="Accordo quadro"/>
    <s v="FORNITURE"/>
    <s v="N"/>
    <s v="NULL"/>
    <s v="FB"/>
    <s v="FORNITURA DI BENI"/>
    <s v="NULL"/>
    <s v="NULL"/>
    <s v="PERFEZIONATA/O"/>
    <s v="2020-03-30"/>
  </r>
  <r>
    <x v="173"/>
    <x v="173"/>
    <s v="001"/>
    <x v="4"/>
    <s v="2020"/>
    <s v="2020-03-24"/>
    <x v="1059"/>
    <s v="825316358F"/>
    <s v="CIG"/>
    <s v="Fornitura di  materiale monouso di vestizione e protezione e di altri dispositivi urgenti per emergenza COVID-19 (gara 39-2020)"/>
    <s v="35113410-6"/>
    <s v="INDUMENTI DI PROTEZIONE CONTRO AGENTI CHIMICI O BIOLOGICI"/>
    <x v="2"/>
    <n v="118576739.40000001"/>
    <s v="Si"/>
    <n v="7495500"/>
    <s v="Procedura negoziata senza previa pubblicazione"/>
    <s v="Accordo quadro"/>
    <s v="FORNITURE"/>
    <s v="N"/>
    <s v="NULL"/>
    <s v="FB"/>
    <s v="FORNITURA DI BENI"/>
    <s v="NULL"/>
    <s v="NULL"/>
    <s v="PERFEZIONATA/O"/>
    <s v="2020-03-30"/>
  </r>
  <r>
    <x v="173"/>
    <x v="173"/>
    <s v="001"/>
    <x v="4"/>
    <s v="2020"/>
    <s v="2020-03-24"/>
    <x v="1059"/>
    <s v="8253164662"/>
    <s v="CIG"/>
    <s v="Fornitura di  materiale monouso di vestizione e protezione e di altri dispositivi urgenti per emergenza COVID-19 (gara 39-2020)"/>
    <s v="35113410-6"/>
    <s v="INDUMENTI DI PROTEZIONE CONTRO AGENTI CHIMICI O BIOLOGICI"/>
    <x v="2"/>
    <n v="118576739.40000001"/>
    <s v="Si"/>
    <n v="3600000"/>
    <s v="Procedura negoziata senza previa pubblicazione"/>
    <s v="Accordo quadro"/>
    <s v="FORNITURE"/>
    <s v="N"/>
    <s v="NULL"/>
    <s v="FB"/>
    <s v="FORNITURA DI BENI"/>
    <s v="NULL"/>
    <s v="NULL"/>
    <s v="PERFEZIONATA/O"/>
    <s v="2020-03-30"/>
  </r>
  <r>
    <x v="173"/>
    <x v="173"/>
    <s v="001"/>
    <x v="4"/>
    <s v="2020"/>
    <s v="2020-03-24"/>
    <x v="1059"/>
    <s v="82531689AE"/>
    <s v="CIG"/>
    <s v="Fornitura di  materiale monouso di vestizione e protezione e di altri dispositivi urgenti per emergenza COVID-19 (gara 39-2020)"/>
    <s v="35113410-6"/>
    <s v="INDUMENTI DI PROTEZIONE CONTRO AGENTI CHIMICI O BIOLOGICI"/>
    <x v="2"/>
    <n v="118576739.40000001"/>
    <s v="Si"/>
    <n v="2085000"/>
    <s v="Procedura negoziata senza previa pubblicazione"/>
    <s v="Accordo quadro"/>
    <s v="FORNITURE"/>
    <s v="N"/>
    <s v="NULL"/>
    <s v="FB"/>
    <s v="FORNITURA DI BENI"/>
    <s v="NULL"/>
    <s v="NULL"/>
    <s v="PERFEZIONATA/O"/>
    <s v="2020-03-30"/>
  </r>
  <r>
    <x v="173"/>
    <x v="173"/>
    <s v="001"/>
    <x v="4"/>
    <s v="2020"/>
    <s v="2020-03-24"/>
    <x v="1059"/>
    <s v="8253171C27"/>
    <s v="CIG"/>
    <s v="Fornitura di  materiale monouso di vestizione e protezione e di altri dispositivi urgenti per emergenza COVID-19 (gara 39-2020)"/>
    <s v="35113410-6"/>
    <s v="INDUMENTI DI PROTEZIONE CONTRO AGENTI CHIMICI O BIOLOGICI"/>
    <x v="2"/>
    <n v="118576739.40000001"/>
    <s v="Si"/>
    <n v="16104000"/>
    <s v="Procedura negoziata senza previa pubblicazione"/>
    <s v="Accordo quadro"/>
    <s v="FORNITURE"/>
    <s v="N"/>
    <s v="NULL"/>
    <s v="FB"/>
    <s v="FORNITURA DI BENI"/>
    <s v="NULL"/>
    <s v="NULL"/>
    <s v="PERFEZIONATA/O"/>
    <s v="2020-03-30"/>
  </r>
  <r>
    <x v="135"/>
    <x v="135"/>
    <s v="001"/>
    <x v="4"/>
    <s v="2020"/>
    <s v="2020-03-23"/>
    <x v="1060"/>
    <s v="8253759166"/>
    <s v="CIG"/>
    <s v="TC/MATERIALE DI PROTEZIONE PER COVID-19"/>
    <s v="18142000-6"/>
    <s v="VISIERE DI SICUREZZA"/>
    <x v="2"/>
    <n v="196500"/>
    <s v="Si"/>
    <n v="91500"/>
    <s v="Procedura negoziata per affidamenti sotto soglia"/>
    <s v="Contratto d'appalto"/>
    <s v="FORNITURE"/>
    <s v="N"/>
    <s v="NULL"/>
    <s v="FB"/>
    <s v="FORNITURA DI BENI"/>
    <s v="NULL"/>
    <s v="NULL"/>
    <s v="PERFEZIONATA/O"/>
    <s v="2020-03-23"/>
  </r>
  <r>
    <x v="135"/>
    <x v="135"/>
    <s v="001"/>
    <x v="4"/>
    <s v="2020"/>
    <s v="2020-03-23"/>
    <x v="1060"/>
    <s v="8253778114"/>
    <s v="CIG"/>
    <s v="TC/MATERIALE DI PROTEZIONE PER COVID-19"/>
    <s v="18110000-3"/>
    <s v="INDUMENTI PROFESSIONALI"/>
    <x v="2"/>
    <n v="196500"/>
    <s v="Si"/>
    <n v="75000"/>
    <s v="Procedura negoziata per affidamenti sotto soglia"/>
    <s v="Contratto d'appalto"/>
    <s v="FORNITURE"/>
    <s v="N"/>
    <s v="NULL"/>
    <s v="FB"/>
    <s v="FORNITURA DI BENI"/>
    <s v="NULL"/>
    <s v="NULL"/>
    <s v="PERFEZIONATA/O"/>
    <s v="2020-03-23"/>
  </r>
  <r>
    <x v="135"/>
    <x v="135"/>
    <s v="001"/>
    <x v="4"/>
    <s v="2020"/>
    <s v="2020-03-23"/>
    <x v="1060"/>
    <s v="825378787F"/>
    <s v="CIG"/>
    <s v="TC/MATERIALE DI PROTEZIONE PER COVID-19"/>
    <s v="18443300-9"/>
    <s v="COPRICAPO"/>
    <x v="2"/>
    <n v="196500"/>
    <s v="Si"/>
    <n v="15000"/>
    <s v="Procedura negoziata per affidamenti sotto soglia"/>
    <s v="Contratto d'appalto"/>
    <s v="FORNITURE"/>
    <s v="N"/>
    <s v="NULL"/>
    <s v="FB"/>
    <s v="FORNITURA DI BENI"/>
    <s v="NULL"/>
    <s v="NULL"/>
    <s v="PERFEZIONATA/O"/>
    <s v="2020-03-23"/>
  </r>
  <r>
    <x v="135"/>
    <x v="135"/>
    <s v="001"/>
    <x v="4"/>
    <s v="2020"/>
    <s v="2020-03-23"/>
    <x v="1060"/>
    <s v="8253795F17"/>
    <s v="CIG"/>
    <s v="TC/MATERIALE DI PROTEZIONE PER COVID-19"/>
    <s v="18110000-3"/>
    <s v="INDUMENTI PROFESSIONALI"/>
    <x v="2"/>
    <n v="196500"/>
    <s v="Si"/>
    <n v="15000"/>
    <s v="Procedura negoziata per affidamenti sotto soglia"/>
    <s v="Contratto d'appalto"/>
    <s v="FORNITURE"/>
    <s v="N"/>
    <s v="NULL"/>
    <s v="FB"/>
    <s v="FORNITURA DI BENI"/>
    <s v="NULL"/>
    <s v="NULL"/>
    <s v="PERFEZIONATA/O"/>
    <s v="2020-03-23"/>
  </r>
  <r>
    <x v="135"/>
    <x v="135"/>
    <s v="001"/>
    <x v="4"/>
    <s v="2020"/>
    <s v="2020-04-01"/>
    <x v="1061"/>
    <s v="8263207621"/>
    <s v="CIG"/>
    <s v="DISPOSITIVI DI PROTEZIONE PERSONALE COVID-19"/>
    <s v="33190000-8"/>
    <s v="DISPOSITIVI E PRODOTTI MEDICI VARI"/>
    <x v="2"/>
    <n v="197000"/>
    <s v="Si"/>
    <n v="60000"/>
    <s v="Procedura negoziata per affidamenti sotto soglia"/>
    <s v="Contratto d'appalto"/>
    <s v="FORNITURE"/>
    <s v="N"/>
    <s v="NULL"/>
    <s v="FB"/>
    <s v="FORNITURA DI BENI"/>
    <s v="NULL"/>
    <s v="NULL"/>
    <s v="PERFEZIONATA/O"/>
    <s v="2020-04-01"/>
  </r>
  <r>
    <x v="135"/>
    <x v="135"/>
    <s v="001"/>
    <x v="4"/>
    <s v="2020"/>
    <s v="2020-04-01"/>
    <x v="1061"/>
    <s v="826321196D"/>
    <s v="CIG"/>
    <s v="DISPOSITIVI DI PROTEZIONE PERSONALE COVID-19"/>
    <s v="33190000-8"/>
    <s v="DISPOSITIVI E PRODOTTI MEDICI VARI"/>
    <x v="2"/>
    <n v="197000"/>
    <s v="Si"/>
    <n v="45000"/>
    <s v="Procedura negoziata per affidamenti sotto soglia"/>
    <s v="Contratto d'appalto"/>
    <s v="FORNITURE"/>
    <s v="N"/>
    <s v="NULL"/>
    <s v="FB"/>
    <s v="FORNITURA DI BENI"/>
    <s v="NULL"/>
    <s v="NULL"/>
    <s v="PERFEZIONATA/O"/>
    <s v="2020-04-01"/>
  </r>
  <r>
    <x v="135"/>
    <x v="135"/>
    <s v="001"/>
    <x v="4"/>
    <s v="2020"/>
    <s v="2020-04-01"/>
    <x v="1061"/>
    <s v="82632211B0"/>
    <s v="CIG"/>
    <s v="DISPOSITIVI DI PROTEZIONE PERSONALE COVID-19"/>
    <s v="33190000-8"/>
    <s v="DISPOSITIVI E PRODOTTI MEDICI VARI"/>
    <x v="2"/>
    <n v="197000"/>
    <s v="Si"/>
    <n v="12000"/>
    <s v="Procedura negoziata per affidamenti sotto soglia"/>
    <s v="Contratto d'appalto"/>
    <s v="FORNITURE"/>
    <s v="N"/>
    <s v="NULL"/>
    <s v="FB"/>
    <s v="FORNITURA DI BENI"/>
    <s v="NULL"/>
    <s v="NULL"/>
    <s v="PERFEZIONATA/O"/>
    <s v="2020-04-01"/>
  </r>
  <r>
    <x v="135"/>
    <x v="135"/>
    <s v="001"/>
    <x v="4"/>
    <s v="2020"/>
    <s v="2020-04-01"/>
    <x v="1061"/>
    <s v="82632265CF"/>
    <s v="CIG"/>
    <s v="DISPOSITIVI DI PROTEZIONE PERSONALE COVID-19"/>
    <s v="33190000-8"/>
    <s v="DISPOSITIVI E PRODOTTI MEDICI VARI"/>
    <x v="2"/>
    <n v="197000"/>
    <s v="Si"/>
    <n v="54000"/>
    <s v="Procedura negoziata per affidamenti sotto soglia"/>
    <s v="Contratto d'appalto"/>
    <s v="FORNITURE"/>
    <s v="N"/>
    <s v="NULL"/>
    <s v="FB"/>
    <s v="FORNITURA DI BENI"/>
    <s v="NULL"/>
    <s v="NULL"/>
    <s v="PERFEZIONATA/O"/>
    <s v="2020-04-01"/>
  </r>
  <r>
    <x v="135"/>
    <x v="135"/>
    <s v="001"/>
    <x v="4"/>
    <s v="2020"/>
    <s v="2020-04-01"/>
    <x v="1061"/>
    <s v="826323091B"/>
    <s v="CIG"/>
    <s v="DISPOSITIVI DI PROTEZIONE PERSONALE COVID-19"/>
    <s v="33190000-8"/>
    <s v="DISPOSITIVI E PRODOTTI MEDICI VARI"/>
    <x v="2"/>
    <n v="197000"/>
    <s v="Si"/>
    <n v="11000"/>
    <s v="Procedura negoziata per affidamenti sotto soglia"/>
    <s v="Contratto d'appalto"/>
    <s v="FORNITURE"/>
    <s v="N"/>
    <s v="NULL"/>
    <s v="FB"/>
    <s v="FORNITURA DI BENI"/>
    <s v="NULL"/>
    <s v="NULL"/>
    <s v="PERFEZIONATA/O"/>
    <s v="2020-04-01"/>
  </r>
  <r>
    <x v="135"/>
    <x v="135"/>
    <s v="001"/>
    <x v="4"/>
    <s v="2020"/>
    <s v="2020-04-01"/>
    <x v="1061"/>
    <s v="8263234C67"/>
    <s v="CIG"/>
    <s v="DISPOSITIVI DI PROTEZIONE PERSONALE COVID-19"/>
    <s v="33190000-8"/>
    <s v="DISPOSITIVI E PRODOTTI MEDICI VARI"/>
    <x v="2"/>
    <n v="197000"/>
    <s v="Si"/>
    <n v="15000"/>
    <s v="Procedura negoziata per affidamenti sotto soglia"/>
    <s v="Contratto d'appalto"/>
    <s v="FORNITURE"/>
    <s v="N"/>
    <s v="NULL"/>
    <s v="FB"/>
    <s v="FORNITURA DI BENI"/>
    <s v="NULL"/>
    <s v="NULL"/>
    <s v="PERFEZIONATA/O"/>
    <s v="2020-04-01"/>
  </r>
  <r>
    <x v="137"/>
    <x v="137"/>
    <s v="012"/>
    <x v="13"/>
    <s v="2020"/>
    <s v="2020-03-23"/>
    <x v="1062"/>
    <s v="8251604F05"/>
    <s v="CIG"/>
    <s v="acquisto di Dispositivi di protezione individuale per far fronte all'emergenza sanitaria ex art. 63 dcomma 2 lett. c del D. Lgs 50/2016 procedura negoziata senza pubblicazione del bando"/>
    <s v="33190000-8"/>
    <s v="DISPOSITIVI E PRODOTTI MEDICI VARI"/>
    <x v="2"/>
    <n v="500000"/>
    <s v="No"/>
    <n v="500000"/>
    <s v="Procedura negoziata senza previa pubblicazione"/>
    <s v="Contratto d'appalto"/>
    <s v="FORNITURE"/>
    <s v="N"/>
    <s v="NULL"/>
    <s v="FB"/>
    <s v="FORNITURA DI BENI"/>
    <s v="NULL"/>
    <s v="NULL"/>
    <s v="PERFEZIONATA/O"/>
    <s v="2020-03-23"/>
  </r>
  <r>
    <x v="174"/>
    <x v="174"/>
    <s v="002"/>
    <x v="22"/>
    <s v="2020"/>
    <s v="2020-03-26"/>
    <x v="1063"/>
    <s v="8261346662"/>
    <s v="CIG"/>
    <s v="Fornitura camici in TNT - Emergenza COVID-19"/>
    <s v="18110000-3"/>
    <s v="INDUMENTI PROFESSIONALI"/>
    <x v="2"/>
    <n v="336000"/>
    <s v="No"/>
    <n v="336000"/>
    <s v="Procedura negoziata senza previa pubblicazione"/>
    <s v="Contratto d'appalto"/>
    <s v="FORNITURE"/>
    <s v="N"/>
    <s v="NULL"/>
    <s v="FB"/>
    <s v="FORNITURA DI BENI"/>
    <s v="NULL"/>
    <s v="NULL"/>
    <s v="PERFEZIONATA/O"/>
    <s v="2020-04-01"/>
  </r>
  <r>
    <x v="140"/>
    <x v="140"/>
    <s v="017"/>
    <x v="8"/>
    <s v="2020"/>
    <s v="2020-03-16"/>
    <x v="1064"/>
    <s v="82479832E4"/>
    <s v="CIG"/>
    <s v="Fornitura di dispositivi trasportabili di alto-biocontenimento occorrenti per l'emergenza da COVID-19 in regione Basilicata"/>
    <s v="33190000-8"/>
    <s v="DISPOSITIVI E PRODOTTI MEDICI VARI"/>
    <x v="2"/>
    <n v="127529.60000000001"/>
    <s v="No"/>
    <n v="127529.60000000001"/>
    <s v="Procedura negoziata senza previa pubblicazione"/>
    <s v="Contratto d'appalto"/>
    <s v="FORNITURE"/>
    <s v="N"/>
    <s v="NULL"/>
    <s v="FB"/>
    <s v="FORNITURA DI BENI"/>
    <s v="NULL"/>
    <s v="NULL"/>
    <s v="PERFEZIONATA/O"/>
    <s v="2020-03-20"/>
  </r>
  <r>
    <x v="175"/>
    <x v="175"/>
    <s v="013"/>
    <x v="0"/>
    <s v="2020"/>
    <s v="2020-03-23"/>
    <x v="1065"/>
    <s v="8253858318"/>
    <s v="CIG"/>
    <s v="Struttura di Missione per il Superamento Emergenze di Protezione Civile Regionali. Emergenza Covid-19.Fornitura Dispositivi di Protezione Individuali ai sensi dell"/>
    <s v="35113400-3"/>
    <s v="INDUMENTI PROTETTIVI E DI SICUREZZA"/>
    <x v="2"/>
    <n v="4940000"/>
    <s v="No"/>
    <n v="4940000"/>
    <s v="Affidamento diretto"/>
    <s v="Contratto d'appalto"/>
    <s v="FORNITURE"/>
    <s v="N"/>
    <s v="NULL"/>
    <s v="FB"/>
    <s v="FORNITURA DI BENI"/>
    <s v="NULL"/>
    <s v="NULL"/>
    <s v="PERFEZIONATA/O"/>
    <s v="2020-03-23"/>
  </r>
  <r>
    <x v="141"/>
    <x v="141"/>
    <s v="006"/>
    <x v="19"/>
    <s v="2020"/>
    <s v="2020-03-23"/>
    <x v="1066"/>
    <s v="8254066EBA"/>
    <s v="CIG"/>
    <s v=" fornitura di dispositivi di protezione personale"/>
    <s v="33190000-8"/>
    <s v="DISPOSITIVI E PRODOTTI MEDICI VARI"/>
    <x v="2"/>
    <n v="40500"/>
    <s v="No"/>
    <n v="40500"/>
    <s v="Affidamento diretto"/>
    <s v="Contratto d'appalto"/>
    <s v="FORNITURE"/>
    <s v="N"/>
    <s v="NULL"/>
    <s v="FB"/>
    <s v="FORNITURA DI BENI"/>
    <s v="2020-03-25"/>
    <n v="40500"/>
    <s v="AGGIUDICATA/O"/>
    <s v="2020-03-26"/>
  </r>
  <r>
    <x v="142"/>
    <x v="142"/>
    <s v="016"/>
    <x v="17"/>
    <s v="2020"/>
    <s v="2020-03-26"/>
    <x v="1067"/>
    <s v="8259065C09"/>
    <s v="CIG"/>
    <s v="Emergenza Coronavirus. Fornitura di DPI ed attrezzature sanitarie per l"/>
    <s v="33190000-8"/>
    <s v="DISPOSITIVI E PRODOTTI MEDICI VARI"/>
    <x v="2"/>
    <n v="7170000"/>
    <s v="No"/>
    <n v="7170000"/>
    <s v="Procedura negoziata senza previa pubblicazione"/>
    <s v="Contratto d'appalto"/>
    <s v="FORNITURE"/>
    <s v="N"/>
    <s v="NULL"/>
    <s v="FB"/>
    <s v="FORNITURA DI BENI"/>
    <s v="NULL"/>
    <s v="NULL"/>
    <s v="PERFEZIONATA/O"/>
    <s v="2020-03-26"/>
  </r>
  <r>
    <x v="142"/>
    <x v="142"/>
    <s v="016"/>
    <x v="17"/>
    <s v="2020"/>
    <s v="2020-03-27"/>
    <x v="1068"/>
    <s v="82598682B4"/>
    <s v="CIG"/>
    <s v="Emergenza Coronavirus. Fornitura di DPI ed attrezzature sanitarie per l"/>
    <s v="33190000-8"/>
    <s v="DISPOSITIVI E PRODOTTI MEDICI VARI"/>
    <x v="2"/>
    <n v="1641000"/>
    <s v="No"/>
    <n v="1641000"/>
    <s v="Procedura negoziata senza previa pubblicazione"/>
    <s v="Contratto d'appalto"/>
    <s v="FORNITURE"/>
    <s v="N"/>
    <s v="NULL"/>
    <s v="FB"/>
    <s v="FORNITURA DI BENI"/>
    <s v="NULL"/>
    <s v="NULL"/>
    <s v="PERFEZIONATA/O"/>
    <s v="2020-03-27"/>
  </r>
  <r>
    <x v="142"/>
    <x v="142"/>
    <s v="016"/>
    <x v="17"/>
    <s v="2020"/>
    <s v="2020-03-27"/>
    <x v="1069"/>
    <s v="8259889408"/>
    <s v="CIG"/>
    <s v="Emergenza Coronavirus. Fornitura di DPI ed attrezzature sanitarie per l'emergenza "/>
    <s v="33190000-8"/>
    <s v="DISPOSITIVI E PRODOTTI MEDICI VARI"/>
    <x v="2"/>
    <n v="2350000"/>
    <s v="No"/>
    <n v="2350000"/>
    <s v="Procedura negoziata senza previa pubblicazione"/>
    <s v="Contratto d'appalto"/>
    <s v="FORNITURE"/>
    <s v="N"/>
    <s v="NULL"/>
    <s v="FB"/>
    <s v="FORNITURA DI BENI"/>
    <s v="NULL"/>
    <s v="NULL"/>
    <s v="PERFEZIONATA/O"/>
    <s v="2020-03-27"/>
  </r>
  <r>
    <x v="142"/>
    <x v="142"/>
    <s v="016"/>
    <x v="17"/>
    <s v="2020"/>
    <s v="2020-03-27"/>
    <x v="1070"/>
    <s v="8260046597"/>
    <s v="CIG"/>
    <s v="Emergenza Coronavirus. Fornitura di DPI ed attrezzature sanitarie per l'emergenza "/>
    <s v="33190000-8"/>
    <s v="DISPOSITIVI E PRODOTTI MEDICI VARI"/>
    <x v="2"/>
    <n v="21113250"/>
    <s v="No"/>
    <n v="21113250"/>
    <s v="Procedura negoziata senza previa pubblicazione"/>
    <s v="Contratto d'appalto"/>
    <s v="FORNITURE"/>
    <s v="N"/>
    <s v="NULL"/>
    <s v="FB"/>
    <s v="FORNITURA DI BENI"/>
    <s v="NULL"/>
    <s v="NULL"/>
    <s v="PERFEZIONATA/O"/>
    <s v="2020-03-27"/>
  </r>
  <r>
    <x v="142"/>
    <x v="142"/>
    <s v="016"/>
    <x v="17"/>
    <s v="2020"/>
    <s v="2020-03-28"/>
    <x v="1071"/>
    <s v="8260271F41"/>
    <s v="CIG"/>
    <s v="Emergenza Coronavirus. Fornitura di DPI ed attrezzature sanitarie per l'emergenza "/>
    <s v="33190000-8"/>
    <s v="DISPOSITIVI E PRODOTTI MEDICI VARI"/>
    <x v="2"/>
    <n v="2013500"/>
    <s v="No"/>
    <n v="2013500"/>
    <s v="Procedura negoziata senza previa pubblicazione"/>
    <s v="Contratto d'appalto"/>
    <s v="FORNITURE"/>
    <s v="N"/>
    <s v="NULL"/>
    <s v="FB"/>
    <s v="FORNITURA DI BENI"/>
    <s v="NULL"/>
    <s v="NULL"/>
    <s v="PERFEZIONATA/O"/>
    <s v="2020-03-28"/>
  </r>
  <r>
    <x v="142"/>
    <x v="142"/>
    <s v="016"/>
    <x v="17"/>
    <s v="2020"/>
    <s v="2020-03-31"/>
    <x v="1072"/>
    <s v="8262553A6D"/>
    <s v="CIG"/>
    <s v="Emergenza Coronavirus. Fornitura di DPI ed attrezzature sanitarie per l"/>
    <s v="33140000-3"/>
    <s v="MATERIALI MEDICI"/>
    <x v="2"/>
    <n v="4425000"/>
    <s v="No"/>
    <n v="4425000"/>
    <s v="Procedura negoziata senza previa pubblicazione"/>
    <s v="Contratto d'appalto"/>
    <s v="FORNITURE"/>
    <s v="N"/>
    <s v="NULL"/>
    <s v="FB"/>
    <s v="FORNITURA DI BENI"/>
    <s v="NULL"/>
    <s v="NULL"/>
    <s v="PERFEZIONATA/O"/>
    <s v="2020-03-31"/>
  </r>
  <r>
    <x v="142"/>
    <x v="142"/>
    <s v="016"/>
    <x v="17"/>
    <s v="2020"/>
    <s v="2020-04-01"/>
    <x v="1073"/>
    <s v="82639825AE"/>
    <s v="CIG"/>
    <s v="Fornitura DPI - Emergenza COVID 19 - Mascherine FFP3 "/>
    <s v="33190000-8"/>
    <s v="DISPOSITIVI E PRODOTTI MEDICI VARI"/>
    <x v="2"/>
    <n v="400000"/>
    <s v="No"/>
    <n v="400000"/>
    <s v="Procedura negoziata senza previa pubblicazione"/>
    <s v="Contratto d'appalto"/>
    <s v="FORNITURE"/>
    <s v="N"/>
    <s v="NULL"/>
    <s v="FB"/>
    <s v="FORNITURA DI BENI"/>
    <s v="NULL"/>
    <s v="NULL"/>
    <s v="PERFEZIONATA/O"/>
    <s v="2020-04-01"/>
  </r>
  <r>
    <x v="142"/>
    <x v="142"/>
    <s v="016"/>
    <x v="17"/>
    <s v="2020"/>
    <s v="2020-04-01"/>
    <x v="1074"/>
    <s v="8264452988"/>
    <s v="CIG"/>
    <s v="Fornitura DPI - Emergenza COVID 19"/>
    <s v="33190000-8"/>
    <s v="DISPOSITIVI E PRODOTTI MEDICI VARI"/>
    <x v="2"/>
    <n v="8070000"/>
    <s v="No"/>
    <n v="8070000"/>
    <s v="Procedura negoziata senza previa pubblicazione"/>
    <s v="Contratto d'appalto"/>
    <s v="FORNITURE"/>
    <s v="N"/>
    <s v="NULL"/>
    <s v="FB"/>
    <s v="FORNITURA DI BENI"/>
    <s v="NULL"/>
    <s v="NULL"/>
    <s v="PERFEZIONATA/O"/>
    <s v="2020-04-01"/>
  </r>
  <r>
    <x v="142"/>
    <x v="142"/>
    <s v="016"/>
    <x v="17"/>
    <s v="2020"/>
    <s v="2020-04-02"/>
    <x v="1075"/>
    <s v="8265678D41"/>
    <s v="CIG"/>
    <s v="Fornitura DPI - Emergenza COVID 19"/>
    <s v="33190000-8"/>
    <s v="DISPOSITIVI E PRODOTTI MEDICI VARI"/>
    <x v="2"/>
    <n v="66700"/>
    <s v="No"/>
    <n v="66700"/>
    <s v="Procedura negoziata senza previa pubblicazione"/>
    <s v="Contratto d'appalto"/>
    <s v="FORNITURE"/>
    <s v="N"/>
    <s v="NULL"/>
    <s v="FB"/>
    <s v="FORNITURA DI BENI"/>
    <s v="NULL"/>
    <s v="NULL"/>
    <s v="PERFEZIONATA/O"/>
    <s v="2020-04-02"/>
  </r>
  <r>
    <x v="142"/>
    <x v="142"/>
    <s v="016"/>
    <x v="17"/>
    <s v="2020"/>
    <s v="2020-04-03"/>
    <x v="1076"/>
    <s v="8266901E81"/>
    <s v="CIG"/>
    <s v="Emergenza Coronavirus. Fornitura di DPI ed attrezzature sanitarie per l"/>
    <s v="33190000-8"/>
    <s v="DISPOSITIVI E PRODOTTI MEDICI VARI"/>
    <x v="2"/>
    <n v="948920"/>
    <s v="No"/>
    <n v="948920"/>
    <s v="Procedura negoziata senza previa pubblicazione"/>
    <s v="Contratto d'appalto"/>
    <s v="FORNITURE"/>
    <s v="N"/>
    <s v="NULL"/>
    <s v="FB"/>
    <s v="FORNITURA DI BENI"/>
    <s v="NULL"/>
    <s v="NULL"/>
    <s v="PERFEZIONATA/O"/>
    <s v="2020-04-03"/>
  </r>
  <r>
    <x v="142"/>
    <x v="142"/>
    <s v="016"/>
    <x v="17"/>
    <s v="2020"/>
    <s v="2020-04-07"/>
    <x v="1077"/>
    <s v="8269363E36"/>
    <s v="CIG"/>
    <s v="Fornitura DPI - Emergenza COVID 19 - Tute di protezione"/>
    <s v="33199000-1"/>
    <s v="INDUMENTI PER PERSONALE MEDICO"/>
    <x v="2"/>
    <n v="2980000"/>
    <s v="No"/>
    <n v="2980000"/>
    <s v="Procedura negoziata senza previa pubblicazione"/>
    <s v="Contratto d'appalto"/>
    <s v="FORNITURE"/>
    <s v="N"/>
    <s v="NULL"/>
    <s v="FB"/>
    <s v="FORNITURA DI BENI"/>
    <s v="NULL"/>
    <s v="NULL"/>
    <s v="PERFEZIONATA/O"/>
    <s v="2020-04-07"/>
  </r>
  <r>
    <x v="159"/>
    <x v="159"/>
    <s v="012"/>
    <x v="13"/>
    <s v="2020"/>
    <s v="2020-03-02"/>
    <x v="1078"/>
    <s v="8233516059"/>
    <s v="CIG"/>
    <s v="Affidamento alla Ditta A.D. Medical srl, ai sensi dell'art. 63, comma 2, lettera c) del D.Lgs. 50/2016, della fornitura di DPI necessari a soddisfare, con estrema urgenza, le esigenze del sistema per fronteggiare l'emergenza relativa al rischio sanitario connesso all'insorgenza di patologie derivanti da agenti virali trasmissibili, "/>
    <s v="35113410-6"/>
    <s v="INDUMENTI DI PROTEZIONE CONTRO AGENTI CHIMICI O BIOLOGICI"/>
    <x v="2"/>
    <n v="2155000"/>
    <s v="No"/>
    <n v="2155000"/>
    <s v="Procedura negoziata senza previa pubblicazione"/>
    <s v="Contratto d'appalto"/>
    <s v="FORNITURE"/>
    <s v="N"/>
    <s v="NULL"/>
    <s v="FB"/>
    <s v="FORNITURA DI BENI"/>
    <s v="NULL"/>
    <s v="NULL"/>
    <s v="PERFEZIONATA/O"/>
    <s v="2020-03-03"/>
  </r>
  <r>
    <x v="159"/>
    <x v="159"/>
    <s v="012"/>
    <x v="13"/>
    <s v="2020"/>
    <s v="2020-03-11"/>
    <x v="1079"/>
    <s v="82439567B3"/>
    <s v="CIG"/>
    <s v="Affidamento alla NBC SYSTEM SRL, ai sensi dell'art. 63, comma 2, lettera c) del D.Lgs. 50/2016, della fornitura di DPI - guanti in nitrile NT 420 - necessari a soddisfare, con estrema urgenza, le esigenze del sistema per fronteggiare l'emergenza relativa al rischio sanitario connesso all'insorgenza di patologie derivanti da agenti virali trasmissibili, "/>
    <s v="33141420-0"/>
    <s v="GUANTI CHIRURGICI"/>
    <x v="2"/>
    <n v="144000"/>
    <s v="No"/>
    <n v="144000"/>
    <s v="Procedura negoziata senza previa pubblicazione"/>
    <s v="Contratto d'appalto"/>
    <s v="FORNITURE"/>
    <s v="N"/>
    <s v="NULL"/>
    <s v="FB"/>
    <s v="FORNITURA DI BENI"/>
    <s v="NULL"/>
    <s v="NULL"/>
    <s v="PERFEZIONATA/O"/>
    <s v="2020-03-12"/>
  </r>
  <r>
    <x v="145"/>
    <x v="145"/>
    <s v="008"/>
    <x v="9"/>
    <s v="2020"/>
    <s v="2020-03-20"/>
    <x v="1080"/>
    <s v="82529662FE"/>
    <s v="CIG"/>
    <s v="camici tipo t6 - emergenza covid-19"/>
    <s v="33199000-1"/>
    <s v="INDUMENTI PER PERSONALE MEDICO"/>
    <x v="2"/>
    <n v="144500"/>
    <s v="No"/>
    <n v="144500"/>
    <s v="Procedura negoziata senza previa pubblicazione"/>
    <s v="Contratto d'appalto"/>
    <s v="FORNITURE"/>
    <s v="N"/>
    <s v="NULL"/>
    <s v="FB"/>
    <s v="FORNITURA DI BENI"/>
    <s v="NULL"/>
    <s v="NULL"/>
    <s v="PERFEZIONATA/O"/>
    <s v="2020-03-20"/>
  </r>
  <r>
    <x v="145"/>
    <x v="145"/>
    <s v="008"/>
    <x v="9"/>
    <s v="2020"/>
    <s v="2020-03-20"/>
    <x v="1081"/>
    <s v="82529738C3"/>
    <s v="CIG"/>
    <s v="CAMICI IN TAIVEK"/>
    <s v="33199000-1"/>
    <s v="INDUMENTI PER PERSONALE MEDICO"/>
    <x v="2"/>
    <n v="149999"/>
    <s v="No"/>
    <n v="149999"/>
    <s v="Procedura negoziata senza previa pubblicazione"/>
    <s v="Contratto d'appalto"/>
    <s v="FORNITURE"/>
    <s v="N"/>
    <s v="NULL"/>
    <s v="FB"/>
    <s v="FORNITURA DI BENI"/>
    <s v="NULL"/>
    <s v="NULL"/>
    <s v="PERFEZIONATA/O"/>
    <s v="2020-03-20"/>
  </r>
  <r>
    <x v="176"/>
    <x v="176"/>
    <s v="017"/>
    <x v="8"/>
    <s v="2020"/>
    <s v="2020-04-06"/>
    <x v="1082"/>
    <s v="8267504022"/>
    <s v="CIG"/>
    <s v="PROCEDURA NEGOZIATA SUL MEPA PER LA FORNITURA DISPOSITIVI DI PROTZIONE INDIVIDUALE PER EMERGENZA COVID 19."/>
    <s v="18110000-3"/>
    <s v="INDUMENTI PROFESSIONALI"/>
    <x v="2"/>
    <n v="111000"/>
    <s v="Si"/>
    <n v="40000"/>
    <s v="Procedura negoziata per affidamenti sotto soglia"/>
    <s v="Contratto d'appalto"/>
    <s v="FORNITURE"/>
    <s v="N"/>
    <s v="NULL"/>
    <s v="FB"/>
    <s v="FORNITURA DI BENI"/>
    <s v="NULL"/>
    <s v="NULL"/>
    <s v="PERFEZIONATA/O"/>
    <s v="2020-04-06"/>
  </r>
  <r>
    <x v="176"/>
    <x v="176"/>
    <s v="017"/>
    <x v="8"/>
    <s v="2020"/>
    <s v="2020-04-06"/>
    <x v="1082"/>
    <s v="82675050F5"/>
    <s v="CIG"/>
    <s v="PROCEDURA NEGOZIATA SUL MEPA PER LA FORNITURA DISPOSITIVI DI PROTZIONE INDIVIDUALE PER EMERGENZA COVID 19."/>
    <s v="18110000-3"/>
    <s v="INDUMENTI PROFESSIONALI"/>
    <x v="2"/>
    <n v="111000"/>
    <s v="Si"/>
    <n v="16000"/>
    <s v="Procedura negoziata per affidamenti sotto soglia"/>
    <s v="Contratto d'appalto"/>
    <s v="FORNITURE"/>
    <s v="N"/>
    <s v="NULL"/>
    <s v="FB"/>
    <s v="FORNITURA DI BENI"/>
    <s v="NULL"/>
    <s v="NULL"/>
    <s v="PERFEZIONATA/O"/>
    <s v="2020-04-06"/>
  </r>
  <r>
    <x v="176"/>
    <x v="176"/>
    <s v="017"/>
    <x v="8"/>
    <s v="2020"/>
    <s v="2020-04-06"/>
    <x v="1082"/>
    <s v="82675061C8"/>
    <s v="CIG"/>
    <s v="PROCEDURA NEGOZIATA SUL MEPA PER LA FORNITURA DISPOSITIVI DI PROTZIONE INDIVIDUALE PER EMERGENZA COVID 19."/>
    <s v="18110000-3"/>
    <s v="INDUMENTI PROFESSIONALI"/>
    <x v="2"/>
    <n v="111000"/>
    <s v="Si"/>
    <n v="18000"/>
    <s v="Procedura negoziata per affidamenti sotto soglia"/>
    <s v="Contratto d'appalto"/>
    <s v="FORNITURE"/>
    <s v="N"/>
    <s v="NULL"/>
    <s v="FB"/>
    <s v="FORNITURA DI BENI"/>
    <s v="NULL"/>
    <s v="NULL"/>
    <s v="PERFEZIONATA/O"/>
    <s v="2020-04-06"/>
  </r>
  <r>
    <x v="176"/>
    <x v="176"/>
    <s v="017"/>
    <x v="8"/>
    <s v="2020"/>
    <s v="2020-04-06"/>
    <x v="1082"/>
    <s v="826750729B"/>
    <s v="CIG"/>
    <s v="PROCEDURA NEGOZIATA SUL MEPA PER LA FORNITURA DISPOSITIVI DI PROTZIONE INDIVIDUALE PER EMERGENZA COVID 19."/>
    <s v="18110000-3"/>
    <s v="INDUMENTI PROFESSIONALI"/>
    <x v="2"/>
    <n v="111000"/>
    <s v="Si"/>
    <n v="14000"/>
    <s v="Procedura negoziata per affidamenti sotto soglia"/>
    <s v="Contratto d'appalto"/>
    <s v="FORNITURE"/>
    <s v="N"/>
    <s v="NULL"/>
    <s v="FB"/>
    <s v="FORNITURA DI BENI"/>
    <s v="NULL"/>
    <s v="NULL"/>
    <s v="PERFEZIONATA/O"/>
    <s v="2020-04-06"/>
  </r>
  <r>
    <x v="176"/>
    <x v="176"/>
    <s v="017"/>
    <x v="8"/>
    <s v="2020"/>
    <s v="2020-04-06"/>
    <x v="1082"/>
    <s v="826750836E"/>
    <s v="CIG"/>
    <s v="PROCEDURA NEGOZIATA SUL MEPA PER LA FORNITURA DISPOSITIVI DI PROTZIONE INDIVIDUALE PER EMERGENZA COVID 19."/>
    <s v="18110000-3"/>
    <s v="INDUMENTI PROFESSIONALI"/>
    <x v="2"/>
    <n v="111000"/>
    <s v="Si"/>
    <n v="500"/>
    <s v="Procedura negoziata per affidamenti sotto soglia"/>
    <s v="Contratto d'appalto"/>
    <s v="FORNITURE"/>
    <s v="N"/>
    <s v="NULL"/>
    <s v="FB"/>
    <s v="FORNITURA DI BENI"/>
    <s v="NULL"/>
    <s v="NULL"/>
    <s v="PERFEZIONATA/O"/>
    <s v="2020-04-06"/>
  </r>
  <r>
    <x v="176"/>
    <x v="176"/>
    <s v="017"/>
    <x v="8"/>
    <s v="2020"/>
    <s v="2020-04-06"/>
    <x v="1082"/>
    <s v="8267510514"/>
    <s v="CIG"/>
    <s v="PROCEDURA NEGOZIATA SUL MEPA PER LA FORNITURA DISPOSITIVI DI PROTZIONE INDIVIDUALE PER EMERGENZA COVID 19."/>
    <s v="18110000-3"/>
    <s v="INDUMENTI PROFESSIONALI"/>
    <x v="2"/>
    <n v="111000"/>
    <s v="Si"/>
    <n v="22500"/>
    <s v="Procedura negoziata per affidamenti sotto soglia"/>
    <s v="Contratto d'appalto"/>
    <s v="FORNITURE"/>
    <s v="N"/>
    <s v="NULL"/>
    <s v="FB"/>
    <s v="FORNITURA DI BENI"/>
    <s v="NULL"/>
    <s v="NULL"/>
    <s v="PERFEZIONATA/O"/>
    <s v="2020-04-06"/>
  </r>
  <r>
    <x v="177"/>
    <x v="177"/>
    <s v="007"/>
    <x v="7"/>
    <s v="2020"/>
    <s v="2020-03-04"/>
    <x v="1083"/>
    <s v="823627879D"/>
    <s v="CIG"/>
    <s v="Acquisto  di  tute monouso  - "/>
    <s v="33199000-1"/>
    <s v="INDUMENTI PER PERSONALE MEDICO"/>
    <x v="2"/>
    <n v="140000"/>
    <s v="No"/>
    <n v="140000"/>
    <s v="Procedura negoziata senza previa pubblicazione"/>
    <s v="Contratto d'appalto"/>
    <s v="FORNITURE"/>
    <s v="N"/>
    <s v="NULL"/>
    <s v="FB"/>
    <s v="FORNITURA DI BENI"/>
    <s v="NULL"/>
    <s v="NULL"/>
    <s v="PERFEZIONATA/O"/>
    <s v="2020-03-04"/>
  </r>
  <r>
    <x v="177"/>
    <x v="177"/>
    <s v="007"/>
    <x v="7"/>
    <s v="2020"/>
    <s v="2020-03-10"/>
    <x v="1084"/>
    <s v="8242409B12"/>
    <s v="CIG"/>
    <s v="fornitura di  n^ 500.000 camici  monouso  non sterile  DPI cat. III - "/>
    <s v="35113410-6"/>
    <s v="INDUMENTI DI PROTEZIONE CONTRO AGENTI CHIMICI O BIOLOGICI"/>
    <x v="2"/>
    <n v="5000000"/>
    <s v="No"/>
    <n v="5000000"/>
    <s v="Procedura negoziata senza previa pubblicazione"/>
    <s v="Contratto d'appalto"/>
    <s v="FORNITURE"/>
    <s v="N"/>
    <s v="NULL"/>
    <s v="FB"/>
    <s v="FORNITURA DI BENI"/>
    <s v="NULL"/>
    <s v="NULL"/>
    <s v="PERFEZIONATA/O"/>
    <s v="2020-03-10"/>
  </r>
  <r>
    <x v="150"/>
    <x v="150"/>
    <s v="001"/>
    <x v="4"/>
    <s v="2020"/>
    <s v="2020-03-09"/>
    <x v="1085"/>
    <s v="82714497A4"/>
    <s v="CIG"/>
    <s v="Guanti uso sanitario - Lotto 8 gara S.C.R. Piemonte n. 79-2018 - Ditta Nacatur International srl -"/>
    <s v="33141420-0"/>
    <s v="GUANTI CHIRURGICI"/>
    <x v="2"/>
    <n v="137700"/>
    <s v="No"/>
    <n v="137700"/>
    <s v="Affidamento diretto in adesione ad accordo quadro/convenzione"/>
    <s v="Contratto d'appalto discendente da Accordo quadro/Convenzione senza successivo confronto competitivo"/>
    <s v="FORNITURE"/>
    <s v="N"/>
    <s v="NULL"/>
    <s v="FB"/>
    <s v="FORNITURA DI BENI"/>
    <s v="NULL"/>
    <n v="137700"/>
    <s v="PERFEZIONATA/O"/>
    <s v="2020-04-09"/>
  </r>
  <r>
    <x v="150"/>
    <x v="150"/>
    <s v="001"/>
    <x v="4"/>
    <s v="2020"/>
    <s v="2020-04-01"/>
    <x v="1086"/>
    <s v="82669116C4"/>
    <s v="CIG"/>
    <s v="EMERGENZA COVID-19 PROCEDURA NEGOZIATA IN URGENZA PER FORNITURA DI CAMICI MONOUSO IN TNT"/>
    <s v="33190000-8"/>
    <s v="DISPOSITIVI E PRODOTTI MEDICI VARI"/>
    <x v="2"/>
    <n v="52699"/>
    <s v="No"/>
    <n v="52699"/>
    <s v="Procedura negoziata senza previa pubblicazione"/>
    <s v="Affidamento a contraente generale"/>
    <s v="FORNITURE"/>
    <s v="N"/>
    <s v="NULL"/>
    <s v="FB"/>
    <s v="FORNITURA DI BENI"/>
    <s v="NULL"/>
    <s v="NULL"/>
    <s v="PERFEZIONATA/O"/>
    <s v="2020-04-06"/>
  </r>
  <r>
    <x v="161"/>
    <x v="161"/>
    <s v="099"/>
    <x v="6"/>
    <s v="2020"/>
    <s v="2020-03-17"/>
    <x v="1087"/>
    <s v="823881660A"/>
    <s v="CIG"/>
    <s v="OCDPC 630/2020 fornitura guanti monouso 2.350.000"/>
    <s v="18424300-0"/>
    <s v="GUANTI MONOUSO"/>
    <x v="2"/>
    <n v="100000"/>
    <s v="No"/>
    <n v="100000"/>
    <s v="Affidamento diretto"/>
    <s v="Contratto d'appalto"/>
    <s v="FORNITURE"/>
    <s v="N"/>
    <s v="NULL"/>
    <s v="FB"/>
    <s v="FORNITURA DI BENI"/>
    <s v="NULL"/>
    <s v="NULL"/>
    <s v="PERFEZIONATA/O"/>
    <s v="2020-03-20"/>
  </r>
  <r>
    <x v="161"/>
    <x v="161"/>
    <s v="099"/>
    <x v="6"/>
    <s v="2020"/>
    <s v="2020-03-20"/>
    <x v="1088"/>
    <s v="8252059682"/>
    <s v="CIG"/>
    <s v="OCDPC 630/2020 fornitura guanti monouso 2.900.000"/>
    <s v="18424300-0"/>
    <s v="GUANTI MONOUSO"/>
    <x v="2"/>
    <n v="116000"/>
    <s v="No"/>
    <n v="116000"/>
    <s v="Affidamento diretto"/>
    <s v="Contratto d'appalto"/>
    <s v="FORNITURE"/>
    <s v="N"/>
    <s v="NULL"/>
    <s v="FB"/>
    <s v="FORNITURA DI BENI"/>
    <s v="NULL"/>
    <s v="NULL"/>
    <s v="PERFEZIONATA/O"/>
    <s v="2020-03-26"/>
  </r>
  <r>
    <x v="161"/>
    <x v="161"/>
    <s v="099"/>
    <x v="6"/>
    <s v="2020"/>
    <s v="2020-03-23"/>
    <x v="1089"/>
    <s v="82530811E5"/>
    <s v="CIG"/>
    <s v="Fornitura guanti in vinile"/>
    <s v="35113400-3"/>
    <s v="INDUMENTI PROTETTIVI E DI SICUREZZA"/>
    <x v="2"/>
    <n v="80000"/>
    <s v="No"/>
    <n v="80000"/>
    <s v="Affidamento diretto"/>
    <s v="Contratto d'appalto"/>
    <s v="FORNITURE"/>
    <s v="N"/>
    <s v="NULL"/>
    <s v="FB"/>
    <s v="FORNITURA DI BENI"/>
    <s v="NULL"/>
    <s v="NULL"/>
    <s v="PERFEZIONATA/O"/>
    <s v="2020-03-26"/>
  </r>
  <r>
    <x v="155"/>
    <x v="155"/>
    <s v="004"/>
    <x v="12"/>
    <s v="2020"/>
    <s v="2020-03-13"/>
    <x v="1090"/>
    <s v="82466674E4"/>
    <s v="CIG"/>
    <s v="acquisto mascherine chirurgiche emergenza coronavirus"/>
    <s v="33141000-0"/>
    <s v="MATERIALI MEDICI NON CHIMICI DI CONSUMO MONOUSO E MATERIALE DI CONSUMO EMATOLOGICO"/>
    <x v="3"/>
    <n v="550000"/>
    <s v="No"/>
    <n v="550000"/>
    <s v="Affidamento diretto"/>
    <s v="Contratto d'appalto"/>
    <s v="FORNITURE"/>
    <s v="N"/>
    <s v="NULL"/>
    <s v="FB"/>
    <s v="FORNITURA DI BENI"/>
    <s v="NULL"/>
    <s v="NULL"/>
    <s v="PERFEZIONATA/O"/>
    <s v="2020-03-13"/>
  </r>
  <r>
    <x v="155"/>
    <x v="155"/>
    <s v="004"/>
    <x v="12"/>
    <s v="2020"/>
    <s v="2020-03-16"/>
    <x v="1091"/>
    <s v="82481604F4"/>
    <s v="CIG"/>
    <s v="fornitura camici e mascherine ffp2 emergenza coronavirus"/>
    <s v="33140000-3"/>
    <s v="MATERIALI MEDICI"/>
    <x v="3"/>
    <n v="199500"/>
    <s v="No"/>
    <n v="199500"/>
    <s v="Affidamento diretto"/>
    <s v="Contratto d'appalto"/>
    <s v="FORNITURE"/>
    <s v="N"/>
    <s v="NULL"/>
    <s v="FB"/>
    <s v="FORNITURA DI BENI"/>
    <s v="NULL"/>
    <s v="NULL"/>
    <s v="PERFEZIONATA/O"/>
    <s v="2020-03-16"/>
  </r>
  <r>
    <x v="155"/>
    <x v="155"/>
    <s v="004"/>
    <x v="12"/>
    <s v="2020"/>
    <s v="2020-03-19"/>
    <x v="1092"/>
    <s v="8253076DC1"/>
    <s v="CIG"/>
    <s v="acquisto mascherine KN95  emergenza coronavirus"/>
    <s v="33199000-1"/>
    <s v="INDUMENTI PER PERSONALE MEDICO"/>
    <x v="3"/>
    <n v="71400"/>
    <s v="No"/>
    <n v="71400"/>
    <s v="Affidamento diretto"/>
    <s v="Contratto d'appalto"/>
    <s v="FORNITURE"/>
    <s v="N"/>
    <s v="NULL"/>
    <s v="FB"/>
    <s v="FORNITURA DI BENI"/>
    <s v="NULL"/>
    <s v="NULL"/>
    <s v="PERFEZIONATA/O"/>
    <s v="2020-03-31"/>
  </r>
  <r>
    <x v="155"/>
    <x v="155"/>
    <s v="004"/>
    <x v="12"/>
    <s v="2020"/>
    <s v="2020-03-19"/>
    <x v="1093"/>
    <s v="8253199345"/>
    <s v="CIG"/>
    <s v="mascherine chirurgiche e ffp2 emergenza virus"/>
    <s v="33199000-1"/>
    <s v="INDUMENTI PER PERSONALE MEDICO"/>
    <x v="3"/>
    <n v="487500"/>
    <s v="No"/>
    <n v="487500"/>
    <s v="Procedura aperta"/>
    <s v="Contratto d'appalto"/>
    <s v="FORNITURE"/>
    <s v="N"/>
    <s v="NULL"/>
    <s v="FB"/>
    <s v="FORNITURA DI BENI"/>
    <s v="NULL"/>
    <s v="NULL"/>
    <s v="PERFEZIONATA/O"/>
    <s v="2020-03-31"/>
  </r>
  <r>
    <x v="155"/>
    <x v="155"/>
    <s v="004"/>
    <x v="12"/>
    <s v="2020"/>
    <s v="2020-03-26"/>
    <x v="1094"/>
    <s v="8257689C86"/>
    <s v="CIG"/>
    <s v="acquisto ffp2 e KN95"/>
    <s v="33199000-1"/>
    <s v="INDUMENTI PER PERSONALE MEDICO"/>
    <x v="3"/>
    <n v="61000"/>
    <s v="No"/>
    <n v="61000"/>
    <s v="Affidamento diretto"/>
    <s v="Contratto d'appalto"/>
    <s v="FORNITURE"/>
    <s v="N"/>
    <s v="NULL"/>
    <s v="FB"/>
    <s v="FORNITURA DI BENI"/>
    <s v="NULL"/>
    <s v="NULL"/>
    <s v="PERFEZIONATA/O"/>
    <s v="2020-03-31"/>
  </r>
  <r>
    <x v="155"/>
    <x v="155"/>
    <s v="004"/>
    <x v="12"/>
    <s v="2020"/>
    <s v="2020-04-02"/>
    <x v="1095"/>
    <s v="826166801D"/>
    <s v="CIG"/>
    <s v="fornitura mascherine chirurgiche emergenza coronavirus"/>
    <s v="33199000-1"/>
    <s v="INDUMENTI PER PERSONALE MEDICO"/>
    <x v="3"/>
    <n v="550000"/>
    <s v="No"/>
    <n v="550000"/>
    <s v="Affidamento diretto"/>
    <s v="Contratto d'appalto"/>
    <s v="FORNITURE"/>
    <s v="N"/>
    <s v="NULL"/>
    <s v="FB"/>
    <s v="FORNITURA DI BENI"/>
    <s v="NULL"/>
    <s v="NULL"/>
    <s v="PERFEZIONATA/O"/>
    <s v="2020-04-08"/>
  </r>
  <r>
    <x v="155"/>
    <x v="155"/>
    <s v="004"/>
    <x v="12"/>
    <s v="2020"/>
    <s v="2020-04-02"/>
    <x v="1096"/>
    <s v="8261704DCE"/>
    <s v="CIG"/>
    <s v="fornitura mascherine ffp2 emergenza coronavirus"/>
    <s v="33199000-1"/>
    <s v="INDUMENTI PER PERSONALE MEDICO"/>
    <x v="3"/>
    <n v="737500"/>
    <s v="No"/>
    <n v="737500"/>
    <s v="Affidamento diretto"/>
    <s v="Contratto d'appalto"/>
    <s v="FORNITURE"/>
    <s v="N"/>
    <s v="NULL"/>
    <s v="FB"/>
    <s v="FORNITURA DI BENI"/>
    <s v="NULL"/>
    <s v="NULL"/>
    <s v="PERFEZIONATA/O"/>
    <s v="2020-04-08"/>
  </r>
  <r>
    <x v="4"/>
    <x v="4"/>
    <s v="005"/>
    <x v="1"/>
    <s v="2020"/>
    <s v="2020-04-01"/>
    <x v="1097"/>
    <s v="8262507479"/>
    <s v="CIG"/>
    <s v="CONSUMABILI PER SISTEMI ANALISI PROFONDITA ANESTESIA"/>
    <s v="33190000-8"/>
    <s v="DISPOSITIVI E PRODOTTI MEDICI VARI"/>
    <x v="3"/>
    <n v="135000"/>
    <s v="No"/>
    <n v="135000"/>
    <s v="Procedura negoziata senza previa pubblicazione"/>
    <s v="Contratto d'appalto"/>
    <s v="FORNITURE"/>
    <s v="N"/>
    <s v="NULL"/>
    <s v="FB"/>
    <s v="FORNITURA DI BENI"/>
    <s v="NULL"/>
    <s v="NULL"/>
    <s v="PERFEZIONATA/O"/>
    <s v="2020-04-08"/>
  </r>
  <r>
    <x v="7"/>
    <x v="7"/>
    <s v="021"/>
    <x v="5"/>
    <s v="2020"/>
    <s v="2020-03-11"/>
    <x v="1098"/>
    <s v="82436570F7"/>
    <s v="CIG"/>
    <s v="Fornitura di maschere di protezione FFp2 al Comprensorio Sanitario di Bolzano"/>
    <s v="18143000-3"/>
    <s v="ATTREZZI DI PROTEZIONE"/>
    <x v="3"/>
    <n v="149960"/>
    <s v="No"/>
    <n v="149960"/>
    <s v="Affidamento diretto"/>
    <s v="Contratto d'appalto"/>
    <s v="FORNITURE"/>
    <s v="N"/>
    <s v="NULL"/>
    <s v="FB"/>
    <s v="FORNITURA DI BENI"/>
    <s v="2020-03-11"/>
    <n v="149960"/>
    <s v="AGGIUDICATA/O"/>
    <s v="2020-03-12"/>
  </r>
  <r>
    <x v="7"/>
    <x v="7"/>
    <s v="021"/>
    <x v="5"/>
    <s v="2020"/>
    <s v="2020-03-12"/>
    <x v="1099"/>
    <s v="8244821187"/>
    <s v="CIG"/>
    <s v="Fornitura di maschere di protezione FFP3 al Comprensorio Sanitario di Bolzano"/>
    <s v="18143000-3"/>
    <s v="ATTREZZI DI PROTEZIONE"/>
    <x v="3"/>
    <n v="148850"/>
    <s v="No"/>
    <n v="148850"/>
    <s v="Affidamento diretto"/>
    <s v="Contratto d'appalto"/>
    <s v="FORNITURE"/>
    <s v="N"/>
    <s v="NULL"/>
    <s v="FB"/>
    <s v="FORNITURA DI BENI"/>
    <s v="2020-03-12"/>
    <n v="148850"/>
    <s v="AGGIUDICATA/O"/>
    <s v="2020-03-13"/>
  </r>
  <r>
    <x v="7"/>
    <x v="7"/>
    <s v="021"/>
    <x v="5"/>
    <s v="2020"/>
    <s v="2020-03-12"/>
    <x v="1100"/>
    <s v="8244954F44"/>
    <s v="CIG"/>
    <s v="Fornitura di maschere di protezione FFP2 con valvola al Comprensorio Sanitario di Bolzano"/>
    <s v="18143000-3"/>
    <s v="ATTREZZI DI PROTEZIONE"/>
    <x v="3"/>
    <n v="89250"/>
    <s v="No"/>
    <n v="89250"/>
    <s v="Affidamento diretto"/>
    <s v="Contratto d'appalto"/>
    <s v="FORNITURE"/>
    <s v="N"/>
    <s v="NULL"/>
    <s v="FB"/>
    <s v="FORNITURA DI BENI"/>
    <s v="2020-03-12"/>
    <n v="89250"/>
    <s v="AGGIUDICATA/O"/>
    <s v="2020-03-13"/>
  </r>
  <r>
    <x v="7"/>
    <x v="7"/>
    <s v="021"/>
    <x v="5"/>
    <s v="2020"/>
    <s v="2020-03-12"/>
    <x v="1101"/>
    <s v="824503307A"/>
    <s v="CIG"/>
    <s v="Fornitura di maschere di protezione FFP2 senza valvola al Comprensorio Sanitario di Bolzano Misure urgenti emergenza da COVID-2019 - ORDINANZA PRESIDENZIALE CONTINGIBILE ED URGENTE Nr. 4/2020 del 04/03/2020"/>
    <s v="18143000-3"/>
    <s v="ATTREZZI DI PROTEZIONE"/>
    <x v="3"/>
    <n v="113750"/>
    <s v="No"/>
    <n v="113750"/>
    <s v="Affidamento diretto"/>
    <s v="Contratto d'appalto"/>
    <s v="FORNITURE"/>
    <s v="N"/>
    <s v="NULL"/>
    <s v="FB"/>
    <s v="FORNITURA DI BENI"/>
    <s v="2020-03-12"/>
    <n v="113750"/>
    <s v="AGGIUDICATA/O"/>
    <s v="2020-03-13"/>
  </r>
  <r>
    <x v="13"/>
    <x v="13"/>
    <s v="007"/>
    <x v="7"/>
    <s v="2020"/>
    <s v="2020-03-19"/>
    <x v="1102"/>
    <s v="825178111A"/>
    <s v="CIG"/>
    <s v="fornitura maschere ffp2 emergenza covid 19"/>
    <s v="33190000-8"/>
    <s v="DISPOSITIVI E PRODOTTI MEDICI VARI"/>
    <x v="3"/>
    <n v="85000"/>
    <s v="No"/>
    <n v="85000"/>
    <s v="Procedura negoziata senza previa pubblicazione"/>
    <s v="Contratto d'appalto"/>
    <s v="FORNITURE"/>
    <s v="N"/>
    <s v="NULL"/>
    <s v="FB"/>
    <s v="FORNITURA DI BENI"/>
    <s v="NULL"/>
    <s v="NULL"/>
    <s v="PERFEZIONATA/O"/>
    <s v="2020-03-19"/>
  </r>
  <r>
    <x v="13"/>
    <x v="13"/>
    <s v="007"/>
    <x v="7"/>
    <s v="2020"/>
    <s v="2020-03-23"/>
    <x v="1103"/>
    <s v="8254442506"/>
    <s v="CIG"/>
    <s v="fornitura mascherine ffp2 emergenza covid 19"/>
    <s v="33680000-0"/>
    <s v="ARTICOLI DI FARMACIA"/>
    <x v="3"/>
    <n v="50000"/>
    <s v="No"/>
    <n v="50000"/>
    <s v="Procedura negoziata per affidamenti sotto soglia"/>
    <s v="Contratto d'appalto"/>
    <s v="FORNITURE"/>
    <s v="N"/>
    <s v="NULL"/>
    <s v="FB"/>
    <s v="FORNITURA DI BENI"/>
    <s v="NULL"/>
    <s v="NULL"/>
    <s v="PERFEZIONATA/O"/>
    <s v="2020-03-23"/>
  </r>
  <r>
    <x v="13"/>
    <x v="13"/>
    <s v="007"/>
    <x v="7"/>
    <s v="2020"/>
    <s v="2020-04-03"/>
    <x v="1104"/>
    <s v="826611236A"/>
    <s v="CIG"/>
    <s v="fornitura mascherine ffp2 emergenza covid 19"/>
    <s v="33190000-8"/>
    <s v="DISPOSITIVI E PRODOTTI MEDICI VARI"/>
    <x v="3"/>
    <n v="87000"/>
    <s v="No"/>
    <n v="87000"/>
    <s v="Procedura negoziata per affidamenti sotto soglia"/>
    <s v="Contratto d'appalto"/>
    <s v="FORNITURE"/>
    <s v="N"/>
    <s v="NULL"/>
    <s v="FB"/>
    <s v="FORNITURA DI BENI"/>
    <s v="NULL"/>
    <s v="NULL"/>
    <s v="PERFEZIONATA/O"/>
    <s v="2020-04-03"/>
  </r>
  <r>
    <x v="13"/>
    <x v="13"/>
    <s v="007"/>
    <x v="7"/>
    <s v="2020"/>
    <s v="2020-04-06"/>
    <x v="1105"/>
    <s v="826833805F"/>
    <s v="CIG"/>
    <s v="fornitura maschere ffp2 emergenza covid 19"/>
    <s v="33190000-8"/>
    <s v="DISPOSITIVI E PRODOTTI MEDICI VARI"/>
    <x v="3"/>
    <n v="45000"/>
    <s v="No"/>
    <n v="45000"/>
    <s v="Procedura negoziata per affidamenti sotto soglia"/>
    <s v="Contratto d'appalto"/>
    <s v="FORNITURE"/>
    <s v="N"/>
    <s v="NULL"/>
    <s v="FB"/>
    <s v="FORNITURA DI BENI"/>
    <s v="NULL"/>
    <s v="NULL"/>
    <s v="PERFEZIONATA/O"/>
    <s v="2020-04-06"/>
  </r>
  <r>
    <x v="163"/>
    <x v="163"/>
    <s v="007"/>
    <x v="7"/>
    <s v="2020"/>
    <s v="2020-03-16"/>
    <x v="1106"/>
    <s v="8251516669"/>
    <s v="CIG"/>
    <s v="acquisto urgente mascherine chirurgiche per coronavirus ditta CADEMARTORI"/>
    <s v="18230000-0"/>
    <s v="INDUMENTI ESTERNI VARI"/>
    <x v="3"/>
    <n v="44000"/>
    <s v="No"/>
    <n v="44000"/>
    <s v="Affidamento diretto"/>
    <s v="Contratto d'appalto"/>
    <s v="FORNITURE"/>
    <s v="N"/>
    <s v="NULL"/>
    <s v="FB"/>
    <s v="FORNITURA DI BENI"/>
    <s v="NULL"/>
    <s v="NULL"/>
    <s v="PERFEZIONATA/O"/>
    <s v="2020-03-23"/>
  </r>
  <r>
    <x v="15"/>
    <x v="15"/>
    <s v="017"/>
    <x v="8"/>
    <s v="2020"/>
    <s v="2020-03-06"/>
    <x v="1107"/>
    <s v="823946097B"/>
    <s v="CIG"/>
    <s v="MASCHERA FACCIALE FFP2 CON VALVOLA"/>
    <s v="35113410-6"/>
    <s v="INDUMENTI DI PROTEZIONE CONTRO AGENTI CHIMICI O BIOLOGICI"/>
    <x v="3"/>
    <n v="45000"/>
    <s v="No"/>
    <n v="45000"/>
    <s v="Procedura negoziata per affidamenti sotto soglia"/>
    <s v="Contratto d'appalto"/>
    <s v="FORNITURE"/>
    <s v="N"/>
    <s v="NULL"/>
    <s v="FB"/>
    <s v="FORNITURA DI BENI"/>
    <s v="NULL"/>
    <s v="NULL"/>
    <s v="PERFEZIONATA/O"/>
    <s v="2020-03-06"/>
  </r>
  <r>
    <x v="15"/>
    <x v="15"/>
    <s v="017"/>
    <x v="8"/>
    <s v="2020"/>
    <s v="2020-03-06"/>
    <x v="1108"/>
    <s v="8239547149"/>
    <s v="CIG"/>
    <s v="MASCHERA FACCIALE FFP3 CON VALVOLA"/>
    <s v="35113410-6"/>
    <s v="INDUMENTI DI PROTEZIONE CONTRO AGENTI CHIMICI O BIOLOGICI"/>
    <x v="3"/>
    <n v="90000"/>
    <s v="No"/>
    <n v="90000"/>
    <s v="Procedura negoziata per affidamenti sotto soglia"/>
    <s v="Contratto d'appalto"/>
    <s v="FORNITURE"/>
    <s v="N"/>
    <s v="NULL"/>
    <s v="FB"/>
    <s v="FORNITURA DI BENI"/>
    <s v="NULL"/>
    <s v="NULL"/>
    <s v="PERFEZIONATA/O"/>
    <s v="2020-03-06"/>
  </r>
  <r>
    <x v="16"/>
    <x v="16"/>
    <s v="017"/>
    <x v="8"/>
    <s v="2020"/>
    <s v="2020-03-20"/>
    <x v="1109"/>
    <s v="825322698B"/>
    <s v="CIG"/>
    <s v="FORNITURA MASCHERINE DI PROTEZIONE FFP2 PER EMERGENZA COVID-19"/>
    <s v="33190000-8"/>
    <s v="DISPOSITIVI E PRODOTTI MEDICI VARI"/>
    <x v="3"/>
    <n v="207000"/>
    <s v="No"/>
    <n v="207000"/>
    <s v="Procedura negoziata senza previa pubblicazione"/>
    <s v="Contratto d'appalto"/>
    <s v="FORNITURE"/>
    <s v="N"/>
    <s v="NULL"/>
    <s v="FB"/>
    <s v="FORNITURA DI BENI"/>
    <s v="NULL"/>
    <s v="NULL"/>
    <s v="PERFEZIONATA/O"/>
    <s v="2020-03-23"/>
  </r>
  <r>
    <x v="156"/>
    <x v="156"/>
    <s v="009"/>
    <x v="3"/>
    <s v="2020"/>
    <s v="2020-04-03"/>
    <x v="1110"/>
    <s v="82638909C1"/>
    <s v="CIG"/>
    <s v="Fornitura mascherine filtranti"/>
    <s v="18143000-3"/>
    <s v="ATTREZZI DI PROTEZIONE"/>
    <x v="3"/>
    <n v="12000"/>
    <s v="No"/>
    <n v="12000"/>
    <s v="Affidamento diretto"/>
    <s v="Contratto d'appalto"/>
    <s v="FORNITURE"/>
    <s v="N"/>
    <s v="NULL"/>
    <s v="FB"/>
    <s v="FORNITURA DI BENI"/>
    <s v="NULL"/>
    <s v="NULL"/>
    <s v="PERFEZIONATA/O"/>
    <s v="2020-04-03"/>
  </r>
  <r>
    <x v="21"/>
    <x v="21"/>
    <s v="013"/>
    <x v="0"/>
    <s v="2020"/>
    <s v="2020-03-25"/>
    <x v="1111"/>
    <s v="8241852F6A"/>
    <s v="CIG"/>
    <s v="FORNITURA DI FACCIALI FILTRANTE RESPIRATORY PROTECTION MASK - 3M 9332 - FFP3"/>
    <s v="33190000-8"/>
    <s v="DISPOSITIVI E PRODOTTI MEDICI VARI"/>
    <x v="3"/>
    <n v="99000"/>
    <s v="No"/>
    <n v="99000"/>
    <s v="Procedura negoziata senza previa pubblicazione"/>
    <s v="Contratto d'appalto"/>
    <s v="FORNITURE"/>
    <s v="N"/>
    <s v="NULL"/>
    <s v="FB"/>
    <s v="FORNITURA DI BENI"/>
    <s v="NULL"/>
    <s v="NULL"/>
    <s v="PERFEZIONATA/O"/>
    <s v="2020-03-25"/>
  </r>
  <r>
    <x v="22"/>
    <x v="22"/>
    <s v="013"/>
    <x v="0"/>
    <s v="2020"/>
    <s v="2020-03-25"/>
    <x v="1112"/>
    <s v="8256876D9D"/>
    <s v="CIG"/>
    <s v="mascherine di protezione"/>
    <s v="18143000-3"/>
    <s v="ATTREZZI DI PROTEZIONE"/>
    <x v="3"/>
    <n v="1230"/>
    <s v="No"/>
    <n v="1230"/>
    <s v="Affidamento diretto"/>
    <s v="Contratto d'appalto"/>
    <s v="FORNITURE"/>
    <s v="N"/>
    <s v="NULL"/>
    <s v="FB"/>
    <s v="FORNITURA DI BENI"/>
    <s v="NULL"/>
    <s v="NULL"/>
    <s v="PERFEZIONATA/O"/>
    <s v="2020-03-25"/>
  </r>
  <r>
    <x v="22"/>
    <x v="22"/>
    <s v="013"/>
    <x v="0"/>
    <s v="2020"/>
    <s v="2020-03-26"/>
    <x v="1113"/>
    <s v="8259031FF9"/>
    <s v="CIG"/>
    <s v="mascherine di protezione "/>
    <s v="18143000-3"/>
    <s v="ATTREZZI DI PROTEZIONE"/>
    <x v="3"/>
    <n v="479.4"/>
    <s v="No"/>
    <n v="479.4"/>
    <s v="Affidamento diretto"/>
    <s v="Contratto d'appalto"/>
    <s v="FORNITURE"/>
    <s v="N"/>
    <s v="NULL"/>
    <s v="FB"/>
    <s v="FORNITURA DI BENI"/>
    <s v="NULL"/>
    <s v="NULL"/>
    <s v="PERFEZIONATA/O"/>
    <s v="2020-03-26"/>
  </r>
  <r>
    <x v="165"/>
    <x v="165"/>
    <s v="019"/>
    <x v="18"/>
    <s v="2020"/>
    <s v="2020-03-31"/>
    <x v="1114"/>
    <s v="8265579B8F"/>
    <s v="CIG"/>
    <s v="ForniturA URGENTISSIMA  n.2000 tute e n.10000 mascherine chirurgiche per emergenza coronavirus"/>
    <s v="33190000-8"/>
    <s v="DISPOSITIVI E PRODOTTI MEDICI VARI"/>
    <x v="3"/>
    <n v="44000"/>
    <s v="No"/>
    <n v="44000"/>
    <s v="Affidamento diretto"/>
    <s v="Contratto d'appalto"/>
    <s v="FORNITURE"/>
    <s v="N"/>
    <s v="NULL"/>
    <s v="FB"/>
    <s v="FORNITURA DI BENI"/>
    <s v="NULL"/>
    <s v="NULL"/>
    <s v="PERFEZIONATA/O"/>
    <s v="2020-04-06"/>
  </r>
  <r>
    <x v="23"/>
    <x v="23"/>
    <s v="004"/>
    <x v="12"/>
    <s v="2020"/>
    <s v="2020-04-03"/>
    <x v="1115"/>
    <s v="82655091CE"/>
    <s v="CIG"/>
    <s v="fornitura di mascherine chirurgiche IIR, camici impermeabili, tute protezione bilogoca, occhiali a mascherina, per corona virus"/>
    <s v="33190000-8"/>
    <s v="DISPOSITIVI E PRODOTTI MEDICI VARI"/>
    <x v="3"/>
    <n v="8200000"/>
    <s v="No"/>
    <n v="8200000"/>
    <s v="Procedura negoziata senza previa pubblicazione"/>
    <s v="Contratto d'appalto"/>
    <s v="FORNITURE"/>
    <s v="N"/>
    <s v="NULL"/>
    <s v="FB"/>
    <s v="FORNITURA DI BENI"/>
    <s v="NULL"/>
    <s v="NULL"/>
    <s v="PERFEZIONATA/O"/>
    <s v="2020-04-03"/>
  </r>
  <r>
    <x v="23"/>
    <x v="23"/>
    <s v="004"/>
    <x v="12"/>
    <s v="2020"/>
    <s v="2020-04-03"/>
    <x v="1116"/>
    <s v="82655389BA"/>
    <s v="CIG"/>
    <s v="fornitura di FFP2 per coronavirus"/>
    <s v="33190000-8"/>
    <s v="DISPOSITIVI E PRODOTTI MEDICI VARI"/>
    <x v="3"/>
    <n v="1800000"/>
    <s v="No"/>
    <n v="1800000"/>
    <s v="Procedura negoziata senza previa pubblicazione"/>
    <s v="Contratto d'appalto"/>
    <s v="FORNITURE"/>
    <s v="N"/>
    <s v="NULL"/>
    <s v="FB"/>
    <s v="FORNITURA DI BENI"/>
    <s v="NULL"/>
    <s v="NULL"/>
    <s v="PERFEZIONATA/O"/>
    <s v="2020-04-03"/>
  </r>
  <r>
    <x v="166"/>
    <x v="166"/>
    <s v="011"/>
    <x v="14"/>
    <s v="2020"/>
    <s v="2020-03-28"/>
    <x v="1117"/>
    <s v="8259845FB5"/>
    <s v="CIG"/>
    <s v="Acquisto di camici e mascherine per le necessità conseguenti all'emergenza sanitaria COVID-19"/>
    <s v="35113400-3"/>
    <s v="INDUMENTI PROTETTIVI E DI SICUREZZA"/>
    <x v="3"/>
    <n v="56400"/>
    <s v="No"/>
    <n v="56400"/>
    <s v="Procedura negoziata senza previa pubblicazione"/>
    <s v="Contratto d'appalto"/>
    <s v="FORNITURE"/>
    <s v="N"/>
    <s v="NULL"/>
    <s v="FB"/>
    <s v="FORNITURA DI BENI"/>
    <s v="2020-03-28"/>
    <n v="54600"/>
    <s v="AGGIUDICATA/O"/>
    <s v="2020-04-07"/>
  </r>
  <r>
    <x v="166"/>
    <x v="166"/>
    <s v="011"/>
    <x v="14"/>
    <s v="2020"/>
    <s v="2020-03-31"/>
    <x v="1118"/>
    <s v="8261974C9E"/>
    <s v="CIG"/>
    <s v="Affidamento mascherine lavabili per emergenza COVID19"/>
    <s v="18143000-3"/>
    <s v="ATTREZZI DI PROTEZIONE"/>
    <x v="3"/>
    <n v="33442.620000000003"/>
    <s v="No"/>
    <n v="33442.620000000003"/>
    <s v="Procedura negoziata senza previa pubblicazione"/>
    <s v="Contratto d'appalto"/>
    <s v="FORNITURE"/>
    <s v="N"/>
    <s v="NULL"/>
    <s v="FB"/>
    <s v="FORNITURA DI BENI"/>
    <s v="NULL"/>
    <s v="NULL"/>
    <s v="PERFEZIONATA/O"/>
    <s v="2020-03-31"/>
  </r>
  <r>
    <x v="166"/>
    <x v="166"/>
    <s v="011"/>
    <x v="14"/>
    <s v="2020"/>
    <s v="2020-04-03"/>
    <x v="1119"/>
    <s v="8262884B93"/>
    <s v="CIG"/>
    <s v="Acquisto di mascherine FFP2 per emergenza COVID19"/>
    <s v="18143000-3"/>
    <s v="ATTREZZI DI PROTEZIONE"/>
    <x v="3"/>
    <n v="113200"/>
    <s v="No"/>
    <n v="113200"/>
    <s v="Procedura negoziata senza previa pubblicazione"/>
    <s v="Contratto d'appalto"/>
    <s v="FORNITURE"/>
    <s v="N"/>
    <s v="NULL"/>
    <s v="FB"/>
    <s v="FORNITURA DI BENI"/>
    <s v="2020-04-03"/>
    <n v="113200"/>
    <s v="AGGIUDICATA/O"/>
    <s v="2020-04-07"/>
  </r>
  <r>
    <x v="166"/>
    <x v="166"/>
    <s v="011"/>
    <x v="14"/>
    <s v="2020"/>
    <s v="2020-04-03"/>
    <x v="1120"/>
    <s v="8266022923"/>
    <s v="CIG"/>
    <s v="Affidamento fornitura mascherine FFP2 senza valvola per emergenza COVID19"/>
    <s v="18143000-3"/>
    <s v="ATTREZZI DI PROTEZIONE"/>
    <x v="3"/>
    <n v="111200"/>
    <s v="No"/>
    <n v="111200"/>
    <s v="Procedura negoziata senza previa pubblicazione"/>
    <s v="Contratto d'appalto"/>
    <s v="FORNITURE"/>
    <s v="N"/>
    <s v="NULL"/>
    <s v="FB"/>
    <s v="FORNITURA DI BENI"/>
    <s v="2020-04-03"/>
    <n v="111200"/>
    <s v="AGGIUDICATA/O"/>
    <s v="2020-04-07"/>
  </r>
  <r>
    <x v="166"/>
    <x v="166"/>
    <s v="011"/>
    <x v="14"/>
    <s v="2020"/>
    <s v="2020-04-09"/>
    <x v="1121"/>
    <s v="8271325152"/>
    <s v="CIG"/>
    <s v="ACQUISTO MASCHERINE FFP2 PER EMERGENZA COVID 19"/>
    <s v="18143000-3"/>
    <s v="ATTREZZI DI PROTEZIONE"/>
    <x v="3"/>
    <n v="92000"/>
    <s v="No"/>
    <n v="92000"/>
    <s v="Procedura negoziata senza previa pubblicazione"/>
    <s v="Contratto d'appalto"/>
    <s v="FORNITURE"/>
    <s v="N"/>
    <s v="NULL"/>
    <s v="FB"/>
    <s v="FORNITURA DI BENI"/>
    <s v="NULL"/>
    <s v="NULL"/>
    <s v="PERFEZIONATA/O"/>
    <s v="2020-04-09"/>
  </r>
  <r>
    <x v="31"/>
    <x v="31"/>
    <s v="008"/>
    <x v="9"/>
    <s v="2020"/>
    <s v="2020-03-05"/>
    <x v="1122"/>
    <s v="8236040337"/>
    <s v="CIG"/>
    <s v="Fornitura mascherine Emergenza  Coronavirus"/>
    <s v="35113400-3"/>
    <s v="INDUMENTI PROTETTIVI E DI SICUREZZA"/>
    <x v="3"/>
    <n v="338800"/>
    <s v="No"/>
    <n v="338800"/>
    <s v="Procedura negoziata senza previa pubblicazione"/>
    <s v="Contratto d'appalto"/>
    <s v="FORNITURE"/>
    <s v="N"/>
    <s v="NULL"/>
    <s v="FB"/>
    <s v="FORNITURA DI BENI"/>
    <s v="2020-03-13"/>
    <n v="338800"/>
    <s v="AGGIUDICATA/O"/>
    <s v="2020-03-30"/>
  </r>
  <r>
    <x v="31"/>
    <x v="31"/>
    <s v="008"/>
    <x v="9"/>
    <s v="2020"/>
    <s v="2020-03-10"/>
    <x v="1123"/>
    <s v="8240971866"/>
    <s v="CIG"/>
    <s v="ACQUISTO IN VIA D'URGENZA DI MASCHERINE DI VARIO TIPO PER EMERGENZA CORONAVIRUS. POS. 5/108-2020 NG"/>
    <s v="35113400-3"/>
    <s v="INDUMENTI PROTETTIVI E DI SICUREZZA"/>
    <x v="3"/>
    <n v="1490000"/>
    <s v="No"/>
    <n v="1490000"/>
    <s v="Procedura negoziata senza previa pubblicazione"/>
    <s v="Contratto d'appalto"/>
    <s v="FORNITURE"/>
    <s v="N"/>
    <s v="NULL"/>
    <s v="FB"/>
    <s v="FORNITURA DI BENI"/>
    <s v="NULL"/>
    <s v="NULL"/>
    <s v="PERFEZIONATA/O"/>
    <s v="2020-03-19"/>
  </r>
  <r>
    <x v="31"/>
    <x v="31"/>
    <s v="008"/>
    <x v="9"/>
    <s v="2020"/>
    <s v="2020-03-10"/>
    <x v="1124"/>
    <s v="8244024FCE"/>
    <s v="CIG"/>
    <s v="ACQUISTO IN VIA D'URGENZA PER EMERGENZA CORONA VIRUS DI MASCHERINE FFP2. POS. 5/134-2020 NC"/>
    <s v="35113400-3"/>
    <s v="INDUMENTI PROTETTIVI E DI SICUREZZA"/>
    <x v="3"/>
    <n v="590000"/>
    <s v="No"/>
    <n v="590000"/>
    <s v="Procedura negoziata senza previa pubblicazione"/>
    <s v="Contratto d'appalto"/>
    <s v="FORNITURE"/>
    <s v="N"/>
    <s v="NULL"/>
    <s v="FB"/>
    <s v="FORNITURA DI BENI"/>
    <s v="NULL"/>
    <s v="NULL"/>
    <s v="PERFEZIONATA/O"/>
    <s v="2020-03-19"/>
  </r>
  <r>
    <x v="31"/>
    <x v="31"/>
    <s v="008"/>
    <x v="9"/>
    <s v="2020"/>
    <s v="2020-03-10"/>
    <x v="1125"/>
    <s v="824428358D"/>
    <s v="CIG"/>
    <s v="ACQUISTO IN VIA D'URGENZA PER EMERGENZA CORONA VIRUS DI MASCHERINE FFP2. POS. 5/135-2020 NC"/>
    <s v="35113400-3"/>
    <s v="INDUMENTI PROTETTIVI E DI SICUREZZA"/>
    <x v="3"/>
    <n v="1180000"/>
    <s v="No"/>
    <n v="1180000"/>
    <s v="Procedura negoziata senza previa pubblicazione"/>
    <s v="Contratto d'appalto"/>
    <s v="FORNITURE"/>
    <s v="N"/>
    <s v="NULL"/>
    <s v="FB"/>
    <s v="FORNITURA DI BENI"/>
    <s v="NULL"/>
    <s v="NULL"/>
    <s v="PERFEZIONATA/O"/>
    <s v="2020-03-19"/>
  </r>
  <r>
    <x v="31"/>
    <x v="31"/>
    <s v="008"/>
    <x v="9"/>
    <s v="2020"/>
    <s v="2020-03-11"/>
    <x v="1126"/>
    <s v="8242725FD6"/>
    <s v="CIG"/>
    <s v="Fornitura mascherine Emergenza Coronavirus FPP2"/>
    <s v="35113400-3"/>
    <s v="INDUMENTI PROTETTIVI E DI SICUREZZA"/>
    <x v="3"/>
    <n v="225000"/>
    <s v="No"/>
    <n v="225000"/>
    <s v="Procedura negoziata senza previa pubblicazione"/>
    <s v="Contratto d'appalto"/>
    <s v="FORNITURE"/>
    <s v="N"/>
    <s v="NULL"/>
    <s v="FB"/>
    <s v="FORNITURA DI BENI"/>
    <s v="2020-03-20"/>
    <n v="225000"/>
    <s v="AGGIUDICATA/O"/>
    <s v="2020-04-01"/>
  </r>
  <r>
    <x v="31"/>
    <x v="31"/>
    <s v="008"/>
    <x v="9"/>
    <s v="2020"/>
    <s v="2020-03-16"/>
    <x v="1127"/>
    <s v="8247129226"/>
    <s v="CIG"/>
    <s v="Fornitura mascherine Emergenza Coronavirus FPP2"/>
    <s v="35113400-3"/>
    <s v="INDUMENTI PROTETTIVI E DI SICUREZZA"/>
    <x v="3"/>
    <n v="50000"/>
    <s v="No"/>
    <n v="50000"/>
    <s v="Procedura negoziata senza previa pubblicazione"/>
    <s v="Contratto d'appalto"/>
    <s v="FORNITURE"/>
    <s v="N"/>
    <s v="NULL"/>
    <s v="FB"/>
    <s v="FORNITURA DI BENI"/>
    <s v="NULL"/>
    <s v="NULL"/>
    <s v="PERFEZIONATA/O"/>
    <s v="2020-03-16"/>
  </r>
  <r>
    <x v="31"/>
    <x v="31"/>
    <s v="008"/>
    <x v="9"/>
    <s v="2020"/>
    <s v="2020-03-17"/>
    <x v="1128"/>
    <s v="8248912187"/>
    <s v="CIG"/>
    <s v="ACQUISTO IN VIA D'URGENZA DI MASCHERINE CHIRURGICHE PER EMERGENZA CORONA VIRUS, POS. 5/127-2020"/>
    <s v="35113400-3"/>
    <s v="INDUMENTI PROTETTIVI E DI SICUREZZA"/>
    <x v="3"/>
    <n v="2720000"/>
    <s v="No"/>
    <n v="2720000"/>
    <s v="Procedura negoziata senza previa pubblicazione"/>
    <s v="Contratto d'appalto"/>
    <s v="FORNITURE"/>
    <s v="N"/>
    <s v="NULL"/>
    <s v="FB"/>
    <s v="FORNITURA DI BENI"/>
    <s v="NULL"/>
    <s v="NULL"/>
    <s v="PERFEZIONATA/O"/>
    <s v="2020-03-19"/>
  </r>
  <r>
    <x v="31"/>
    <x v="31"/>
    <s v="008"/>
    <x v="9"/>
    <s v="2020"/>
    <s v="2020-03-18"/>
    <x v="1129"/>
    <s v="8244039C30"/>
    <s v="CIG"/>
    <s v="ACQUISTO IN VIA D'URGENZA DI MASCHERINE FFP2 E FFP3 PER EMERGENZA CORONA VIRUS. POS. 5/114-2020 NG"/>
    <s v="35113400-3"/>
    <s v="INDUMENTI PROTETTIVI E DI SICUREZZA"/>
    <x v="3"/>
    <n v="540004"/>
    <s v="No"/>
    <n v="540004"/>
    <s v="Procedura negoziata senza previa pubblicazione"/>
    <s v="Contratto d'appalto"/>
    <s v="FORNITURE"/>
    <s v="N"/>
    <s v="NULL"/>
    <s v="FB"/>
    <s v="FORNITURA DI BENI"/>
    <s v="NULL"/>
    <s v="NULL"/>
    <s v="PERFEZIONATA/O"/>
    <s v="2020-03-18"/>
  </r>
  <r>
    <x v="34"/>
    <x v="34"/>
    <s v="016"/>
    <x v="17"/>
    <s v="2020"/>
    <s v="2020-03-05"/>
    <x v="1130"/>
    <s v="8238419E6A"/>
    <s v="CIG"/>
    <s v="PROCEDURA NEGOZIATA, URGENTISSIMA AI SENSI DELL'ART.36 COMMA 2 LETT. A) DEL D.LGS. N.50/2016 CON SVOLGIMENTO SULLA PIATTAFORMA www.empulia.it, DA AGGIUDICARE NELLE MODALITA' DI CUI ALL'ART.95 C.4 (MIGLIOR PREZZO) PER LA FORNITURA DI MASCHERINE FFP2 OCCORRENTI A VARIE UNITA' OPERATIVE DEI PP.OO. 'A. PERRINO' DI BRINDISI, D. CAMBERLINGO DI FRANCAVILLA FONTANA, P.O. DI OSTUNI (lotto unico"/>
    <s v="18143000-3"/>
    <s v="ATTREZZI DI PROTEZIONE"/>
    <x v="3"/>
    <n v="60000"/>
    <s v="No"/>
    <n v="60000"/>
    <s v="Procedura negoziata per affidamenti sotto soglia"/>
    <s v="Contratto d'appalto"/>
    <s v="FORNITURE"/>
    <s v="N"/>
    <s v="NULL"/>
    <s v="FB"/>
    <s v="FORNITURA DI BENI"/>
    <s v="NULL"/>
    <s v="NULL"/>
    <s v="PERFEZIONATA/O"/>
    <s v="2020-03-05"/>
  </r>
  <r>
    <x v="34"/>
    <x v="34"/>
    <s v="016"/>
    <x v="17"/>
    <s v="2020"/>
    <s v="2020-03-19"/>
    <x v="1131"/>
    <s v="8251817ECB"/>
    <s v="CIG"/>
    <s v="Procedura negoziale per affidamento urgentissimo di mascherine FFPP2  per il P.O. PERRINO"/>
    <s v="18143000-3"/>
    <s v="ATTREZZI DI PROTEZIONE"/>
    <x v="3"/>
    <n v="100000"/>
    <s v="No"/>
    <n v="100000"/>
    <s v="Affidamento diretto"/>
    <s v="Contratto d'appalto"/>
    <s v="FORNITURE"/>
    <s v="N"/>
    <s v="NULL"/>
    <s v="FB"/>
    <s v="FORNITURA DI BENI"/>
    <s v="NULL"/>
    <s v="NULL"/>
    <s v="PERFEZIONATA/O"/>
    <s v="2020-03-19"/>
  </r>
  <r>
    <x v="34"/>
    <x v="34"/>
    <s v="016"/>
    <x v="17"/>
    <s v="2020"/>
    <s v="2020-03-20"/>
    <x v="1132"/>
    <s v="8252380F65"/>
    <s v="CIG"/>
    <s v="PROCEDURA NEGOZIALE PERLA FORNITURA URGENTISSIMA DI MASCHERINE CHIRURGICHE "/>
    <s v="18113000-4"/>
    <s v="INDUMENTI AD USO INDUSTRIALE"/>
    <x v="3"/>
    <n v="100000"/>
    <s v="No"/>
    <n v="100000"/>
    <s v="Affidamento diretto"/>
    <s v="Contratto d'appalto"/>
    <s v="FORNITURE"/>
    <s v="N"/>
    <s v="NULL"/>
    <s v="FB"/>
    <s v="FORNITURA DI BENI"/>
    <s v="NULL"/>
    <s v="NULL"/>
    <s v="PERFEZIONATA/O"/>
    <s v="2020-03-20"/>
  </r>
  <r>
    <x v="34"/>
    <x v="34"/>
    <s v="016"/>
    <x v="17"/>
    <s v="2020"/>
    <s v="2020-03-23"/>
    <x v="1133"/>
    <s v="82538192E9"/>
    <s v="CIG"/>
    <s v="FORNITURA URGENTISSIMA DI MASCHERINE FFP2 PER IL P.O. DI BRINDISI"/>
    <s v="18114000-1"/>
    <s v="TUTE DA LAVORO"/>
    <x v="3"/>
    <n v="95000"/>
    <s v="No"/>
    <n v="95000"/>
    <s v="Affidamento diretto"/>
    <s v="Contratto d'appalto"/>
    <s v="FORNITURE"/>
    <s v="N"/>
    <s v="NULL"/>
    <s v="FB"/>
    <s v="FORNITURA DI BENI"/>
    <s v="NULL"/>
    <s v="NULL"/>
    <s v="PERFEZIONATA/O"/>
    <s v="2020-03-23"/>
  </r>
  <r>
    <x v="35"/>
    <x v="35"/>
    <s v="019"/>
    <x v="18"/>
    <s v="2020"/>
    <s v="2020-03-30"/>
    <x v="1134"/>
    <s v="8261392C56"/>
    <s v="CIG"/>
    <s v="Acquisto mascherine FFP2 ed FFP3 emergenza coronavirus"/>
    <s v="33157110-9"/>
    <s v="MASCHERE AD OSSIGENO"/>
    <x v="3"/>
    <n v="66000"/>
    <s v="No"/>
    <n v="66000"/>
    <s v="Affidamento diretto"/>
    <s v="Contratto d'appalto"/>
    <s v="FORNITURE"/>
    <s v="N"/>
    <s v="NULL"/>
    <s v="AA"/>
    <s v="ALTRO (Stazioni appaltanti con sistema di qualificazione proprio)"/>
    <s v="NULL"/>
    <s v="NULL"/>
    <s v="PERFEZIONATA/O"/>
    <s v="2020-03-30"/>
  </r>
  <r>
    <x v="36"/>
    <x v="36"/>
    <s v="099"/>
    <x v="6"/>
    <s v="2020"/>
    <s v="2020-03-13"/>
    <x v="1135"/>
    <s v="824742024A"/>
    <s v="CIG"/>
    <s v="Fornitura di mascherine chirurgiche"/>
    <s v="33680000-0"/>
    <s v="ARTICOLI DI FARMACIA"/>
    <x v="3"/>
    <n v="98000"/>
    <s v="No"/>
    <n v="98000"/>
    <s v="Procedura negoziata senza previa pubblicazione"/>
    <s v="Contratto d'appalto"/>
    <s v="FORNITURE"/>
    <s v="N"/>
    <s v="NULL"/>
    <s v="FB"/>
    <s v="FORNITURA DI BENI"/>
    <s v="2020-03-20"/>
    <n v="98000"/>
    <s v="AGGIUDICATA/O"/>
    <s v="2020-04-02"/>
  </r>
  <r>
    <x v="37"/>
    <x v="37"/>
    <s v="012"/>
    <x v="13"/>
    <s v="2020"/>
    <s v="2020-03-25"/>
    <x v="1136"/>
    <s v="8258018C06"/>
    <s v="CIG"/>
    <s v="ACQUSTO URGENTE MASCHERINE COVID  - 19 DA SANIFARM"/>
    <s v="33680000-0"/>
    <s v="ARTICOLI DI FARMACIA"/>
    <x v="3"/>
    <n v="93200"/>
    <s v="No"/>
    <n v="93200"/>
    <s v="Procedura negoziata senza previa pubblicazione"/>
    <s v="Contratto d'appalto"/>
    <s v="FORNITURE"/>
    <s v="N"/>
    <s v="NULL"/>
    <s v="FB"/>
    <s v="FORNITURA DI BENI"/>
    <s v="NULL"/>
    <s v="NULL"/>
    <s v="PERFEZIONATA/O"/>
    <s v="2020-03-26"/>
  </r>
  <r>
    <x v="37"/>
    <x v="37"/>
    <s v="012"/>
    <x v="13"/>
    <s v="2020"/>
    <s v="2020-03-25"/>
    <x v="1137"/>
    <s v="8259396D2F"/>
    <s v="CIG"/>
    <s v="MASCHERINE PER USO COVID-19"/>
    <s v="33190000-8"/>
    <s v="DISPOSITIVI E PRODOTTI MEDICI VARI"/>
    <x v="3"/>
    <n v="58000"/>
    <s v="No"/>
    <n v="58000"/>
    <s v="Procedura negoziata senza previa pubblicazione"/>
    <s v="Contratto d'appalto"/>
    <s v="FORNITURE"/>
    <s v="N"/>
    <s v="NULL"/>
    <s v="FB"/>
    <s v="FORNITURA DI BENI"/>
    <s v="NULL"/>
    <s v="NULL"/>
    <s v="PERFEZIONATA/O"/>
    <s v="2020-03-27"/>
  </r>
  <r>
    <x v="178"/>
    <x v="178"/>
    <s v="017"/>
    <x v="8"/>
    <s v="2020"/>
    <s v="2020-03-25"/>
    <x v="1138"/>
    <s v="825731256C"/>
    <s v="CIG"/>
    <s v="EMERGENZA COVID-19 - FORNITURA MASCHERINE FFP2 E CHIRURGICHE"/>
    <s v="35113410-6"/>
    <s v="INDUMENTI DI PROTEZIONE CONTRO AGENTI CHIMICI O BIOLOGICI"/>
    <x v="3"/>
    <n v="64000"/>
    <s v="No"/>
    <n v="64000"/>
    <s v="Procedura negoziata senza previa pubblicazione"/>
    <s v="Contratto d'appalto"/>
    <s v="FORNITURE"/>
    <s v="N"/>
    <s v="NULL"/>
    <s v="FB"/>
    <s v="FORNITURA DI BENI"/>
    <s v="NULL"/>
    <s v="NULL"/>
    <s v="PERFEZIONATA/O"/>
    <s v="2020-04-07"/>
  </r>
  <r>
    <x v="41"/>
    <x v="41"/>
    <s v="019"/>
    <x v="18"/>
    <s v="2020"/>
    <s v="2020-03-23"/>
    <x v="1139"/>
    <s v="825445930E"/>
    <s v="CIG"/>
    <s v="Ordinativo diretto di acquisto Maschere FFP3 - Progetto emergenza COVID-19"/>
    <s v="18130000-9"/>
    <s v="INDUMENTI DA LAVORO SPECIALI"/>
    <x v="3"/>
    <n v="154000"/>
    <s v="No"/>
    <n v="154000"/>
    <s v="Affidamento diretto"/>
    <s v="Contratto d'appalto"/>
    <s v="FORNITURE"/>
    <s v="N"/>
    <s v="NULL"/>
    <s v="FB"/>
    <s v="FORNITURA DI BENI"/>
    <s v="NULL"/>
    <s v="NULL"/>
    <s v="PERFEZIONATA/O"/>
    <s v="2020-03-23"/>
  </r>
  <r>
    <x v="41"/>
    <x v="41"/>
    <s v="019"/>
    <x v="18"/>
    <s v="2020"/>
    <s v="2020-03-25"/>
    <x v="1140"/>
    <s v="825723885A"/>
    <s v="CIG"/>
    <s v="Ordinativo diretto di acquisto Maschere FFP2 - Progetto emergenza COVID-19"/>
    <s v="18130000-9"/>
    <s v="INDUMENTI DA LAVORO SPECIALI"/>
    <x v="3"/>
    <n v="60000"/>
    <s v="No"/>
    <n v="60000"/>
    <s v="Affidamento diretto"/>
    <s v="Contratto d'appalto"/>
    <s v="FORNITURE"/>
    <s v="N"/>
    <s v="NULL"/>
    <s v="FB"/>
    <s v="FORNITURA DI BENI"/>
    <s v="NULL"/>
    <s v="NULL"/>
    <s v="PERFEZIONATA/O"/>
    <s v="2020-03-25"/>
  </r>
  <r>
    <x v="44"/>
    <x v="44"/>
    <s v="018"/>
    <x v="11"/>
    <s v="2020"/>
    <s v="2020-03-23"/>
    <x v="1141"/>
    <s v="825695814C"/>
    <s v="CIG"/>
    <s v="MASCHERINE DI PROTEZIONE INDIVIDUALE "/>
    <s v="85111200-2"/>
    <s v="SERVIZI MEDICI OSPEDALIERI"/>
    <x v="3"/>
    <n v="107500"/>
    <s v="No"/>
    <n v="107500"/>
    <s v="Affidamento diretto"/>
    <s v="Contratto d'appalto"/>
    <s v="FORNITURE"/>
    <s v="N"/>
    <s v="NULL"/>
    <s v="FB"/>
    <s v="FORNITURA DI BENI"/>
    <s v="NULL"/>
    <s v="NULL"/>
    <s v="PERFEZIONATA/O"/>
    <s v="2020-03-26"/>
  </r>
  <r>
    <x v="45"/>
    <x v="45"/>
    <s v="016"/>
    <x v="17"/>
    <s v="2020"/>
    <s v="2020-03-06"/>
    <x v="1142"/>
    <s v="82396305C6"/>
    <s v="CIG"/>
    <s v="Procedura di affidamento diretto per la fornitura URGENTISSIMA di mascherine per Sala Operatoria per le necessità della Asl di Taranto - EMERGENZA CORONAVIRUS"/>
    <s v="33190000-8"/>
    <s v="DISPOSITIVI E PRODOTTI MEDICI VARI"/>
    <x v="3"/>
    <n v="273000"/>
    <s v="No"/>
    <n v="273000"/>
    <s v="Affidamento diretto"/>
    <s v="Contratto d'appalto"/>
    <s v="FORNITURE"/>
    <s v="N"/>
    <s v="NULL"/>
    <s v="FB"/>
    <s v="FORNITURA DI BENI"/>
    <s v="NULL"/>
    <s v="NULL"/>
    <s v="PERFEZIONATA/O"/>
    <s v="2020-03-06"/>
  </r>
  <r>
    <x v="47"/>
    <x v="47"/>
    <s v="010"/>
    <x v="15"/>
    <s v="2020"/>
    <s v="2020-03-19"/>
    <x v="1143"/>
    <s v="825172313D"/>
    <s v="CIG"/>
    <s v="FORNITURA RESPIRATORI FFP2  PER EMERGENZA CORONAVIRUS"/>
    <s v="33190000-8"/>
    <s v="DISPOSITIVI E PRODOTTI MEDICI VARI"/>
    <x v="3"/>
    <n v="110000"/>
    <s v="No"/>
    <n v="110000"/>
    <s v="Procedura negoziata senza previa pubblicazione"/>
    <s v="Contratto d'appalto"/>
    <s v="FORNITURE"/>
    <s v="N"/>
    <s v="NULL"/>
    <s v="FB"/>
    <s v="FORNITURA DI BENI"/>
    <s v="NULL"/>
    <s v="NULL"/>
    <s v="PERFEZIONATA/O"/>
    <s v="2020-03-26"/>
  </r>
  <r>
    <x v="49"/>
    <x v="49"/>
    <s v="011"/>
    <x v="14"/>
    <s v="2020"/>
    <s v="2020-03-09"/>
    <x v="1144"/>
    <s v="8256275DA7"/>
    <s v="CIG"/>
    <s v="AV2  -  FORNITURA MASCHERE FFP2 "/>
    <s v="33190000-8"/>
    <s v="DISPOSITIVI E PRODOTTI MEDICI VARI"/>
    <x v="3"/>
    <n v="96000"/>
    <s v="No"/>
    <n v="96000"/>
    <s v="Procedura negoziata per affidamenti sotto soglia"/>
    <s v="Contratto d'appalto"/>
    <s v="FORNITURE"/>
    <s v="N"/>
    <s v="NULL"/>
    <s v="FB"/>
    <s v="FORNITURA DI BENI"/>
    <s v="NULL"/>
    <s v="NULL"/>
    <s v="PERFEZIONATA/O"/>
    <s v="2020-03-24"/>
  </r>
  <r>
    <x v="49"/>
    <x v="49"/>
    <s v="011"/>
    <x v="14"/>
    <s v="2020"/>
    <s v="2020-03-11"/>
    <x v="1145"/>
    <s v="8256310A8A"/>
    <s v="CIG"/>
    <s v="ACQUISTO MASCHERINE PER EMERGENZA COVID - 19"/>
    <s v="33140000-3"/>
    <s v="MATERIALI MEDICI"/>
    <x v="3"/>
    <n v="96000"/>
    <s v="No"/>
    <n v="96000"/>
    <s v="Procedura negoziata senza previa pubblicazione"/>
    <s v="Contratto d'appalto"/>
    <s v="FORNITURE"/>
    <s v="N"/>
    <s v="NULL"/>
    <s v="FB"/>
    <s v="FORNITURA DI BENI"/>
    <s v="2020-03-24"/>
    <n v="96000"/>
    <s v="AGGIUDICATA/O"/>
    <s v="2020-04-06"/>
  </r>
  <r>
    <x v="49"/>
    <x v="49"/>
    <s v="011"/>
    <x v="14"/>
    <s v="2020"/>
    <s v="2020-03-17"/>
    <x v="1146"/>
    <s v="8256264496"/>
    <s v="CIG"/>
    <s v="EMERGENZA COVID: FORNITURA DI N. 30000 MASCHERE FFP2- ADESIONE PROCEDURA NEGOZIATA ASUR PROT. n. 11800 DEL 24/03/2020"/>
    <s v="33140000-3"/>
    <s v="MATERIALI MEDICI"/>
    <x v="3"/>
    <n v="96000"/>
    <s v="No"/>
    <n v="96000"/>
    <s v="Procedura aperta"/>
    <s v="Contratto d'appalto"/>
    <s v="FORNITURE"/>
    <s v="N"/>
    <s v="NULL"/>
    <s v="FB"/>
    <s v="FORNITURA DI BENI"/>
    <s v="NULL"/>
    <s v="NULL"/>
    <s v="PERFEZIONATA/O"/>
    <s v="2020-03-24"/>
  </r>
  <r>
    <x v="49"/>
    <x v="49"/>
    <s v="011"/>
    <x v="14"/>
    <s v="2020"/>
    <s v="2020-03-25"/>
    <x v="1147"/>
    <s v="825668934F"/>
    <s v="CIG"/>
    <s v="MASCHERINE FFP2"/>
    <s v="33190000-8"/>
    <s v="DISPOSITIVI E PRODOTTI MEDICI VARI"/>
    <x v="3"/>
    <n v="120000"/>
    <s v="No"/>
    <n v="120000"/>
    <s v="Procedura competitiva con negoziazione"/>
    <s v="Contratto d'appalto"/>
    <s v="FORNITURE"/>
    <s v="N"/>
    <s v="NULL"/>
    <s v="FB"/>
    <s v="FORNITURA DI BENI"/>
    <s v="NULL"/>
    <s v="NULL"/>
    <s v="PERFEZIONATA/O"/>
    <s v="2020-03-30"/>
  </r>
  <r>
    <x v="52"/>
    <x v="52"/>
    <s v="016"/>
    <x v="17"/>
    <s v="2020"/>
    <s v="2020-03-26"/>
    <x v="1148"/>
    <s v="8258890B9F"/>
    <s v="CIG"/>
    <s v="MASCHERINE FFP3 - COVID BIS"/>
    <s v="35113400-3"/>
    <s v="INDUMENTI PROTETTIVI E DI SICUREZZA"/>
    <x v="3"/>
    <n v="210000"/>
    <s v="No"/>
    <n v="210000"/>
    <s v="Procedura negoziata per affidamenti sotto soglia"/>
    <s v="Contratto d'appalto"/>
    <s v="FORNITURE"/>
    <s v="N"/>
    <s v="NULL"/>
    <s v="FB"/>
    <s v="FORNITURA DI BENI"/>
    <s v="NULL"/>
    <s v="NULL"/>
    <s v="PERFEZIONATA/O"/>
    <s v="2020-03-27"/>
  </r>
  <r>
    <x v="52"/>
    <x v="52"/>
    <s v="016"/>
    <x v="17"/>
    <s v="2020"/>
    <s v="2020-04-08"/>
    <x v="1149"/>
    <s v="82698174E0"/>
    <s v="CIG"/>
    <s v="RDO - MASCHERINA FFP2"/>
    <s v="35113400-3"/>
    <s v="INDUMENTI PROTETTIVI E DI SICUREZZA"/>
    <x v="3"/>
    <n v="180000"/>
    <s v="No"/>
    <n v="180000"/>
    <s v="Procedura negoziata per affidamenti sotto soglia"/>
    <s v="Contratto d'appalto"/>
    <s v="FORNITURE"/>
    <s v="N"/>
    <s v="NULL"/>
    <s v="FB"/>
    <s v="FORNITURA DI BENI"/>
    <s v="NULL"/>
    <s v="NULL"/>
    <s v="PERFEZIONATA/O"/>
    <s v="2020-04-08"/>
  </r>
  <r>
    <x v="52"/>
    <x v="52"/>
    <s v="016"/>
    <x v="17"/>
    <s v="2020"/>
    <s v="2020-04-08"/>
    <x v="1150"/>
    <s v="8269838634"/>
    <s v="CIG"/>
    <s v="RDO - MASCHERINE CHIRURGICHE"/>
    <s v="35113400-3"/>
    <s v="INDUMENTI PROTETTIVI E DI SICUREZZA"/>
    <x v="3"/>
    <n v="108000"/>
    <s v="No"/>
    <n v="108000"/>
    <s v="Procedura negoziata per affidamenti sotto soglia"/>
    <s v="Contratto d'appalto"/>
    <s v="FORNITURE"/>
    <s v="N"/>
    <s v="NULL"/>
    <s v="FB"/>
    <s v="FORNITURA DI BENI"/>
    <s v="NULL"/>
    <s v="NULL"/>
    <s v="PERFEZIONATA/O"/>
    <s v="2020-04-08"/>
  </r>
  <r>
    <x v="52"/>
    <x v="52"/>
    <s v="016"/>
    <x v="17"/>
    <s v="2020"/>
    <s v="2020-04-08"/>
    <x v="1151"/>
    <s v="8269848E72"/>
    <s v="CIG"/>
    <s v="RDO - MASCHERA CHIRURGICA CON VISIERA"/>
    <s v="35113400-3"/>
    <s v="INDUMENTI PROTETTIVI E DI SICUREZZA"/>
    <x v="3"/>
    <n v="126000"/>
    <s v="No"/>
    <n v="126000"/>
    <s v="Procedura negoziata per affidamenti sotto soglia"/>
    <s v="Contratto d'appalto"/>
    <s v="FORNITURE"/>
    <s v="N"/>
    <s v="NULL"/>
    <s v="FB"/>
    <s v="FORNITURA DI BENI"/>
    <s v="NULL"/>
    <s v="NULL"/>
    <s v="PERFEZIONATA/O"/>
    <s v="2020-04-08"/>
  </r>
  <r>
    <x v="53"/>
    <x v="53"/>
    <s v="009"/>
    <x v="3"/>
    <s v="2020"/>
    <s v="2020-04-03"/>
    <x v="1152"/>
    <s v="82672427EA"/>
    <s v="CIG"/>
    <s v="fornitura maschere FFP2 per emergenza covid19 - Acquisto finanziato con donazioni."/>
    <s v="33190000-8"/>
    <s v="DISPOSITIVI E PRODOTTI MEDICI VARI"/>
    <x v="3"/>
    <n v="82000"/>
    <s v="No"/>
    <n v="82000"/>
    <s v="Affidamento diretto"/>
    <s v="Contratto d'appalto"/>
    <s v="FORNITURE"/>
    <s v="N"/>
    <s v="NULL"/>
    <s v="FB"/>
    <s v="FORNITURA DI BENI"/>
    <s v="NULL"/>
    <s v="NULL"/>
    <s v="PERFEZIONATA/O"/>
    <s v="2020-04-04"/>
  </r>
  <r>
    <x v="53"/>
    <x v="53"/>
    <s v="009"/>
    <x v="3"/>
    <s v="2020"/>
    <s v="2020-04-08"/>
    <x v="1153"/>
    <s v="827059139A"/>
    <s v="CIG"/>
    <s v="emergehnza epidemiologica da COVID19 . Fornitura DPI medianti fondi per donazioni"/>
    <s v="33190000-8"/>
    <s v="DISPOSITIVI E PRODOTTI MEDICI VARI"/>
    <x v="3"/>
    <n v="208890"/>
    <s v="No"/>
    <n v="208890"/>
    <s v="Affidamento diretto"/>
    <s v="Contratto d'appalto"/>
    <s v="FORNITURE"/>
    <s v="N"/>
    <s v="NULL"/>
    <s v="FB"/>
    <s v="FORNITURA DI BENI"/>
    <s v="NULL"/>
    <s v="NULL"/>
    <s v="PERFEZIONATA/O"/>
    <s v="2020-04-08"/>
  </r>
  <r>
    <x v="54"/>
    <x v="54"/>
    <s v="008"/>
    <x v="9"/>
    <s v="2020"/>
    <s v="2020-03-06"/>
    <x v="1154"/>
    <s v="8238939B89"/>
    <s v="CIG"/>
    <s v="ACQUISTO URGENTE (EMERGENZA CORONAVIRUS) mascherine sanitarie e dispositivi protezione individuale"/>
    <s v="35113420-9"/>
    <s v="INDUMENTI DI PROTEZIONE CONTRO GLI EFFETTI NUCLEARI E RADIOLOGICI"/>
    <x v="3"/>
    <n v="138000"/>
    <s v="No"/>
    <n v="138000"/>
    <s v="Procedura negoziata senza previa pubblicazione"/>
    <s v="Contratto d'appalto"/>
    <s v="FORNITURE"/>
    <s v="N"/>
    <s v="NULL"/>
    <s v="FB"/>
    <s v="FORNITURA DI BENI"/>
    <s v="2020-03-06"/>
    <n v="134980"/>
    <s v="AGGIUDICATA/O"/>
    <s v="2020-03-12"/>
  </r>
  <r>
    <x v="54"/>
    <x v="54"/>
    <s v="008"/>
    <x v="9"/>
    <s v="2020"/>
    <s v="2020-03-06"/>
    <x v="1155"/>
    <s v="8239285911"/>
    <s v="CIG"/>
    <s v="ERREBIAN ACQUISTO URGENTE (CORONAVIRUS) MASCHERINE DISPOSITIVI DI PROTEZIONE INDIVIDUALE"/>
    <s v="35113420-9"/>
    <s v="INDUMENTI DI PROTEZIONE CONTRO GLI EFFETTI NUCLEARI E RADIOLOGICI"/>
    <x v="3"/>
    <n v="76800"/>
    <s v="No"/>
    <n v="76800"/>
    <s v="Procedura negoziata senza previa pubblicazione"/>
    <s v="Contratto d'appalto"/>
    <s v="FORNITURE"/>
    <s v="N"/>
    <s v="NULL"/>
    <s v="FB"/>
    <s v="FORNITURA DI BENI"/>
    <s v="2020-03-06"/>
    <n v="76800"/>
    <s v="AGGIUDICATA/O"/>
    <s v="2020-03-06"/>
  </r>
  <r>
    <x v="54"/>
    <x v="54"/>
    <s v="008"/>
    <x v="9"/>
    <s v="2020"/>
    <s v="2020-03-09"/>
    <x v="1156"/>
    <s v="8240233762"/>
    <s v="CIG"/>
    <s v="acquisto urgenze (Emergenza CORONAVIRUS) di mascherine - DISPOSITIVI DI PROTEZIONE INDIVIDUALE"/>
    <s v="35113410-6"/>
    <s v="INDUMENTI DI PROTEZIONE CONTRO AGENTI CHIMICI O BIOLOGICI"/>
    <x v="3"/>
    <n v="120000"/>
    <s v="No"/>
    <n v="120000"/>
    <s v="Procedura negoziata senza previa pubblicazione"/>
    <s v="Contratto d'appalto"/>
    <s v="FORNITURE"/>
    <s v="N"/>
    <s v="NULL"/>
    <s v="FB"/>
    <s v="FORNITURA DI BENI"/>
    <s v="NULL"/>
    <s v="NULL"/>
    <s v="PERFEZIONATA/O"/>
    <s v="2020-04-02"/>
  </r>
  <r>
    <x v="54"/>
    <x v="54"/>
    <s v="008"/>
    <x v="9"/>
    <s v="2020"/>
    <s v="2020-03-20"/>
    <x v="1157"/>
    <s v="8252784CCA"/>
    <s v="CIG"/>
    <s v="emergenza coronavirus - acquisto urgente mascherine"/>
    <s v="35113410-6"/>
    <s v="INDUMENTI DI PROTEZIONE CONTRO AGENTI CHIMICI O BIOLOGICI"/>
    <x v="3"/>
    <n v="40500"/>
    <s v="No"/>
    <n v="40500"/>
    <s v="Procedura negoziata senza previa pubblicazione"/>
    <s v="Contratto d'appalto"/>
    <s v="FORNITURE"/>
    <s v="N"/>
    <s v="NULL"/>
    <s v="FB"/>
    <s v="FORNITURA DI BENI"/>
    <s v="2020-03-20"/>
    <n v="40500"/>
    <s v="AGGIUDICATA/O"/>
    <s v="2020-03-20"/>
  </r>
  <r>
    <x v="54"/>
    <x v="54"/>
    <s v="008"/>
    <x v="9"/>
    <s v="2020"/>
    <s v="2020-03-20"/>
    <x v="1158"/>
    <s v="8252823CF9"/>
    <s v="CIG"/>
    <s v="emergenza coronavirus - acquisto urgente  mascherine"/>
    <s v="35113410-6"/>
    <s v="INDUMENTI DI PROTEZIONE CONTRO AGENTI CHIMICI O BIOLOGICI"/>
    <x v="3"/>
    <n v="60000"/>
    <s v="No"/>
    <n v="60000"/>
    <s v="Procedura negoziata senza previa pubblicazione"/>
    <s v="Contratto d'appalto"/>
    <s v="FORNITURE"/>
    <s v="N"/>
    <s v="NULL"/>
    <s v="FB"/>
    <s v="FORNITURA DI BENI"/>
    <s v="2020-03-20"/>
    <n v="60000"/>
    <s v="AGGIUDICATA/O"/>
    <s v="2020-03-20"/>
  </r>
  <r>
    <x v="54"/>
    <x v="54"/>
    <s v="008"/>
    <x v="9"/>
    <s v="2020"/>
    <s v="2020-03-20"/>
    <x v="1159"/>
    <s v="82530529F4"/>
    <s v="CIG"/>
    <s v="emergenza coronavirus -  GALVANI acquisto urgente mascherine"/>
    <s v="35113410-6"/>
    <s v="INDUMENTI DI PROTEZIONE CONTRO AGENTI CHIMICI O BIOLOGICI"/>
    <x v="3"/>
    <n v="90000"/>
    <s v="No"/>
    <n v="90000"/>
    <s v="Procedura negoziata senza previa pubblicazione"/>
    <s v="Contratto d'appalto"/>
    <s v="FORNITURE"/>
    <s v="N"/>
    <s v="NULL"/>
    <s v="FB"/>
    <s v="FORNITURA DI BENI"/>
    <s v="2020-03-20"/>
    <n v="75000"/>
    <s v="AGGIUDICATA/O"/>
    <s v="2020-03-23"/>
  </r>
  <r>
    <x v="54"/>
    <x v="54"/>
    <s v="008"/>
    <x v="9"/>
    <s v="2020"/>
    <s v="2020-03-23"/>
    <x v="1160"/>
    <s v="8253500BA7"/>
    <s v="CIG"/>
    <s v="emergenza coronavirus - acquisto urgente mascherine di protezione BAH OUTLET"/>
    <s v="35113410-6"/>
    <s v="INDUMENTI DI PROTEZIONE CONTRO AGENTI CHIMICI O BIOLOGICI"/>
    <x v="3"/>
    <n v="310000"/>
    <s v="No"/>
    <n v="310000"/>
    <s v="Procedura negoziata senza previa pubblicazione"/>
    <s v="Contratto d'appalto"/>
    <s v="FORNITURE"/>
    <s v="N"/>
    <s v="NULL"/>
    <s v="FB"/>
    <s v="FORNITURA DI BENI"/>
    <s v="2020-03-23"/>
    <n v="310000"/>
    <s v="AGGIUDICATA/O"/>
    <s v="2020-03-23"/>
  </r>
  <r>
    <x v="54"/>
    <x v="54"/>
    <s v="008"/>
    <x v="9"/>
    <s v="2020"/>
    <s v="2020-03-26"/>
    <x v="1161"/>
    <s v="8258643FC9"/>
    <s v="CIG"/>
    <s v="emergenza coronavirus - acquisto urgente mascherine - jonathan international srl"/>
    <s v="35113410-6"/>
    <s v="INDUMENTI DI PROTEZIONE CONTRO AGENTI CHIMICI O BIOLOGICI"/>
    <x v="3"/>
    <n v="65600"/>
    <s v="No"/>
    <n v="65600"/>
    <s v="Procedura negoziata senza previa pubblicazione"/>
    <s v="Contratto d'appalto"/>
    <s v="FORNITURE"/>
    <s v="N"/>
    <s v="NULL"/>
    <s v="FB"/>
    <s v="FORNITURA DI BENI"/>
    <s v="2020-03-26"/>
    <n v="65600"/>
    <s v="AGGIUDICATA/O"/>
    <s v="2020-03-27"/>
  </r>
  <r>
    <x v="54"/>
    <x v="54"/>
    <s v="008"/>
    <x v="9"/>
    <s v="2020"/>
    <s v="2020-04-06"/>
    <x v="1162"/>
    <s v="8268511F1E"/>
    <s v="CIG"/>
    <s v="emergenza coronavirus - acquisto urgente mascherine"/>
    <s v="35113410-6"/>
    <s v="INDUMENTI DI PROTEZIONE CONTRO AGENTI CHIMICI O BIOLOGICI"/>
    <x v="3"/>
    <n v="45000"/>
    <s v="No"/>
    <n v="45000"/>
    <s v="Procedura negoziata senza previa pubblicazione"/>
    <s v="Contratto d'appalto"/>
    <s v="FORNITURE"/>
    <s v="N"/>
    <s v="NULL"/>
    <s v="FB"/>
    <s v="FORNITURA DI BENI"/>
    <s v="2020-04-06"/>
    <n v="45000"/>
    <s v="AGGIUDICATA/O"/>
    <s v="2020-04-07"/>
  </r>
  <r>
    <x v="55"/>
    <x v="55"/>
    <s v="020"/>
    <x v="21"/>
    <s v="2020"/>
    <s v="2020-03-13"/>
    <x v="1163"/>
    <s v="824569746C"/>
    <s v="CIG"/>
    <s v="Fornitura mascherine chirurgiche"/>
    <s v="33190000-8"/>
    <s v="DISPOSITIVI E PRODOTTI MEDICI VARI"/>
    <x v="3"/>
    <n v="98000"/>
    <s v="No"/>
    <n v="98000"/>
    <s v="Procedura negoziata senza previa pubblicazione"/>
    <s v="Contratto d'appalto"/>
    <s v="FORNITURE"/>
    <s v="N"/>
    <s v="NULL"/>
    <s v="FB"/>
    <s v="FORNITURA DI BENI"/>
    <s v="NULL"/>
    <s v="NULL"/>
    <s v="PERFEZIONATA/O"/>
    <s v="2020-03-16"/>
  </r>
  <r>
    <x v="57"/>
    <x v="57"/>
    <s v="020"/>
    <x v="21"/>
    <s v="2020"/>
    <s v="2020-03-17"/>
    <x v="1164"/>
    <s v="82492139E9"/>
    <s v="CIG"/>
    <s v="Procedura Negoziata, ex art. 63, comma 2, lett. c) del D. Lgs. 50/16, per la fornitura di mascherine facciali filtranti FFP2 per Virus Covid19, da destinarsi ai vari Reparti dell'AOB."/>
    <s v="35814000-3"/>
    <s v="MASCHERE ANTIGAS"/>
    <x v="3"/>
    <n v="67800"/>
    <s v="No"/>
    <n v="67800"/>
    <s v="Affidamento diretto"/>
    <s v="Contratto d'appalto"/>
    <s v="FORNITURE"/>
    <s v="N"/>
    <s v="NULL"/>
    <s v="FB"/>
    <s v="FORNITURA DI BENI"/>
    <s v="2020-03-20"/>
    <n v="67800"/>
    <s v="AGGIUDICATA/O"/>
    <s v="2020-04-06"/>
  </r>
  <r>
    <x v="57"/>
    <x v="57"/>
    <s v="020"/>
    <x v="21"/>
    <s v="2020"/>
    <s v="2020-03-26"/>
    <x v="1165"/>
    <s v="82572989DD"/>
    <s v="CIG"/>
    <s v="Assegnazione procedura negoziata ex art. n. 63, comma 2, lett. c), del D. Lgs. n. 50/2016, per la fornitura in urgenza di n. 12.500 maschere facciali filtranti FFP2 per tutti i Reparti/Servizi dell'AOB, per fronteggiare la pandemia COVID19. Operatore Economico FC Genetics Service S.r.l. "/>
    <s v="33171110-3"/>
    <s v="MASCHERE PER ANESTESIA"/>
    <x v="3"/>
    <n v="70625"/>
    <s v="No"/>
    <n v="70625"/>
    <s v="Procedura negoziata per affidamenti sotto soglia"/>
    <s v="Contratto d'appalto"/>
    <s v="FORNITURE"/>
    <s v="N"/>
    <s v="NULL"/>
    <s v="FB"/>
    <s v="FORNITURA DI BENI"/>
    <s v="2020-03-30"/>
    <n v="70625"/>
    <s v="AGGIUDICATA/O"/>
    <s v="2020-04-07"/>
  </r>
  <r>
    <x v="58"/>
    <x v="58"/>
    <s v="019"/>
    <x v="18"/>
    <s v="2020"/>
    <s v="2020-03-03"/>
    <x v="1166"/>
    <s v="8235112567"/>
    <s v="CIG"/>
    <s v="RdO MEPA per la fornitura di mascherine facciali per l'ASP di Trapani "/>
    <s v="18410000-6"/>
    <s v="INDUMENTI SPECIALI"/>
    <x v="3"/>
    <n v="190000"/>
    <s v="No"/>
    <n v="190000"/>
    <s v="Procedura negoziata per affidamenti sotto soglia"/>
    <s v="Contratto d'appalto"/>
    <s v="FORNITURE"/>
    <s v="N"/>
    <s v="NULL"/>
    <s v="AA"/>
    <s v="ALTRO (Stazioni appaltanti con sistema di qualificazione proprio)"/>
    <s v="2016-03-11"/>
    <n v="57500"/>
    <s v="AGGIUDICATA/O"/>
    <s v="2020-04-02"/>
  </r>
  <r>
    <x v="58"/>
    <x v="58"/>
    <s v="019"/>
    <x v="18"/>
    <s v="2020"/>
    <s v="2020-03-12"/>
    <x v="1167"/>
    <s v="8244982662"/>
    <s v="CIG"/>
    <s v="Mascherine Facciali filtranti FFP3"/>
    <s v="33190000-8"/>
    <s v="DISPOSITIVI E PRODOTTI MEDICI VARI"/>
    <x v="3"/>
    <n v="100000"/>
    <s v="No"/>
    <n v="100000"/>
    <s v="Procedura negoziata senza previa pubblicazione"/>
    <s v="Contratto d'appalto"/>
    <s v="FORNITURE"/>
    <s v="N"/>
    <s v="NULL"/>
    <s v="FB"/>
    <s v="FORNITURA DI BENI"/>
    <s v="NULL"/>
    <s v="NULL"/>
    <s v="PERFEZIONATA/O"/>
    <s v="2020-03-12"/>
  </r>
  <r>
    <x v="58"/>
    <x v="58"/>
    <s v="019"/>
    <x v="18"/>
    <s v="2020"/>
    <s v="2020-03-27"/>
    <x v="1168"/>
    <s v="8261119B0D"/>
    <s v="CIG"/>
    <s v="fornitura n. 25.000 nascherine FFP3 per l"/>
    <s v="18410000-6"/>
    <s v="INDUMENTI SPECIALI"/>
    <x v="3"/>
    <n v="92518"/>
    <s v="No"/>
    <n v="92518"/>
    <s v="Affidamento diretto"/>
    <s v="Contratto d'appalto"/>
    <s v="FORNITURE"/>
    <s v="N"/>
    <s v="NULL"/>
    <s v="FB"/>
    <s v="FORNITURA DI BENI"/>
    <s v="NULL"/>
    <s v="NULL"/>
    <s v="AGGIUDICATA/O"/>
    <s v="2020-03-30"/>
  </r>
  <r>
    <x v="58"/>
    <x v="58"/>
    <s v="019"/>
    <x v="18"/>
    <s v="2020"/>
    <s v="2020-03-27"/>
    <x v="1169"/>
    <s v="82612295D5"/>
    <s v="CIG"/>
    <s v="fornitura n. 25.000 mascherine FFP2 per l"/>
    <s v="18410000-6"/>
    <s v="INDUMENTI SPECIALI"/>
    <x v="3"/>
    <n v="72500"/>
    <s v="No"/>
    <n v="72500"/>
    <s v="Affidamento diretto"/>
    <s v="Contratto d'appalto"/>
    <s v="FORNITURE"/>
    <s v="N"/>
    <s v="NULL"/>
    <s v="FB"/>
    <s v="FORNITURA DI BENI"/>
    <s v="2020-03-27"/>
    <n v="72500"/>
    <s v="AGGIUDICATA/O"/>
    <s v="2020-03-30"/>
  </r>
  <r>
    <x v="59"/>
    <x v="59"/>
    <s v="008"/>
    <x v="9"/>
    <s v="2020"/>
    <s v="2020-03-23"/>
    <x v="1170"/>
    <s v="8253410165"/>
    <s v="CIG"/>
    <s v=" ACQUISTO DI MASCHERINE CHIRURGICHE CERTIFICATE CE."/>
    <s v="33190000-8"/>
    <s v="DISPOSITIVI E PRODOTTI MEDICI VARI"/>
    <x v="3"/>
    <n v="603000"/>
    <s v="No"/>
    <n v="603000"/>
    <s v="Procedura negoziata senza previa pubblicazione"/>
    <s v="Accordo quadro"/>
    <s v="FORNITURE"/>
    <s v="N"/>
    <s v="NULL"/>
    <s v="FB"/>
    <s v="FORNITURA DI BENI"/>
    <s v="NULL"/>
    <s v="NULL"/>
    <s v="PERFEZIONATA/O"/>
    <s v="2020-03-23"/>
  </r>
  <r>
    <x v="59"/>
    <x v="59"/>
    <s v="008"/>
    <x v="9"/>
    <s v="2020"/>
    <s v="2020-03-23"/>
    <x v="1171"/>
    <s v="8254533020"/>
    <s v="CIG"/>
    <s v="ACQUISTO DI MASCHERINE FFP2"/>
    <s v="33190000-8"/>
    <s v="DISPOSITIVI E PRODOTTI MEDICI VARI"/>
    <x v="3"/>
    <n v="105600"/>
    <s v="No"/>
    <n v="105600"/>
    <s v="Procedura negoziata senza previa pubblicazione"/>
    <s v="Contratto d'appalto"/>
    <s v="FORNITURE"/>
    <s v="N"/>
    <s v="NULL"/>
    <s v="FB"/>
    <s v="FORNITURA DI BENI"/>
    <s v="NULL"/>
    <s v="NULL"/>
    <s v="PERFEZIONATA/O"/>
    <s v="2020-03-23"/>
  </r>
  <r>
    <x v="59"/>
    <x v="59"/>
    <s v="008"/>
    <x v="9"/>
    <s v="2020"/>
    <s v="2020-03-25"/>
    <x v="1172"/>
    <s v="8257427453"/>
    <s v="CIG"/>
    <s v="MASCHERINE  FFP2 - SIR SAFETY SYSTEM "/>
    <s v="33190000-8"/>
    <s v="DISPOSITIVI E PRODOTTI MEDICI VARI"/>
    <x v="3"/>
    <n v="420000"/>
    <s v="No"/>
    <n v="420000"/>
    <s v="Procedura negoziata senza previa pubblicazione"/>
    <s v="Contratto d'appalto"/>
    <s v="FORNITURE"/>
    <s v="N"/>
    <s v="NULL"/>
    <s v="FB"/>
    <s v="FORNITURA DI BENI"/>
    <s v="NULL"/>
    <s v="NULL"/>
    <s v="PERFEZIONATA/O"/>
    <s v="2020-03-26"/>
  </r>
  <r>
    <x v="59"/>
    <x v="59"/>
    <s v="008"/>
    <x v="9"/>
    <s v="2020"/>
    <s v="2020-03-30"/>
    <x v="1173"/>
    <s v="8249880059"/>
    <s v="CIG"/>
    <s v="ACQUISIZIONE DI N. 400.000 MASCHERINE PER EMERGENZA CORONAVIRUS COVID19 OCCORRENTI ALL'AZIENDA USL DI BOLOGNA"/>
    <s v="33190000-8"/>
    <s v="DISPOSITIVI E PRODOTTI MEDICI VARI"/>
    <x v="3"/>
    <n v="268000"/>
    <s v="No"/>
    <n v="268000"/>
    <s v="Procedura negoziata senza previa pubblicazione"/>
    <s v="Contratto d'appalto"/>
    <s v="FORNITURE"/>
    <s v="N"/>
    <s v="NULL"/>
    <s v="FB"/>
    <s v="FORNITURA DI BENI"/>
    <s v="NULL"/>
    <s v="NULL"/>
    <s v="PERFEZIONATA/O"/>
    <s v="2020-03-30"/>
  </r>
  <r>
    <x v="59"/>
    <x v="59"/>
    <s v="008"/>
    <x v="9"/>
    <s v="2020"/>
    <s v="2020-03-30"/>
    <x v="1174"/>
    <s v="8249909845"/>
    <s v="CIG"/>
    <s v="ACQUISIZIONE DI N. 100.000 MASCHERINE PER EMERGENZA CORONAVIRUS COVID19 OCCORRENTI ALLO IOR DI BOLOGNA"/>
    <s v="33180000-5"/>
    <s v="SOSTEGNO FUNZIONALE"/>
    <x v="3"/>
    <n v="67000"/>
    <s v="No"/>
    <n v="67000"/>
    <s v="Procedura negoziata senza previa pubblicazione"/>
    <s v="Accordo quadro"/>
    <s v="FORNITURE"/>
    <s v="N"/>
    <s v="NULL"/>
    <s v="FB"/>
    <s v="FORNITURA DI BENI"/>
    <s v="NULL"/>
    <s v="NULL"/>
    <s v="PERFEZIONATA/O"/>
    <s v="2020-03-30"/>
  </r>
  <r>
    <x v="61"/>
    <x v="61"/>
    <s v="007"/>
    <x v="7"/>
    <s v="2020"/>
    <s v="2020-03-04"/>
    <x v="1175"/>
    <s v="8235611132"/>
    <s v="CIG"/>
    <s v="fornitura di n^ 50000 mascherine  FFP2"/>
    <s v="33190000-8"/>
    <s v="DISPOSITIVI E PRODOTTI MEDICI VARI"/>
    <x v="3"/>
    <n v="202500"/>
    <s v="No"/>
    <n v="202500"/>
    <s v="Procedura negoziata senza previa pubblicazione"/>
    <s v="Contratto d'appalto"/>
    <s v="FORNITURE"/>
    <s v="N"/>
    <s v="NULL"/>
    <s v="FB"/>
    <s v="FORNITURA DI BENI"/>
    <s v="NULL"/>
    <s v="NULL"/>
    <s v="PERFEZIONATA/O"/>
    <s v="2020-03-04"/>
  </r>
  <r>
    <x v="61"/>
    <x v="61"/>
    <s v="007"/>
    <x v="7"/>
    <s v="2020"/>
    <s v="2020-03-05"/>
    <x v="1176"/>
    <s v="8237877F24"/>
    <s v="CIG"/>
    <s v="Fornitura di maschere 3M facciale monouso FFP2"/>
    <s v="35113410-6"/>
    <s v="INDUMENTI DI PROTEZIONE CONTRO AGENTI CHIMICI O BIOLOGICI"/>
    <x v="3"/>
    <n v="207500"/>
    <s v="No"/>
    <n v="207500"/>
    <s v="Procedura negoziata senza previa pubblicazione"/>
    <s v="Contratto d'appalto"/>
    <s v="FORNITURE"/>
    <s v="N"/>
    <s v="NULL"/>
    <s v="FB"/>
    <s v="FORNITURA DI BENI"/>
    <s v="NULL"/>
    <s v="NULL"/>
    <s v="AGGIUDICATA/O"/>
    <s v="2020-03-30"/>
  </r>
  <r>
    <x v="61"/>
    <x v="61"/>
    <s v="007"/>
    <x v="7"/>
    <s v="2020"/>
    <s v="2020-03-12"/>
    <x v="1177"/>
    <s v="824542866F"/>
    <s v="CIG"/>
    <s v="Fornitura mascherine FFP2 e FFP3"/>
    <s v="35113410-6"/>
    <s v="INDUMENTI DI PROTEZIONE CONTRO AGENTI CHIMICI O BIOLOGICI"/>
    <x v="3"/>
    <n v="395400"/>
    <s v="No"/>
    <n v="395400"/>
    <s v="Procedura negoziata senza previa pubblicazione"/>
    <s v="Contratto d'appalto"/>
    <s v="FORNITURE"/>
    <s v="N"/>
    <s v="NULL"/>
    <s v="FB"/>
    <s v="FORNITURA DI BENI"/>
    <s v="NULL"/>
    <s v="NULL"/>
    <s v="PERFEZIONATA/O"/>
    <s v="2020-03-12"/>
  </r>
  <r>
    <x v="62"/>
    <x v="62"/>
    <s v="011"/>
    <x v="14"/>
    <s v="2020"/>
    <s v="2020-03-30"/>
    <x v="1178"/>
    <s v="82526248C2"/>
    <s v="CIG"/>
    <s v="ACQUISIZIONE DI MASCHERINE CHIRURGICHE (160.10.10/2020/PROV/475)"/>
    <s v="33171110-3"/>
    <s v="MASCHERE PER ANESTESIA"/>
    <x v="3"/>
    <n v="140000"/>
    <s v="No"/>
    <n v="140000"/>
    <s v="Procedura negoziata senza previa pubblicazione"/>
    <s v="Contratto d'appalto"/>
    <s v="FORNITURE"/>
    <s v="N"/>
    <s v="NULL"/>
    <s v="FB"/>
    <s v="FORNITURA DI BENI"/>
    <s v="NULL"/>
    <s v="NULL"/>
    <s v="PERFEZIONATA/O"/>
    <s v="2020-04-08"/>
  </r>
  <r>
    <x v="65"/>
    <x v="65"/>
    <s v="008"/>
    <x v="9"/>
    <s v="2020"/>
    <s v="2020-03-18"/>
    <x v="1179"/>
    <s v="8248002292"/>
    <s v="CIG"/>
    <s v="Contratto di Durata per la Fornitura in urgenza - COVID-19 ai sensi dei OCDPC 630, 638 e 639 - Mascherine 3-PLY DISPOUSABLE MASKS - Ditta Codice S.r.l."/>
    <s v="35113410-6"/>
    <s v="INDUMENTI DI PROTEZIONE CONTRO AGENTI CHIMICI O BIOLOGICI"/>
    <x v="3"/>
    <n v="8553600"/>
    <s v="No"/>
    <n v="8553600"/>
    <s v="Procedura negoziata senza previa pubblicazione"/>
    <s v="Contratto d'appalto"/>
    <s v="FORNITURE"/>
    <s v="N"/>
    <s v="NULL"/>
    <s v="FB"/>
    <s v="FORNITURA DI BENI"/>
    <s v="NULL"/>
    <s v="NULL"/>
    <s v="PERFEZIONATA/O"/>
    <s v="2020-03-25"/>
  </r>
  <r>
    <x v="65"/>
    <x v="65"/>
    <s v="008"/>
    <x v="9"/>
    <s v="2020"/>
    <s v="2020-03-19"/>
    <x v="1180"/>
    <s v="8249297F39"/>
    <s v="CIG"/>
    <s v="Acquisto in urgenza - COVID-19 ai sensi dei OCDPC 630, 638 e 639 - Acquisto Mascherine 3M 8210V N95 - Ditta I.Fa.I. S.r.l."/>
    <s v="35113410-6"/>
    <s v="INDUMENTI DI PROTEZIONE CONTRO AGENTI CHIMICI O BIOLOGICI"/>
    <x v="3"/>
    <n v="325000"/>
    <s v="No"/>
    <n v="325000"/>
    <s v="Procedura negoziata senza previa pubblicazione"/>
    <s v="Contratto d'appalto"/>
    <s v="FORNITURE"/>
    <s v="N"/>
    <s v="NULL"/>
    <s v="FB"/>
    <s v="FORNITURA DI BENI"/>
    <s v="NULL"/>
    <s v="NULL"/>
    <s v="PERFEZIONATA/O"/>
    <s v="2020-04-08"/>
  </r>
  <r>
    <x v="65"/>
    <x v="65"/>
    <s v="008"/>
    <x v="9"/>
    <s v="2020"/>
    <s v="2020-03-23"/>
    <x v="1181"/>
    <s v="82450774C8"/>
    <s v="CIG"/>
    <s v="acquisto in urgenza ai sensi dell'art. 163 D.Lgs 50/2016 - OCDPC n. 638 del 22/02/2020 e n. 639 del 25/02/2020 - Acquisto mascherine FFP2 - Ditta GI.MI. Medical S.r.l."/>
    <s v="33190000-8"/>
    <s v="DISPOSITIVI E PRODOTTI MEDICI VARI"/>
    <x v="3"/>
    <n v="370000"/>
    <s v="No"/>
    <n v="370000"/>
    <s v="Procedura negoziata senza previa pubblicazione"/>
    <s v="Contratto d'appalto"/>
    <s v="FORNITURE"/>
    <s v="N"/>
    <s v="NULL"/>
    <s v="FB"/>
    <s v="FORNITURA DI BENI"/>
    <s v="NULL"/>
    <s v="NULL"/>
    <s v="PERFEZIONATA/O"/>
    <s v="2020-04-03"/>
  </r>
  <r>
    <x v="74"/>
    <x v="74"/>
    <s v="019"/>
    <x v="18"/>
    <s v="2020"/>
    <s v="2020-03-27"/>
    <x v="1182"/>
    <s v="8259740911"/>
    <s v="CIG"/>
    <s v="Acquisto, ai sensi dell'art. 63 c. 2 lett. c) 'ragioni di estrema urgenza derivante da eventi non prevedibili' del D.Lgs. n. 50/2016, di n. 50.000 mascherine chirurgiche a 3 strati 'face mask' per fronteggiare epidemia covid-19 (c.d. coronavirus).Delibera 873/DG del 27/03/2020"/>
    <s v="33190000-8"/>
    <s v="DISPOSITIVI E PRODOTTI MEDICI VARI"/>
    <x v="3"/>
    <n v="50000"/>
    <s v="No"/>
    <n v="50000"/>
    <s v="Procedura negoziata senza previa pubblicazione"/>
    <s v="Contratto d'appalto"/>
    <s v="FORNITURE"/>
    <s v="N"/>
    <s v="NULL"/>
    <s v="FB"/>
    <s v="FORNITURA DI BENI"/>
    <s v="2020-03-27"/>
    <n v="50000"/>
    <s v="AGGIUDICATA/O"/>
    <s v="2020-03-31"/>
  </r>
  <r>
    <x v="77"/>
    <x v="77"/>
    <s v="020"/>
    <x v="21"/>
    <s v="2020"/>
    <s v="2020-04-02"/>
    <x v="1183"/>
    <s v="8264686AA2"/>
    <s v="CIG"/>
    <s v="FORNITURA URGENTE DI MASCHERINE FFP2 PER EMERGENZA COVID-19"/>
    <s v="33190000-8"/>
    <s v="DISPOSITIVI E PRODOTTI MEDICI VARI"/>
    <x v="3"/>
    <n v="73260"/>
    <s v="No"/>
    <n v="73260"/>
    <s v="Procedura negoziata per affidamenti sotto soglia"/>
    <s v="Contratto d'appalto"/>
    <s v="FORNITURE"/>
    <s v="N"/>
    <s v="NULL"/>
    <s v="FB"/>
    <s v="FORNITURA DI BENI"/>
    <s v="NULL"/>
    <s v="NULL"/>
    <s v="PERFEZIONATA/O"/>
    <s v="2020-04-02"/>
  </r>
  <r>
    <x v="80"/>
    <x v="80"/>
    <s v="007"/>
    <x v="7"/>
    <s v="2020"/>
    <s v="2020-03-18"/>
    <x v="1184"/>
    <s v="8250115246"/>
    <s v="CIG"/>
    <s v="acquisto mascherine per emergenza Covid 19"/>
    <s v="33190000-8"/>
    <s v="DISPOSITIVI E PRODOTTI MEDICI VARI"/>
    <x v="3"/>
    <n v="44350"/>
    <s v="No"/>
    <n v="44350"/>
    <s v="Affidamento diretto"/>
    <s v="Contratto d'appalto"/>
    <s v="FORNITURE"/>
    <s v="N"/>
    <s v="NULL"/>
    <s v="FB"/>
    <s v="FORNITURA DI BENI"/>
    <s v="NULL"/>
    <s v="NULL"/>
    <s v="PERFEZIONATA/O"/>
    <s v="2020-03-18"/>
  </r>
  <r>
    <x v="81"/>
    <x v="81"/>
    <s v="016"/>
    <x v="17"/>
    <s v="2020"/>
    <s v="2020-03-27"/>
    <x v="1185"/>
    <s v="8266726E17"/>
    <s v="CIG"/>
    <s v="Dispositivi di protezione delle vie respiratorie"/>
    <s v="33157200-7"/>
    <s v="KIT RESPIRATORI"/>
    <x v="3"/>
    <n v="49500"/>
    <s v="No"/>
    <n v="49500"/>
    <s v="Procedura negoziata per affidamenti sotto soglia"/>
    <s v="Contratto d'appalto"/>
    <s v="FORNITURE"/>
    <s v="N"/>
    <s v="NULL"/>
    <s v="FB"/>
    <s v="FORNITURA DI BENI"/>
    <s v="NULL"/>
    <s v="NULL"/>
    <s v="AGGIUDICATA/O"/>
    <s v="2020-04-06"/>
  </r>
  <r>
    <x v="83"/>
    <x v="83"/>
    <s v="015"/>
    <x v="20"/>
    <s v="2020"/>
    <s v="2020-03-03"/>
    <x v="1186"/>
    <s v="8253489296"/>
    <s v="CIG"/>
    <s v="ACQUISTO MASCHERE FACCIALI"/>
    <s v="33157100-6"/>
    <s v="MASCHERE DI INALAZIONE"/>
    <x v="3"/>
    <n v="44175"/>
    <s v="No"/>
    <n v="44175"/>
    <s v="Procedura negoziata per affidamenti sotto soglia"/>
    <s v="Contratto d'appalto"/>
    <s v="FORNITURE"/>
    <s v="N"/>
    <s v="NULL"/>
    <s v="FB"/>
    <s v="FORNITURA DI BENI"/>
    <s v="NULL"/>
    <s v="NULL"/>
    <s v="PERFEZIONATA/O"/>
    <s v="2020-03-23"/>
  </r>
  <r>
    <x v="83"/>
    <x v="83"/>
    <s v="015"/>
    <x v="20"/>
    <s v="2020"/>
    <s v="2020-03-20"/>
    <x v="1187"/>
    <s v="8252880C03"/>
    <s v="CIG"/>
    <s v="fornitura di mascherine in tnt a 3 tre strati"/>
    <s v="33190000-8"/>
    <s v="DISPOSITIVI E PRODOTTI MEDICI VARI"/>
    <x v="3"/>
    <n v="70000"/>
    <s v="No"/>
    <n v="70000"/>
    <s v="Procedura negoziata senza previa pubblicazione"/>
    <s v="Contratto d'appalto"/>
    <s v="FORNITURE"/>
    <s v="N"/>
    <s v="NULL"/>
    <s v="FB"/>
    <s v="FORNITURA DI BENI"/>
    <s v="NULL"/>
    <s v="NULL"/>
    <s v="PERFEZIONATA/O"/>
    <s v="2020-03-20"/>
  </r>
  <r>
    <x v="90"/>
    <x v="90"/>
    <s v="016"/>
    <x v="17"/>
    <s v="2020"/>
    <s v="2020-03-09"/>
    <x v="1188"/>
    <s v="8240577344"/>
    <s v="CIG"/>
    <s v="FORNITURA MASCHERINE DI PROTEZIONE FFP2 E MASCHERINE CHIRURGUICHE 3 VELI - EMERGENZA COVID 19 - ASL LE"/>
    <s v="35113410-6"/>
    <s v="INDUMENTI DI PROTEZIONE CONTRO AGENTI CHIMICI O BIOLOGICI"/>
    <x v="3"/>
    <n v="690000"/>
    <s v="No"/>
    <n v="690000"/>
    <s v="Procedura negoziata per affidamenti sotto soglia"/>
    <s v="Contratto d'appalto"/>
    <s v="FORNITURE"/>
    <s v="N"/>
    <s v="NULL"/>
    <s v="FB"/>
    <s v="FORNITURA DI BENI"/>
    <s v="2020-04-02"/>
    <n v="690000"/>
    <s v="AGGIUDICATA/O"/>
    <s v="2020-04-07"/>
  </r>
  <r>
    <x v="95"/>
    <x v="95"/>
    <s v="009"/>
    <x v="3"/>
    <s v="2020"/>
    <s v="2020-03-20"/>
    <x v="1189"/>
    <s v="8252612ED9"/>
    <s v="CIG"/>
    <s v="ACQUISTO URGENTE N.500.000 MASCHERINE - EMERGENZA COVID 19"/>
    <s v="33190000-8"/>
    <s v="DISPOSITIVI E PRODOTTI MEDICI VARI"/>
    <x v="3"/>
    <n v="250000"/>
    <s v="No"/>
    <n v="250000"/>
    <s v="Procedura negoziata senza previa pubblicazione"/>
    <s v="Contratto d'appalto"/>
    <s v="FORNITURE"/>
    <s v="N"/>
    <s v="NULL"/>
    <s v="FB"/>
    <s v="FORNITURA DI BENI"/>
    <s v="NULL"/>
    <s v="NULL"/>
    <s v="PERFEZIONATA/O"/>
    <s v="2020-03-20"/>
  </r>
  <r>
    <x v="105"/>
    <x v="105"/>
    <s v="015"/>
    <x v="20"/>
    <s v="2020"/>
    <s v="2020-04-03"/>
    <x v="1190"/>
    <s v="8266996CE7"/>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583100"/>
    <s v="Procedura negoziata senza previa pubblicazione"/>
    <s v="Accordo quadro"/>
    <s v="FORNITURE"/>
    <s v="N"/>
    <s v="NULL"/>
    <s v="FB"/>
    <s v="FORNITURA DI BENI"/>
    <s v="NULL"/>
    <s v="NULL"/>
    <s v="PERFEZIONATA/O"/>
    <s v="2020-04-08"/>
  </r>
  <r>
    <x v="105"/>
    <x v="105"/>
    <s v="015"/>
    <x v="20"/>
    <s v="2020"/>
    <s v="2020-04-03"/>
    <x v="1190"/>
    <s v="8267018F0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329490"/>
    <s v="Procedura negoziata senza previa pubblicazione"/>
    <s v="Accordo quadro"/>
    <s v="FORNITURE"/>
    <s v="N"/>
    <s v="NULL"/>
    <s v="FB"/>
    <s v="FORNITURA DI BENI"/>
    <s v="NULL"/>
    <s v="NULL"/>
    <s v="PERFEZIONATA/O"/>
    <s v="2020-04-08"/>
  </r>
  <r>
    <x v="105"/>
    <x v="105"/>
    <s v="015"/>
    <x v="20"/>
    <s v="2020"/>
    <s v="2020-04-03"/>
    <x v="1190"/>
    <s v="8267055D97"/>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35210"/>
    <s v="Procedura negoziata senza previa pubblicazione"/>
    <s v="Accordo quadro"/>
    <s v="FORNITURE"/>
    <s v="N"/>
    <s v="NULL"/>
    <s v="FB"/>
    <s v="FORNITURA DI BENI"/>
    <s v="NULL"/>
    <s v="NULL"/>
    <s v="PERFEZIONATA/O"/>
    <s v="2020-04-08"/>
  </r>
  <r>
    <x v="105"/>
    <x v="105"/>
    <s v="015"/>
    <x v="20"/>
    <s v="2020"/>
    <s v="2020-04-03"/>
    <x v="1190"/>
    <s v="826706128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2557800"/>
    <s v="Procedura negoziata senza previa pubblicazione"/>
    <s v="Accordo quadro"/>
    <s v="FORNITURE"/>
    <s v="N"/>
    <s v="NULL"/>
    <s v="FB"/>
    <s v="FORNITURA DI BENI"/>
    <s v="NULL"/>
    <s v="NULL"/>
    <s v="PERFEZIONATA/O"/>
    <s v="2020-04-08"/>
  </r>
  <r>
    <x v="105"/>
    <x v="105"/>
    <s v="015"/>
    <x v="20"/>
    <s v="2020"/>
    <s v="2020-04-03"/>
    <x v="1190"/>
    <s v="8267062361"/>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2909000"/>
    <s v="Procedura negoziata senza previa pubblicazione"/>
    <s v="Accordo quadro"/>
    <s v="FORNITURE"/>
    <s v="N"/>
    <s v="NULL"/>
    <s v="FB"/>
    <s v="FORNITURA DI BENI"/>
    <s v="NULL"/>
    <s v="NULL"/>
    <s v="PERFEZIONATA/O"/>
    <s v="2020-04-08"/>
  </r>
  <r>
    <x v="105"/>
    <x v="105"/>
    <s v="015"/>
    <x v="20"/>
    <s v="2020"/>
    <s v="2020-04-03"/>
    <x v="1190"/>
    <s v="82670655DA"/>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92766.3"/>
    <s v="Procedura negoziata senza previa pubblicazione"/>
    <s v="Accordo quadro"/>
    <s v="FORNITURE"/>
    <s v="N"/>
    <s v="NULL"/>
    <s v="FB"/>
    <s v="FORNITURA DI BENI"/>
    <s v="NULL"/>
    <s v="NULL"/>
    <s v="PERFEZIONATA/O"/>
    <s v="2020-04-08"/>
  </r>
  <r>
    <x v="105"/>
    <x v="105"/>
    <s v="015"/>
    <x v="20"/>
    <s v="2020"/>
    <s v="2020-04-03"/>
    <x v="1190"/>
    <s v="8267069926"/>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162000"/>
    <s v="Procedura negoziata senza previa pubblicazione"/>
    <s v="Accordo quadro"/>
    <s v="FORNITURE"/>
    <s v="N"/>
    <s v="NULL"/>
    <s v="FB"/>
    <s v="FORNITURA DI BENI"/>
    <s v="NULL"/>
    <s v="NULL"/>
    <s v="PERFEZIONATA/O"/>
    <s v="2020-04-08"/>
  </r>
  <r>
    <x v="105"/>
    <x v="105"/>
    <s v="015"/>
    <x v="20"/>
    <s v="2020"/>
    <s v="2020-04-03"/>
    <x v="1190"/>
    <s v="8267072B9F"/>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600243.55000000005"/>
    <s v="Procedura negoziata senza previa pubblicazione"/>
    <s v="Accordo quadro"/>
    <s v="FORNITURE"/>
    <s v="N"/>
    <s v="NULL"/>
    <s v="FB"/>
    <s v="FORNITURA DI BENI"/>
    <s v="NULL"/>
    <s v="NULL"/>
    <s v="PERFEZIONATA/O"/>
    <s v="2020-04-08"/>
  </r>
  <r>
    <x v="105"/>
    <x v="105"/>
    <s v="015"/>
    <x v="20"/>
    <s v="2020"/>
    <s v="2020-04-03"/>
    <x v="1190"/>
    <s v="8267074D45"/>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205920"/>
    <s v="Procedura negoziata senza previa pubblicazione"/>
    <s v="Accordo quadro"/>
    <s v="FORNITURE"/>
    <s v="N"/>
    <s v="NULL"/>
    <s v="FB"/>
    <s v="FORNITURA DI BENI"/>
    <s v="NULL"/>
    <s v="NULL"/>
    <s v="PERFEZIONATA/O"/>
    <s v="2020-04-08"/>
  </r>
  <r>
    <x v="105"/>
    <x v="105"/>
    <s v="015"/>
    <x v="20"/>
    <s v="2020"/>
    <s v="2020-04-03"/>
    <x v="1190"/>
    <s v="8267077FBE"/>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255000"/>
    <s v="Procedura negoziata senza previa pubblicazione"/>
    <s v="Accordo quadro"/>
    <s v="FORNITURE"/>
    <s v="N"/>
    <s v="NULL"/>
    <s v="FB"/>
    <s v="FORNITURA DI BENI"/>
    <s v="NULL"/>
    <s v="NULL"/>
    <s v="PERFEZIONATA/O"/>
    <s v="2020-04-08"/>
  </r>
  <r>
    <x v="105"/>
    <x v="105"/>
    <s v="015"/>
    <x v="20"/>
    <s v="2020"/>
    <s v="2020-04-03"/>
    <x v="1190"/>
    <s v="8267111BC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1950000"/>
    <s v="Procedura negoziata senza previa pubblicazione"/>
    <s v="Accordo quadro"/>
    <s v="FORNITURE"/>
    <s v="N"/>
    <s v="NULL"/>
    <s v="FB"/>
    <s v="FORNITURA DI BENI"/>
    <s v="NULL"/>
    <s v="NULL"/>
    <s v="PERFEZIONATA/O"/>
    <s v="2020-04-08"/>
  </r>
  <r>
    <x v="105"/>
    <x v="105"/>
    <s v="015"/>
    <x v="20"/>
    <s v="2020"/>
    <s v="2020-04-03"/>
    <x v="1190"/>
    <s v="8267116FED"/>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880000"/>
    <s v="Procedura negoziata senza previa pubblicazione"/>
    <s v="Accordo quadro"/>
    <s v="FORNITURE"/>
    <s v="N"/>
    <s v="NULL"/>
    <s v="FB"/>
    <s v="FORNITURA DI BENI"/>
    <s v="NULL"/>
    <s v="NULL"/>
    <s v="PERFEZIONATA/O"/>
    <s v="2020-04-08"/>
  </r>
  <r>
    <x v="105"/>
    <x v="105"/>
    <s v="015"/>
    <x v="20"/>
    <s v="2020"/>
    <s v="2020-04-03"/>
    <x v="1190"/>
    <s v="826712033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746000"/>
    <s v="Procedura negoziata senza previa pubblicazione"/>
    <s v="Accordo quadro"/>
    <s v="FORNITURE"/>
    <s v="N"/>
    <s v="NULL"/>
    <s v="FB"/>
    <s v="FORNITURA DI BENI"/>
    <s v="NULL"/>
    <s v="NULL"/>
    <s v="PERFEZIONATA/O"/>
    <s v="2020-04-08"/>
  </r>
  <r>
    <x v="105"/>
    <x v="105"/>
    <s v="015"/>
    <x v="20"/>
    <s v="2020"/>
    <s v="2020-04-03"/>
    <x v="1190"/>
    <s v="82671235B7"/>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2600"/>
    <s v="Procedura negoziata senza previa pubblicazione"/>
    <s v="Accordo quadro"/>
    <s v="FORNITURE"/>
    <s v="N"/>
    <s v="NULL"/>
    <s v="FB"/>
    <s v="FORNITURA DI BENI"/>
    <s v="NULL"/>
    <s v="NULL"/>
    <s v="PERFEZIONATA/O"/>
    <s v="2020-04-08"/>
  </r>
  <r>
    <x v="105"/>
    <x v="105"/>
    <s v="015"/>
    <x v="20"/>
    <s v="2020"/>
    <s v="2020-04-03"/>
    <x v="1190"/>
    <s v="8267127903"/>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750000"/>
    <s v="Procedura negoziata senza previa pubblicazione"/>
    <s v="Accordo quadro"/>
    <s v="FORNITURE"/>
    <s v="N"/>
    <s v="NULL"/>
    <s v="FB"/>
    <s v="FORNITURA DI BENI"/>
    <s v="NULL"/>
    <s v="NULL"/>
    <s v="PERFEZIONATA/O"/>
    <s v="2020-04-08"/>
  </r>
  <r>
    <x v="105"/>
    <x v="105"/>
    <s v="015"/>
    <x v="20"/>
    <s v="2020"/>
    <s v="2020-04-03"/>
    <x v="1190"/>
    <s v="82671289D6"/>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120000"/>
    <s v="Procedura negoziata senza previa pubblicazione"/>
    <s v="Accordo quadro"/>
    <s v="FORNITURE"/>
    <s v="N"/>
    <s v="NULL"/>
    <s v="FB"/>
    <s v="FORNITURA DI BENI"/>
    <s v="NULL"/>
    <s v="NULL"/>
    <s v="PERFEZIONATA/O"/>
    <s v="2020-04-08"/>
  </r>
  <r>
    <x v="105"/>
    <x v="105"/>
    <s v="015"/>
    <x v="20"/>
    <s v="2020"/>
    <s v="2020-04-03"/>
    <x v="1190"/>
    <s v="8267129AA9"/>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7748080"/>
    <s v="Procedura negoziata senza previa pubblicazione"/>
    <s v="Accordo quadro"/>
    <s v="FORNITURE"/>
    <s v="N"/>
    <s v="NULL"/>
    <s v="FB"/>
    <s v="FORNITURA DI BENI"/>
    <s v="NULL"/>
    <s v="NULL"/>
    <s v="PERFEZIONATA/O"/>
    <s v="2020-04-08"/>
  </r>
  <r>
    <x v="105"/>
    <x v="105"/>
    <s v="015"/>
    <x v="20"/>
    <s v="2020"/>
    <s v="2020-04-03"/>
    <x v="1190"/>
    <s v="8267132D22"/>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4529400"/>
    <s v="Procedura negoziata senza previa pubblicazione"/>
    <s v="Accordo quadro"/>
    <s v="FORNITURE"/>
    <s v="N"/>
    <s v="NULL"/>
    <s v="FB"/>
    <s v="FORNITURA DI BENI"/>
    <s v="NULL"/>
    <s v="NULL"/>
    <s v="PERFEZIONATA/O"/>
    <s v="2020-04-08"/>
  </r>
  <r>
    <x v="105"/>
    <x v="105"/>
    <s v="015"/>
    <x v="20"/>
    <s v="2020"/>
    <s v="2020-04-03"/>
    <x v="1190"/>
    <s v="8267133DF5"/>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9000"/>
    <s v="Procedura negoziata senza previa pubblicazione"/>
    <s v="Accordo quadro"/>
    <s v="FORNITURE"/>
    <s v="N"/>
    <s v="NULL"/>
    <s v="FB"/>
    <s v="FORNITURA DI BENI"/>
    <s v="NULL"/>
    <s v="NULL"/>
    <s v="PERFEZIONATA/O"/>
    <s v="2020-04-08"/>
  </r>
  <r>
    <x v="105"/>
    <x v="105"/>
    <s v="015"/>
    <x v="20"/>
    <s v="2020"/>
    <s v="2020-04-03"/>
    <x v="1190"/>
    <s v="8267136073"/>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100000"/>
    <s v="Procedura negoziata senza previa pubblicazione"/>
    <s v="Accordo quadro"/>
    <s v="FORNITURE"/>
    <s v="N"/>
    <s v="NULL"/>
    <s v="FB"/>
    <s v="FORNITURA DI BENI"/>
    <s v="NULL"/>
    <s v="NULL"/>
    <s v="PERFEZIONATA/O"/>
    <s v="2020-04-08"/>
  </r>
  <r>
    <x v="105"/>
    <x v="105"/>
    <s v="015"/>
    <x v="20"/>
    <s v="2020"/>
    <s v="2020-04-03"/>
    <x v="1190"/>
    <s v="8267138219"/>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3988000"/>
    <s v="Procedura negoziata senza previa pubblicazione"/>
    <s v="Accordo quadro"/>
    <s v="FORNITURE"/>
    <s v="N"/>
    <s v="NULL"/>
    <s v="FB"/>
    <s v="FORNITURA DI BENI"/>
    <s v="NULL"/>
    <s v="NULL"/>
    <s v="PERFEZIONATA/O"/>
    <s v="2020-04-08"/>
  </r>
  <r>
    <x v="105"/>
    <x v="105"/>
    <s v="015"/>
    <x v="20"/>
    <s v="2020"/>
    <s v="2020-04-03"/>
    <x v="1190"/>
    <s v="8267141492"/>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1982500"/>
    <s v="Procedura negoziata senza previa pubblicazione"/>
    <s v="Accordo quadro"/>
    <s v="FORNITURE"/>
    <s v="N"/>
    <s v="NULL"/>
    <s v="FB"/>
    <s v="FORNITURA DI BENI"/>
    <s v="NULL"/>
    <s v="NULL"/>
    <s v="PERFEZIONATA/O"/>
    <s v="2020-04-08"/>
  </r>
  <r>
    <x v="106"/>
    <x v="106"/>
    <s v="016"/>
    <x v="17"/>
    <s v="2020"/>
    <s v="2020-03-02"/>
    <x v="1191"/>
    <s v="82326261E5"/>
    <s v="CIG"/>
    <s v="AFFIDAMENTO DIRETTO EX ART. 63 COMMA2 L.C. D.LGS 50/2016 PER LA FORNITURA URGENTE DI MASCHERE FFP2 - FFP3 DITTA SERVIMED"/>
    <s v="33190000-8"/>
    <s v="DISPOSITIVI E PRODOTTI MEDICI VARI"/>
    <x v="3"/>
    <n v="95200"/>
    <s v="No"/>
    <n v="95200"/>
    <s v="Affidamento diretto"/>
    <s v="Contratto d'appalto"/>
    <s v="FORNITURE"/>
    <s v="N"/>
    <s v="NULL"/>
    <s v="FB"/>
    <s v="FORNITURA DI BENI"/>
    <s v="NULL"/>
    <s v="NULL"/>
    <s v="PERFEZIONATA/O"/>
    <s v="2020-03-13"/>
  </r>
  <r>
    <x v="106"/>
    <x v="106"/>
    <s v="016"/>
    <x v="17"/>
    <s v="2020"/>
    <s v="2020-03-04"/>
    <x v="1192"/>
    <s v="8235644C6A"/>
    <s v="CIG"/>
    <s v="FORNITURA URGENTE DI MASCHERE  FFPZ,TUTE E VISIERE "/>
    <s v="33190000-8"/>
    <s v="DISPOSITIVI E PRODOTTI MEDICI VARI"/>
    <x v="3"/>
    <n v="376738.4"/>
    <s v="Si"/>
    <n v="360000"/>
    <s v="Affidamento diretto"/>
    <s v="Contratto d'appalto"/>
    <s v="FORNITURE"/>
    <s v="N"/>
    <s v="NULL"/>
    <s v="FB"/>
    <s v="FORNITURA DI BENI"/>
    <s v="NULL"/>
    <s v="NULL"/>
    <s v="PERFEZIONATA/O"/>
    <s v="2020-03-13"/>
  </r>
  <r>
    <x v="106"/>
    <x v="106"/>
    <s v="016"/>
    <x v="17"/>
    <s v="2020"/>
    <s v="2020-03-04"/>
    <x v="1192"/>
    <s v="82356533DA"/>
    <s v="CIG"/>
    <s v="FORNITURA URGENTE DI MASCHERE  FFPZ,TUTE E VISIERE "/>
    <s v="33190000-8"/>
    <s v="DISPOSITIVI E PRODOTTI MEDICI VARI"/>
    <x v="3"/>
    <n v="376738.4"/>
    <s v="Si"/>
    <n v="16738.400000000001"/>
    <s v="Affidamento diretto"/>
    <s v="Contratto d'appalto"/>
    <s v="FORNITURE"/>
    <s v="N"/>
    <s v="NULL"/>
    <s v="FB"/>
    <s v="FORNITURA DI BENI"/>
    <s v="NULL"/>
    <s v="NULL"/>
    <s v="PERFEZIONATA/O"/>
    <s v="2020-03-13"/>
  </r>
  <r>
    <x v="106"/>
    <x v="106"/>
    <s v="016"/>
    <x v="17"/>
    <s v="2020"/>
    <s v="2020-03-06"/>
    <x v="1193"/>
    <s v="82399161CB"/>
    <s v="CIG"/>
    <s v="FORNITURA DI DISPOSITIVI MEDICI TUTE-VISIERE E MASCHERE FFP3"/>
    <s v="33190000-8"/>
    <s v="DISPOSITIVI E PRODOTTI MEDICI VARI"/>
    <x v="3"/>
    <n v="96250"/>
    <s v="Si"/>
    <n v="11760"/>
    <s v="Procedura negoziata senza previa pubblicazione"/>
    <s v="Contratto d'appalto"/>
    <s v="FORNITURE"/>
    <s v="N"/>
    <s v="NULL"/>
    <s v="FB"/>
    <s v="FORNITURA DI BENI"/>
    <s v="NULL"/>
    <s v="NULL"/>
    <s v="PERFEZIONATA/O"/>
    <s v="2020-03-09"/>
  </r>
  <r>
    <x v="106"/>
    <x v="106"/>
    <s v="016"/>
    <x v="17"/>
    <s v="2020"/>
    <s v="2020-03-06"/>
    <x v="1193"/>
    <s v="8239924863"/>
    <s v="CIG"/>
    <s v="FORNITURA DI DISPOSITIVI MEDICI TUTE-VISIERE E MASCHERE FFP3"/>
    <s v="33190000-8"/>
    <s v="DISPOSITIVI E PRODOTTI MEDICI VARI"/>
    <x v="3"/>
    <n v="96250"/>
    <s v="Si"/>
    <n v="9590"/>
    <s v="Procedura negoziata senza previa pubblicazione"/>
    <s v="Contratto d'appalto"/>
    <s v="FORNITURE"/>
    <s v="N"/>
    <s v="NULL"/>
    <s v="FB"/>
    <s v="FORNITURA DI BENI"/>
    <s v="NULL"/>
    <s v="NULL"/>
    <s v="PERFEZIONATA/O"/>
    <s v="2020-03-09"/>
  </r>
  <r>
    <x v="106"/>
    <x v="106"/>
    <s v="016"/>
    <x v="17"/>
    <s v="2020"/>
    <s v="2020-03-06"/>
    <x v="1193"/>
    <s v="8239928BAF"/>
    <s v="CIG"/>
    <s v="FORNITURA DI DISPOSITIVI MEDICI TUTE-VISIERE E MASCHERE FFP3"/>
    <s v="33190000-8"/>
    <s v="DISPOSITIVI E PRODOTTI MEDICI VARI"/>
    <x v="3"/>
    <n v="96250"/>
    <s v="Si"/>
    <n v="9590"/>
    <s v="Procedura negoziata senza previa pubblicazione"/>
    <s v="Contratto d'appalto"/>
    <s v="FORNITURE"/>
    <s v="N"/>
    <s v="NULL"/>
    <s v="FB"/>
    <s v="FORNITURA DI BENI"/>
    <s v="NULL"/>
    <s v="NULL"/>
    <s v="PERFEZIONATA/O"/>
    <s v="2020-03-09"/>
  </r>
  <r>
    <x v="106"/>
    <x v="106"/>
    <s v="016"/>
    <x v="17"/>
    <s v="2020"/>
    <s v="2020-03-06"/>
    <x v="1193"/>
    <s v="8239932EFB"/>
    <s v="CIG"/>
    <s v="FORNITURA DI DISPOSITIVI MEDICI TUTE-VISIERE E MASCHERE FFP3"/>
    <s v="33190000-8"/>
    <s v="DISPOSITIVI E PRODOTTI MEDICI VARI"/>
    <x v="3"/>
    <n v="96250"/>
    <s v="Si"/>
    <n v="26310"/>
    <s v="Procedura negoziata senza previa pubblicazione"/>
    <s v="Contratto d'appalto"/>
    <s v="FORNITURE"/>
    <s v="N"/>
    <s v="NULL"/>
    <s v="FB"/>
    <s v="FORNITURA DI BENI"/>
    <s v="NULL"/>
    <s v="NULL"/>
    <s v="PERFEZIONATA/O"/>
    <s v="2020-03-09"/>
  </r>
  <r>
    <x v="106"/>
    <x v="106"/>
    <s v="016"/>
    <x v="17"/>
    <s v="2020"/>
    <s v="2020-03-06"/>
    <x v="1193"/>
    <s v="823993731F"/>
    <s v="CIG"/>
    <s v="FORNITURA DI DISPOSITIVI MEDICI TUTE-VISIERE E MASCHERE FFP3"/>
    <s v="33190000-8"/>
    <s v="DISPOSITIVI E PRODOTTI MEDICI VARI"/>
    <x v="3"/>
    <n v="96250"/>
    <s v="Si"/>
    <n v="39000"/>
    <s v="Procedura negoziata senza previa pubblicazione"/>
    <s v="Contratto d'appalto"/>
    <s v="FORNITURE"/>
    <s v="N"/>
    <s v="NULL"/>
    <s v="FB"/>
    <s v="FORNITURA DI BENI"/>
    <s v="NULL"/>
    <s v="NULL"/>
    <s v="PERFEZIONATA/O"/>
    <s v="2020-03-09"/>
  </r>
  <r>
    <x v="106"/>
    <x v="106"/>
    <s v="016"/>
    <x v="17"/>
    <s v="2020"/>
    <s v="2020-03-12"/>
    <x v="1194"/>
    <s v="8246719FCA"/>
    <s v="CIG"/>
    <s v="PROCEDURA DI AFFIDAMENTo DELLA FORNITURA DI DISPOSITIVI DI PROTEZIONE  INDIVIDUALI- MASCHERE FFP3"/>
    <s v="33190000-8"/>
    <s v="DISPOSITIVI E PRODOTTI MEDICI VARI"/>
    <x v="3"/>
    <n v="208000"/>
    <s v="No"/>
    <n v="208000"/>
    <s v="Procedura negoziata senza previa pubblicazione"/>
    <s v="Contratto d'appalto"/>
    <s v="FORNITURE"/>
    <s v="N"/>
    <s v="NULL"/>
    <s v="FB"/>
    <s v="FORNITURA DI BENI"/>
    <s v="NULL"/>
    <s v="NULL"/>
    <s v="PERFEZIONATA/O"/>
    <s v="2020-03-18"/>
  </r>
  <r>
    <x v="106"/>
    <x v="106"/>
    <s v="016"/>
    <x v="17"/>
    <s v="2020"/>
    <s v="2020-03-20"/>
    <x v="1195"/>
    <s v="8256414060"/>
    <s v="CIG"/>
    <s v="FORNITURA DI DISPOSITIVI MEDICI PER RISCHIO BATTERIOLOGICO - FACCIALI FILTRANTI CON FILTRO FFP3- DITTA ITEM OXYGEN srl"/>
    <s v="33190000-8"/>
    <s v="DISPOSITIVI E PRODOTTI MEDICI VARI"/>
    <x v="3"/>
    <n v="1728000"/>
    <s v="No"/>
    <n v="1728000"/>
    <s v="Procedura negoziata senza previa pubblicazione"/>
    <s v="Contratto d'appalto"/>
    <s v="FORNITURE"/>
    <s v="N"/>
    <s v="NULL"/>
    <s v="FB"/>
    <s v="FORNITURA DI BENI"/>
    <s v="NULL"/>
    <s v="NULL"/>
    <s v="PERFEZIONATA/O"/>
    <s v="2020-03-25"/>
  </r>
  <r>
    <x v="107"/>
    <x v="107"/>
    <s v="005"/>
    <x v="1"/>
    <s v="2020"/>
    <s v="2020-03-03"/>
    <x v="1196"/>
    <s v="823441670B"/>
    <s v="CIG"/>
    <s v="Fornitura urgente di mascherine FFP2 per emergenza Coronavirus per la Regione del Veneto"/>
    <s v="35113410-6"/>
    <s v="INDUMENTI DI PROTEZIONE CONTRO AGENTI CHIMICI O BIOLOGICI"/>
    <x v="3"/>
    <n v="2500000"/>
    <s v="No"/>
    <n v="2500000"/>
    <s v="Procedura negoziata senza previa pubblicazione"/>
    <s v="Convenzione"/>
    <s v="FORNITURE"/>
    <s v="N"/>
    <s v="NULL"/>
    <s v="FB"/>
    <s v="FORNITURA DI BENI"/>
    <s v="NULL"/>
    <s v="NULL"/>
    <s v="PERFEZIONATA/O"/>
    <s v="2020-03-18"/>
  </r>
  <r>
    <x v="107"/>
    <x v="107"/>
    <s v="005"/>
    <x v="1"/>
    <s v="2020"/>
    <s v="2020-03-04"/>
    <x v="1197"/>
    <s v="8236811F73"/>
    <s v="CIG"/>
    <s v="Acquisto urgente di mascherine protetive per emergenza Coronavirus per le Aziende Sanitarie della Regione del Veneto"/>
    <s v="18110000-3"/>
    <s v="INDUMENTI PROFESSIONALI"/>
    <x v="3"/>
    <n v="1260000"/>
    <s v="No"/>
    <n v="1260000"/>
    <s v="Procedura negoziata senza previa pubblicazione"/>
    <s v="Convenzione"/>
    <s v="FORNITURE"/>
    <s v="N"/>
    <s v="NULL"/>
    <s v="FB"/>
    <s v="FORNITURA DI BENI"/>
    <s v="NULL"/>
    <s v="NULL"/>
    <s v="PERFEZIONATA/O"/>
    <s v="2020-03-23"/>
  </r>
  <r>
    <x v="107"/>
    <x v="107"/>
    <s v="005"/>
    <x v="1"/>
    <s v="2020"/>
    <s v="2020-03-09"/>
    <x v="1198"/>
    <s v="82406038B7"/>
    <s v="CIG"/>
    <s v="Fornitura urgente di mascherine FFP2 per emergenza Coronavirus per la Regione del Veneto"/>
    <s v="35113410-6"/>
    <s v="INDUMENTI DI PROTEZIONE CONTRO AGENTI CHIMICI O BIOLOGICI"/>
    <x v="3"/>
    <n v="125000"/>
    <s v="No"/>
    <n v="125000"/>
    <s v="Procedura negoziata senza previa pubblicazione"/>
    <s v="Convenzione"/>
    <s v="FORNITURE"/>
    <s v="N"/>
    <s v="NULL"/>
    <s v="FB"/>
    <s v="FORNITURA DI BENI"/>
    <s v="2020-03-09"/>
    <n v="125000"/>
    <s v="AGGIUDICATA/O"/>
    <s v="2020-04-08"/>
  </r>
  <r>
    <x v="107"/>
    <x v="107"/>
    <s v="005"/>
    <x v="1"/>
    <s v="2020"/>
    <s v="2020-03-09"/>
    <x v="1199"/>
    <s v="824083582B"/>
    <s v="CIG"/>
    <s v="acquisto urgente mascherine per emergenza Coronavirus Regione del VENETO"/>
    <s v="18110000-3"/>
    <s v="INDUMENTI PROFESSIONALI"/>
    <x v="3"/>
    <n v="1000000"/>
    <s v="No"/>
    <n v="1000000"/>
    <s v="Procedura negoziata senza previa pubblicazione"/>
    <s v="Convenzione"/>
    <s v="FORNITURE"/>
    <s v="N"/>
    <s v="NULL"/>
    <s v="AA"/>
    <s v="ALTRO (Stazioni appaltanti con sistema di qualificazione proprio)"/>
    <s v="NULL"/>
    <s v="NULL"/>
    <s v="PERFEZIONATA/O"/>
    <s v="2020-03-18"/>
  </r>
  <r>
    <x v="107"/>
    <x v="107"/>
    <s v="005"/>
    <x v="1"/>
    <s v="2020"/>
    <s v="2020-03-10"/>
    <x v="1200"/>
    <s v="8241967E51"/>
    <s v="CIG"/>
    <s v="Acquisto urgente di mascherine protetive per emergenza Coronavirus per le Aziende Sanitarie della Regione del Veneto"/>
    <s v="18130000-9"/>
    <s v="INDUMENTI DA LAVORO SPECIALI"/>
    <x v="3"/>
    <n v="48000"/>
    <s v="No"/>
    <n v="48000"/>
    <s v="Procedura negoziata senza previa pubblicazione"/>
    <s v="Convenzione"/>
    <s v="FORNITURE"/>
    <s v="N"/>
    <s v="NULL"/>
    <s v="FB"/>
    <s v="FORNITURA DI BENI"/>
    <s v="NULL"/>
    <s v="NULL"/>
    <s v="PERFEZIONATA/O"/>
    <s v="2020-03-24"/>
  </r>
  <r>
    <x v="107"/>
    <x v="107"/>
    <s v="005"/>
    <x v="1"/>
    <s v="2020"/>
    <s v="2020-03-11"/>
    <x v="1201"/>
    <s v="8243038226"/>
    <s v="CIG"/>
    <s v="Fornitura urgente mascherine facciali filtranti FFP2"/>
    <s v="33199000-1"/>
    <s v="INDUMENTI PER PERSONALE MEDICO"/>
    <x v="3"/>
    <n v="1185000"/>
    <s v="No"/>
    <n v="1185000"/>
    <s v="Procedura negoziata senza previa pubblicazione"/>
    <s v="Convenzione"/>
    <s v="FORNITURE"/>
    <s v="N"/>
    <s v="NULL"/>
    <s v="FB"/>
    <s v="FORNITURA DI BENI"/>
    <s v="NULL"/>
    <s v="NULL"/>
    <s v="PERFEZIONATA/O"/>
    <s v="2020-03-25"/>
  </r>
  <r>
    <x v="107"/>
    <x v="107"/>
    <s v="005"/>
    <x v="1"/>
    <s v="2020"/>
    <s v="2020-03-11"/>
    <x v="1202"/>
    <s v="82434359C1"/>
    <s v="CIG"/>
    <s v="Acquisto urgente di mascherine chirurgiche per emergenza Coronavirus per le Aziende Sanitarie della Regione del Veneto"/>
    <s v="18130000-9"/>
    <s v="INDUMENTI DA LAVORO SPECIALI"/>
    <x v="3"/>
    <n v="675000"/>
    <s v="No"/>
    <n v="675000"/>
    <s v="Procedura negoziata senza previa pubblicazione"/>
    <s v="Convenzione"/>
    <s v="FORNITURE"/>
    <s v="N"/>
    <s v="NULL"/>
    <s v="FB"/>
    <s v="FORNITURA DI BENI"/>
    <s v="2020-03-26"/>
    <n v="675000"/>
    <s v="AGGIUDICATA/O"/>
    <s v="2020-04-08"/>
  </r>
  <r>
    <x v="107"/>
    <x v="107"/>
    <s v="005"/>
    <x v="1"/>
    <s v="2020"/>
    <s v="2020-03-11"/>
    <x v="1203"/>
    <s v="8244173AC5"/>
    <s v="CIG"/>
    <s v="Acquisto urgente di mascherine chirurgiche per emergenza Coronavirus per le Aziende Sanitarie della Regione del Veneto"/>
    <s v="18130000-9"/>
    <s v="INDUMENTI DA LAVORO SPECIALI"/>
    <x v="3"/>
    <n v="450000"/>
    <s v="No"/>
    <n v="450000"/>
    <s v="Procedura negoziata senza previa pubblicazione"/>
    <s v="Convenzione"/>
    <s v="FORNITURE"/>
    <s v="N"/>
    <s v="NULL"/>
    <s v="FB"/>
    <s v="FORNITURA DI BENI"/>
    <s v="2020-03-11"/>
    <n v="450000"/>
    <s v="AGGIUDICATA/O"/>
    <s v="2020-04-08"/>
  </r>
  <r>
    <x v="107"/>
    <x v="107"/>
    <s v="005"/>
    <x v="1"/>
    <s v="2020"/>
    <s v="2020-03-12"/>
    <x v="1204"/>
    <s v="8245330590"/>
    <s v="CIG"/>
    <s v="Acquisto urgente mascherine 3M N95 8210 Plus"/>
    <s v="18110000-3"/>
    <s v="INDUMENTI PROFESSIONALI"/>
    <x v="3"/>
    <n v="900000"/>
    <s v="No"/>
    <n v="900000"/>
    <s v="Procedura negoziata senza previa pubblicazione"/>
    <s v="Convenzione"/>
    <s v="FORNITURE"/>
    <s v="N"/>
    <s v="NULL"/>
    <s v="FB"/>
    <s v="FORNITURA DI BENI"/>
    <s v="2020-03-12"/>
    <n v="900000"/>
    <s v="AGGIUDICATA/O"/>
    <s v="2020-04-08"/>
  </r>
  <r>
    <x v="107"/>
    <x v="107"/>
    <s v="005"/>
    <x v="1"/>
    <s v="2020"/>
    <s v="2020-03-13"/>
    <x v="1205"/>
    <s v="824608549C"/>
    <s v="CIG"/>
    <s v="Acuisto mascherine urgente mascherine 3 veli per emergenza coronavirus"/>
    <s v="18110000-3"/>
    <s v="INDUMENTI PROFESSIONALI"/>
    <x v="3"/>
    <n v="110000"/>
    <s v="No"/>
    <n v="110000"/>
    <s v="Procedura negoziata senza previa pubblicazione"/>
    <s v="Convenzione"/>
    <s v="FORNITURE"/>
    <s v="N"/>
    <s v="NULL"/>
    <s v="FB"/>
    <s v="FORNITURA DI BENI"/>
    <s v="NULL"/>
    <s v="NULL"/>
    <s v="PERFEZIONATA/O"/>
    <s v="2020-03-27"/>
  </r>
  <r>
    <x v="107"/>
    <x v="107"/>
    <s v="005"/>
    <x v="1"/>
    <s v="2020"/>
    <s v="2020-03-13"/>
    <x v="1206"/>
    <s v="8246265925"/>
    <s v="CIG"/>
    <s v="Acquisto urgente di mascherine FFP2 per emergenza Coronavirus per le Aziende Sanitarie della Regione del Veneto"/>
    <s v="18130000-9"/>
    <s v="INDUMENTI DA LAVORO SPECIALI"/>
    <x v="3"/>
    <n v="678000"/>
    <s v="No"/>
    <n v="678000"/>
    <s v="Procedura negoziata senza previa pubblicazione"/>
    <s v="Convenzione"/>
    <s v="FORNITURE"/>
    <s v="N"/>
    <s v="NULL"/>
    <s v="FB"/>
    <s v="FORNITURA DI BENI"/>
    <s v="NULL"/>
    <s v="NULL"/>
    <s v="PERFEZIONATA/O"/>
    <s v="2020-03-27"/>
  </r>
  <r>
    <x v="107"/>
    <x v="107"/>
    <s v="005"/>
    <x v="1"/>
    <s v="2020"/>
    <s v="2020-03-16"/>
    <x v="1207"/>
    <s v="82462279C9"/>
    <s v="CIG"/>
    <s v="acquisto urgente mascherine FFP2 per emergenza Coronavirus Regione del VENETO"/>
    <s v="18110000-3"/>
    <s v="INDUMENTI PROFESSIONALI"/>
    <x v="3"/>
    <n v="96000"/>
    <s v="No"/>
    <n v="96000"/>
    <s v="Procedura negoziata senza previa pubblicazione"/>
    <s v="Convenzione"/>
    <s v="FORNITURE"/>
    <s v="N"/>
    <s v="NULL"/>
    <s v="FB"/>
    <s v="FORNITURA DI BENI"/>
    <s v="NULL"/>
    <s v="NULL"/>
    <s v="PERFEZIONATA/O"/>
    <s v="2020-03-26"/>
  </r>
  <r>
    <x v="107"/>
    <x v="107"/>
    <s v="005"/>
    <x v="1"/>
    <s v="2020"/>
    <s v="2020-03-16"/>
    <x v="1208"/>
    <s v="82480802F0"/>
    <s v="CIG"/>
    <s v="Acquisto urgente di mascherine protettive per emergenza Coronavirus per le Aziende Sanitarie della Regione del Veneto"/>
    <s v="18110000-3"/>
    <s v="INDUMENTI PROFESSIONALI"/>
    <x v="3"/>
    <n v="300000"/>
    <s v="No"/>
    <n v="300000"/>
    <s v="Procedura negoziata senza previa pubblicazione"/>
    <s v="Convenzione"/>
    <s v="FORNITURE"/>
    <s v="N"/>
    <s v="NULL"/>
    <s v="FB"/>
    <s v="FORNITURA DI BENI"/>
    <s v="NULL"/>
    <s v="NULL"/>
    <s v="PERFEZIONATA/O"/>
    <s v="2020-03-31"/>
  </r>
  <r>
    <x v="107"/>
    <x v="107"/>
    <s v="005"/>
    <x v="1"/>
    <s v="2020"/>
    <s v="2020-03-17"/>
    <x v="1209"/>
    <s v="82492990E4"/>
    <s v="CIG"/>
    <s v="Acquisto urgente di mascherine chirurgiche per la campagna coronavirus"/>
    <s v="18110000-3"/>
    <s v="INDUMENTI PROFESSIONALI"/>
    <x v="3"/>
    <n v="94500"/>
    <s v="No"/>
    <n v="94500"/>
    <s v="Procedura negoziata senza previa pubblicazione"/>
    <s v="Convenzione"/>
    <s v="FORNITURE"/>
    <s v="N"/>
    <s v="NULL"/>
    <s v="FB"/>
    <s v="FORNITURA DI BENI"/>
    <s v="NULL"/>
    <s v="NULL"/>
    <s v="PERFEZIONATA/O"/>
    <s v="2020-03-26"/>
  </r>
  <r>
    <x v="107"/>
    <x v="107"/>
    <s v="005"/>
    <x v="1"/>
    <s v="2020"/>
    <s v="2020-03-17"/>
    <x v="1210"/>
    <s v="8249369AA5"/>
    <s v="CIG"/>
    <s v="Acquisto urgente di mascherine protetive per emergenza Coronavirus per le Aziende Sanitarie della Regione del Veneto"/>
    <s v="18230000-0"/>
    <s v="INDUMENTI ESTERNI VARI"/>
    <x v="3"/>
    <n v="1408000"/>
    <s v="No"/>
    <n v="1408000"/>
    <s v="Procedura negoziata senza previa pubblicazione"/>
    <s v="Convenzione"/>
    <s v="FORNITURE"/>
    <s v="N"/>
    <s v="NULL"/>
    <s v="FB"/>
    <s v="FORNITURA DI BENI"/>
    <s v="NULL"/>
    <s v="NULL"/>
    <s v="PERFEZIONATA/O"/>
    <s v="2020-03-31"/>
  </r>
  <r>
    <x v="107"/>
    <x v="107"/>
    <s v="005"/>
    <x v="1"/>
    <s v="2020"/>
    <s v="2020-03-18"/>
    <x v="1211"/>
    <s v="8250068B7A"/>
    <s v="CIG"/>
    <s v="Acquisto urgente di mascherine FFP2 per emergenza coronavirus"/>
    <s v="18110000-3"/>
    <s v="INDUMENTI PROFESSIONALI"/>
    <x v="3"/>
    <n v="1560000"/>
    <s v="No"/>
    <n v="1560000"/>
    <s v="Procedura negoziata senza previa pubblicazione"/>
    <s v="Convenzione"/>
    <s v="FORNITURE"/>
    <s v="N"/>
    <s v="NULL"/>
    <s v="FB"/>
    <s v="FORNITURA DI BENI"/>
    <s v="NULL"/>
    <s v="NULL"/>
    <s v="PERFEZIONATA/O"/>
    <s v="2020-03-26"/>
  </r>
  <r>
    <x v="107"/>
    <x v="107"/>
    <s v="005"/>
    <x v="1"/>
    <s v="2020"/>
    <s v="2020-03-18"/>
    <x v="1212"/>
    <s v="825036830E"/>
    <s v="CIG"/>
    <s v="acquisto urgente mascherine per emergenza Coronavirus Regione del VENETO"/>
    <s v="18110000-3"/>
    <s v="INDUMENTI PROFESSIONALI"/>
    <x v="3"/>
    <n v="1056000"/>
    <s v="No"/>
    <n v="1056000"/>
    <s v="Procedura negoziata senza previa pubblicazione"/>
    <s v="Convenzione"/>
    <s v="FORNITURE"/>
    <s v="N"/>
    <s v="NULL"/>
    <s v="FB"/>
    <s v="FORNITURA DI BENI"/>
    <s v="NULL"/>
    <s v="NULL"/>
    <s v="PERFEZIONATA/O"/>
    <s v="2020-04-01"/>
  </r>
  <r>
    <x v="107"/>
    <x v="107"/>
    <s v="005"/>
    <x v="1"/>
    <s v="2020"/>
    <s v="2020-03-23"/>
    <x v="1213"/>
    <s v="8254285377"/>
    <s v="CIG"/>
    <s v="acquisto urgente mascherine per emergenza COVID 19"/>
    <s v="18110000-3"/>
    <s v="INDUMENTI PROFESSIONALI"/>
    <x v="3"/>
    <n v="5700000"/>
    <s v="No"/>
    <n v="5700000"/>
    <s v="Procedura negoziata senza previa pubblicazione"/>
    <s v="Convenzione"/>
    <s v="FORNITURE"/>
    <s v="N"/>
    <s v="NULL"/>
    <s v="FB"/>
    <s v="FORNITURA DI BENI"/>
    <s v="NULL"/>
    <s v="NULL"/>
    <s v="PERFEZIONATA/O"/>
    <s v="2020-04-08"/>
  </r>
  <r>
    <x v="107"/>
    <x v="107"/>
    <s v="005"/>
    <x v="1"/>
    <s v="2020"/>
    <s v="2020-03-31"/>
    <x v="1214"/>
    <s v="8249467B84"/>
    <s v="CIG"/>
    <s v="Acquisto urgente di mascherine protettive per emergenza Coronavirus per le Aziende Sanitarie della Regione del Veneto"/>
    <s v="18130000-9"/>
    <s v="INDUMENTI DA LAVORO SPECIALI"/>
    <x v="3"/>
    <n v="1003500"/>
    <s v="No"/>
    <n v="1003500"/>
    <s v="Procedura negoziata senza previa pubblicazione"/>
    <s v="Convenzione"/>
    <s v="FORNITURE"/>
    <s v="N"/>
    <s v="NULL"/>
    <s v="FB"/>
    <s v="FORNITURA DI BENI"/>
    <s v="NULL"/>
    <s v="NULL"/>
    <s v="PERFEZIONATA/O"/>
    <s v="2020-03-31"/>
  </r>
  <r>
    <x v="108"/>
    <x v="108"/>
    <s v="099"/>
    <x v="6"/>
    <s v="2020"/>
    <s v="2020-03-19"/>
    <x v="995"/>
    <s v="82515366EA"/>
    <s v="CIG"/>
    <s v="PN per l'affidamento di AQ per la fornitura di mascherine chirurgiche, Dispositivi di Protezione Individuale COVID-19 - ID 2288"/>
    <s v="18143000-3"/>
    <s v="ATTREZZI DI PROTEZIONE"/>
    <x v="3"/>
    <n v="132341599.5"/>
    <s v="Si"/>
    <n v="10783207.5"/>
    <s v="Procedura negoziata senza previa pubblicazione"/>
    <s v="Accordo quadro"/>
    <s v="SERVIZI"/>
    <s v="N"/>
    <s v="NULL"/>
    <s v="FB"/>
    <s v="FORNITURA DI BENI"/>
    <s v="NULL"/>
    <s v="NULL"/>
    <s v="PERFEZIONATA/O"/>
    <s v="2020-03-20"/>
  </r>
  <r>
    <x v="108"/>
    <x v="108"/>
    <s v="099"/>
    <x v="6"/>
    <s v="2020"/>
    <s v="2020-03-19"/>
    <x v="995"/>
    <s v="8251539963"/>
    <s v="CIG"/>
    <s v="PN per l'affidamento di AQ per la fornitura di mascherine chirurgiche, Dispositivi di Protezione Individuale COVID-19 - ID 2288"/>
    <s v="18143000-3"/>
    <s v="ATTREZZI DI PROTEZIONE"/>
    <x v="3"/>
    <n v="132341599.5"/>
    <s v="Si"/>
    <n v="15579950"/>
    <s v="Procedura negoziata senza previa pubblicazione"/>
    <s v="Accordo quadro"/>
    <s v="FORNITURE"/>
    <s v="N"/>
    <s v="NULL"/>
    <s v="FB"/>
    <s v="FORNITURA DI BENI"/>
    <s v="NULL"/>
    <s v="NULL"/>
    <s v="PERFEZIONATA/O"/>
    <s v="2020-03-20"/>
  </r>
  <r>
    <x v="108"/>
    <x v="108"/>
    <s v="099"/>
    <x v="6"/>
    <s v="2020"/>
    <s v="2020-03-19"/>
    <x v="995"/>
    <s v="8251542BDC"/>
    <s v="CIG"/>
    <s v="PN per l'affidamento di AQ per la fornitura di mascherine chirurgiche, Dispositivi di Protezione Individuale COVID-19 - ID 2288"/>
    <s v="18143000-3"/>
    <s v="ATTREZZI DI PROTEZIONE"/>
    <x v="3"/>
    <n v="132341599.5"/>
    <s v="Si"/>
    <n v="32500494"/>
    <s v="Procedura negoziata senza previa pubblicazione"/>
    <s v="Accordo quadro"/>
    <s v="FORNITURE"/>
    <s v="N"/>
    <s v="NULL"/>
    <s v="FB"/>
    <s v="FORNITURA DI BENI"/>
    <s v="NULL"/>
    <s v="NULL"/>
    <s v="PERFEZIONATA/O"/>
    <s v="2020-03-20"/>
  </r>
  <r>
    <x v="108"/>
    <x v="108"/>
    <s v="099"/>
    <x v="6"/>
    <s v="2020"/>
    <s v="2020-03-19"/>
    <x v="995"/>
    <s v="8251545E55"/>
    <s v="CIG"/>
    <s v="PN per l'affidamento di AQ per la fornitura di mascherine chirurgiche, Dispositivi di Protezione Individuale COVID-19 - ID 2288"/>
    <s v="18424300-0"/>
    <s v="GUANTI MONOUSO"/>
    <x v="3"/>
    <n v="132341599.5"/>
    <s v="Si"/>
    <n v="300709.2"/>
    <s v="Procedura negoziata senza previa pubblicazione"/>
    <s v="Accordo quadro"/>
    <s v="FORNITURE"/>
    <s v="N"/>
    <s v="NULL"/>
    <s v="FB"/>
    <s v="FORNITURA DI BENI"/>
    <s v="NULL"/>
    <s v="NULL"/>
    <s v="PERFEZIONATA/O"/>
    <s v="2020-03-20"/>
  </r>
  <r>
    <x v="108"/>
    <x v="108"/>
    <s v="099"/>
    <x v="6"/>
    <s v="2020"/>
    <s v="2020-03-19"/>
    <x v="995"/>
    <s v="8251547000"/>
    <s v="CIG"/>
    <s v="PN per l'affidamento di AQ per la fornitura di mascherine chirurgiche, Dispositivi di Protezione Individuale COVID-19 - ID 2288"/>
    <s v="18424300-0"/>
    <s v="GUANTI MONOUSO"/>
    <x v="3"/>
    <n v="132341599.5"/>
    <s v="Si"/>
    <n v="2085520"/>
    <s v="Procedura negoziata senza previa pubblicazione"/>
    <s v="Accordo quadro"/>
    <s v="FORNITURE"/>
    <s v="N"/>
    <s v="NULL"/>
    <s v="FB"/>
    <s v="FORNITURA DI BENI"/>
    <s v="NULL"/>
    <s v="NULL"/>
    <s v="PERFEZIONATA/O"/>
    <s v="2020-03-20"/>
  </r>
  <r>
    <x v="108"/>
    <x v="108"/>
    <s v="099"/>
    <x v="6"/>
    <s v="2020"/>
    <s v="2020-03-19"/>
    <x v="995"/>
    <s v="82515534F2"/>
    <s v="CIG"/>
    <s v="PN per l'affidamento di AQ per la fornitura di mascherine chirurgiche, Dispositivi di Protezione Individuale COVID-19 - ID 2288"/>
    <s v="35113400-3"/>
    <s v="INDUMENTI PROTETTIVI E DI SICUREZZA"/>
    <x v="3"/>
    <n v="132341599.5"/>
    <s v="Si"/>
    <n v="4331450"/>
    <s v="Procedura negoziata senza previa pubblicazione"/>
    <s v="Accordo quadro"/>
    <s v="FORNITURE"/>
    <s v="N"/>
    <s v="NULL"/>
    <s v="FB"/>
    <s v="FORNITURA DI BENI"/>
    <s v="NULL"/>
    <s v="NULL"/>
    <s v="PERFEZIONATA/O"/>
    <s v="2020-03-20"/>
  </r>
  <r>
    <x v="108"/>
    <x v="108"/>
    <s v="099"/>
    <x v="6"/>
    <s v="2020"/>
    <s v="2020-03-19"/>
    <x v="995"/>
    <s v="825155676B"/>
    <s v="CIG"/>
    <s v="PN per l'affidamento di AQ per la fornitura di mascherine chirurgiche, Dispositivi di Protezione Individuale COVID-19 - ID 2288"/>
    <s v="35113400-3"/>
    <s v="INDUMENTI PROTETTIVI E DI SICUREZZA"/>
    <x v="3"/>
    <n v="132341599.5"/>
    <s v="Si"/>
    <n v="62266539.799999997"/>
    <s v="Procedura negoziata senza previa pubblicazione"/>
    <s v="Accordo quadro"/>
    <s v="FORNITURE"/>
    <s v="N"/>
    <s v="NULL"/>
    <s v="FB"/>
    <s v="FORNITURA DI BENI"/>
    <s v="NULL"/>
    <s v="NULL"/>
    <s v="PERFEZIONATA/O"/>
    <s v="2020-03-20"/>
  </r>
  <r>
    <x v="108"/>
    <x v="108"/>
    <s v="099"/>
    <x v="6"/>
    <s v="2020"/>
    <s v="2020-03-19"/>
    <x v="995"/>
    <s v="82515599E4"/>
    <s v="CIG"/>
    <s v="PN per l'affidamento di AQ per la fornitura di mascherine chirurgiche, Dispositivi di Protezione Individuale COVID-19 - ID 2288"/>
    <s v="33631600-8"/>
    <s v="ANTISETTICI E DISINFETTANTI"/>
    <x v="3"/>
    <n v="132341599.5"/>
    <s v="Si"/>
    <n v="2002460"/>
    <s v="Procedura negoziata senza previa pubblicazione"/>
    <s v="Accordo quadro"/>
    <s v="FORNITURE"/>
    <s v="N"/>
    <s v="NULL"/>
    <s v="FB"/>
    <s v="FORNITURA DI BENI"/>
    <s v="NULL"/>
    <s v="NULL"/>
    <s v="PERFEZIONATA/O"/>
    <s v="2020-03-20"/>
  </r>
  <r>
    <x v="109"/>
    <x v="109"/>
    <s v="019"/>
    <x v="18"/>
    <s v="2020"/>
    <s v="2020-03-09"/>
    <x v="1215"/>
    <s v="8240979EFE"/>
    <s v="CIG"/>
    <s v="masscherine ffp3"/>
    <s v="35113410-6"/>
    <s v="INDUMENTI DI PROTEZIONE CONTRO AGENTI CHIMICI O BIOLOGICI"/>
    <x v="3"/>
    <n v="155000"/>
    <s v="No"/>
    <n v="155000"/>
    <s v="Procedura negoziata per affidamenti sotto soglia"/>
    <s v="Contratto d'appalto"/>
    <s v="FORNITURE"/>
    <s v="N"/>
    <s v="NULL"/>
    <s v="FB"/>
    <s v="FORNITURA DI BENI"/>
    <s v="NULL"/>
    <s v="NULL"/>
    <s v="PERFEZIONATA/O"/>
    <s v="2020-03-09"/>
  </r>
  <r>
    <x v="111"/>
    <x v="111"/>
    <s v="015"/>
    <x v="20"/>
    <s v="2020"/>
    <s v="2020-03-05"/>
    <x v="1216"/>
    <s v="8237587FD3"/>
    <s v="CIG"/>
    <s v="Acquisto di DPI - Emergenza Coronavirus, Tute di protezione, Camici di protezione, Maschere FFP3, Maschere FFP2 dalla Soc. K Link Srl. "/>
    <s v="35113410-6"/>
    <s v="INDUMENTI DI PROTEZIONE CONTRO AGENTI CHIMICI O BIOLOGICI"/>
    <x v="3"/>
    <n v="169000"/>
    <s v="No"/>
    <n v="169000"/>
    <s v="Affidamento diretto"/>
    <s v="Contratto d'appalto"/>
    <s v="FORNITURE"/>
    <s v="N"/>
    <s v="NULL"/>
    <s v="FB"/>
    <s v="FORNITURA DI BENI"/>
    <s v="NULL"/>
    <s v="NULL"/>
    <s v="PERFEZIONATA/O"/>
    <s v="2020-03-05"/>
  </r>
  <r>
    <x v="111"/>
    <x v="111"/>
    <s v="015"/>
    <x v="20"/>
    <s v="2020"/>
    <s v="2020-03-18"/>
    <x v="1217"/>
    <s v="82507931C7"/>
    <s v="CIG"/>
    <s v="maschere total face, kit per NIMV, EASY Venturi e deviatori di ossigeno "/>
    <s v="33190000-8"/>
    <s v="DISPOSITIVI E PRODOTTI MEDICI VARI"/>
    <x v="3"/>
    <n v="77000"/>
    <s v="No"/>
    <n v="77000"/>
    <s v="Affidamento diretto"/>
    <s v="Contratto d'appalto"/>
    <s v="FORNITURE"/>
    <s v="N"/>
    <s v="NULL"/>
    <s v="FB"/>
    <s v="FORNITURA DI BENI"/>
    <s v="NULL"/>
    <s v="NULL"/>
    <s v="PERFEZIONATA/O"/>
    <s v="2020-03-18"/>
  </r>
  <r>
    <x v="111"/>
    <x v="111"/>
    <s v="015"/>
    <x v="20"/>
    <s v="2020"/>
    <s v="2020-04-06"/>
    <x v="1218"/>
    <s v="82685352F0"/>
    <s v="CIG"/>
    <s v="Acquisto n.8000 mascherine FFP3"/>
    <s v="33190000-8"/>
    <s v="DISPOSITIVI E PRODOTTI MEDICI VARI"/>
    <x v="3"/>
    <n v="56000"/>
    <s v="No"/>
    <n v="56000"/>
    <s v="Affidamento diretto"/>
    <s v="Contratto d'appalto"/>
    <s v="FORNITURE"/>
    <s v="N"/>
    <s v="NULL"/>
    <s v="FB"/>
    <s v="FORNITURA DI BENI"/>
    <s v="NULL"/>
    <s v="NULL"/>
    <s v="PERFEZIONATA/O"/>
    <s v="2020-04-06"/>
  </r>
  <r>
    <x v="112"/>
    <x v="112"/>
    <s v="015"/>
    <x v="20"/>
    <s v="2020"/>
    <s v="2020-03-09"/>
    <x v="1219"/>
    <s v="8255090BC3"/>
    <s v="CIG"/>
    <s v="LOTTO 27 Facciale Filtranteffp3uni-En 149:2001+Al:2009protezione Da Polveri- Adesione alla convenzione SORESA per la fornitura di dispositivi di protezione individuale braccia-mani e vie respiratorie occorrenti alle AA.SS.LL./AA.OO./AA.OO.UU./IRCSS ed altre amministrazioni pubbliche della Regione Campania (NT)"/>
    <s v="35113410-6"/>
    <s v="INDUMENTI DI PROTEZIONE CONTRO AGENTI CHIMICI O BIOLOGICI"/>
    <x v="3"/>
    <n v="103432.08"/>
    <s v="No"/>
    <n v="103432.08"/>
    <s v="Affidamento diretto in adesione ad accordo quadro/convenzione"/>
    <s v="Contratto d'appalto discendente da Accordo quadro/Convenzione senza successivo confronto competitivo"/>
    <s v="FORNITURE"/>
    <s v="N"/>
    <s v="NULL"/>
    <s v="FB"/>
    <s v="FORNITURA DI BENI"/>
    <s v="NULL"/>
    <n v="103432.08"/>
    <s v="PERFEZIONATA/O"/>
    <s v="2020-03-25"/>
  </r>
  <r>
    <x v="112"/>
    <x v="112"/>
    <s v="015"/>
    <x v="20"/>
    <s v="2020"/>
    <s v="2020-03-09"/>
    <x v="1220"/>
    <s v="825509718D"/>
    <s v="CIG"/>
    <s v=" LOTTO 28 Facciale Filtranteffp2uni-En 149:2001+Al:2009protezione Da Polveri- Adesione alla convenzione SORESA per la fornitura di dispositivi di protezione individuale braccia-mani e vie respiratorie occorrenti alle AA.SS.LL./AA.OO./AA.OO.UU./IRCSS ed altre amministrazioni pubbliche della Regione Campania (NT"/>
    <s v="35113410-6"/>
    <s v="INDUMENTI DI PROTEZIONE CONTRO AGENTI CHIMICI O BIOLOGICI"/>
    <x v="3"/>
    <n v="34942.1"/>
    <s v="No"/>
    <n v="34942.1"/>
    <s v="Affidamento diretto in adesione ad accordo quadro/convenzione"/>
    <s v="Contratto d'appalto discendente da Accordo quadro/Convenzione senza successivo confronto competitivo"/>
    <s v="FORNITURE"/>
    <s v="N"/>
    <s v="NULL"/>
    <s v="FB"/>
    <s v="FORNITURA DI BENI"/>
    <s v="NULL"/>
    <n v="34942.1"/>
    <s v="PERFEZIONATA/O"/>
    <s v="2020-03-25"/>
  </r>
  <r>
    <x v="112"/>
    <x v="112"/>
    <s v="015"/>
    <x v="20"/>
    <s v="2020"/>
    <s v="2020-03-23"/>
    <x v="1221"/>
    <s v="825397861E"/>
    <s v="CIG"/>
    <s v="EMERGENZA COVID-19 FORNITURA DI N.50000 MASCHERINE CHIRURGICHE FM0217 E N.10000 MASCHERINE FFP2 S/V ALLA FARMACIA S.CATERINA SRL UNIPERSONALE (A -D-L)"/>
    <s v="18410000-6"/>
    <s v="INDUMENTI SPECIALI"/>
    <x v="3"/>
    <n v="150060"/>
    <s v="No"/>
    <n v="150060"/>
    <s v="Affidamento diretto"/>
    <s v="Contratto d'appalto"/>
    <s v="FORNITURE"/>
    <s v="N"/>
    <s v="NULL"/>
    <s v="FB"/>
    <s v="FORNITURA DI BENI"/>
    <s v="NULL"/>
    <s v="NULL"/>
    <s v="PERFEZIONATA/O"/>
    <s v="2020-03-23"/>
  </r>
  <r>
    <x v="112"/>
    <x v="112"/>
    <s v="015"/>
    <x v="20"/>
    <s v="2020"/>
    <s v="2020-04-01"/>
    <x v="1222"/>
    <s v="8266897B35"/>
    <s v="CIG"/>
    <s v="EMERGENZA COVID 19 AFFIDAMENTO FORNITURA DI DPI mascherine chirurgiche, mascherine FFP2 e mascherine FFP3. DITTA ELEMED SRL (LL)"/>
    <s v="35113410-6"/>
    <s v="INDUMENTI DI PROTEZIONE CONTRO AGENTI CHIMICI O BIOLOGICI"/>
    <x v="3"/>
    <n v="589550"/>
    <s v="No"/>
    <n v="589550"/>
    <s v="Procedura negoziata senza previa pubblicazione"/>
    <s v="Contratto d'appalto"/>
    <s v="FORNITURE"/>
    <s v="N"/>
    <s v="NULL"/>
    <s v="FB"/>
    <s v="FORNITURA DI BENI"/>
    <s v="NULL"/>
    <s v="NULL"/>
    <s v="PERFEZIONATA/O"/>
    <s v="2020-04-07"/>
  </r>
  <r>
    <x v="113"/>
    <x v="113"/>
    <s v="009"/>
    <x v="3"/>
    <s v="2020"/>
    <s v="2020-03-02"/>
    <x v="1223"/>
    <s v="82317238B5"/>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2"/>
  </r>
  <r>
    <x v="113"/>
    <x v="113"/>
    <s v="009"/>
    <x v="3"/>
    <s v="2020"/>
    <s v="2020-03-02"/>
    <x v="1224"/>
    <s v="823175966B"/>
    <s v="CIG"/>
    <s v="EMERGENZA CORONAVIRUS - MASCHERA FACCIALE TNT 3 STRATI 20/30 GR - DITTA PAIMEX"/>
    <s v="33190000-8"/>
    <s v="DISPOSITIVI E PRODOTTI MEDICI VARI"/>
    <x v="3"/>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02"/>
  </r>
  <r>
    <x v="113"/>
    <x v="113"/>
    <s v="009"/>
    <x v="3"/>
    <s v="2020"/>
    <s v="2020-03-02"/>
    <x v="1225"/>
    <s v="8231927110"/>
    <s v="CIG"/>
    <s v="EMERGENZA CORONAVIRUS - MASCHERA FACCIALE MONOUSO CHIRURGICA - SERVIZI OSPEDALIERI"/>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2"/>
  </r>
  <r>
    <x v="113"/>
    <x v="113"/>
    <s v="009"/>
    <x v="3"/>
    <s v="2020"/>
    <s v="2020-03-02"/>
    <x v="1226"/>
    <s v="8232442A0B"/>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2"/>
  </r>
  <r>
    <x v="113"/>
    <x v="113"/>
    <s v="009"/>
    <x v="3"/>
    <s v="2020"/>
    <s v="2020-03-02"/>
    <x v="1227"/>
    <s v="8232564EB7"/>
    <s v="CIG"/>
    <s v="EMERGENZA CORONAVIRUS - SEMI MASCHERA FACCIALE FILTRANTE FFP2 FFP3 CON VALVOLA - DITTA TAU MEDICA"/>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2"/>
  </r>
  <r>
    <x v="113"/>
    <x v="113"/>
    <s v="009"/>
    <x v="3"/>
    <s v="2020"/>
    <s v="2020-03-03"/>
    <x v="1228"/>
    <s v="8233724BFB"/>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03"/>
  </r>
  <r>
    <x v="113"/>
    <x v="113"/>
    <s v="009"/>
    <x v="3"/>
    <s v="2020"/>
    <s v="2020-03-03"/>
    <x v="1229"/>
    <s v="8234018E98"/>
    <s v="CIG"/>
    <s v="EMERGENZA CORONAVIRUS proposta n. 20-0975 del 2/03/2020 10.000 confezioni da 50 mascherine chirurgiche(500.000 PEZZI) , CODICE PRODOTTO 10A034 SAFE SRL"/>
    <s v="33190000-8"/>
    <s v="DISPOSITIVI E PRODOTTI MEDICI VARI"/>
    <x v="3"/>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05"/>
  </r>
  <r>
    <x v="113"/>
    <x v="113"/>
    <s v="009"/>
    <x v="3"/>
    <s v="2020"/>
    <s v="2020-03-03"/>
    <x v="1230"/>
    <s v="8234482D80"/>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03"/>
  </r>
  <r>
    <x v="113"/>
    <x v="113"/>
    <s v="009"/>
    <x v="3"/>
    <s v="2020"/>
    <s v="2020-03-03"/>
    <x v="1231"/>
    <s v="8234716E9A"/>
    <s v="CIG"/>
    <s v="EMERGENZA CORONAVIRUS - OFFERTA  DEL 03/03/2020  Facciali Filtranti FFP2 senza valvola  DITTA ONLY ITALIA Logistics S.C.A.R.L."/>
    <s v="18130000-9"/>
    <s v="INDUMENTI DA LAVORO SPECIALI"/>
    <x v="3"/>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05"/>
  </r>
  <r>
    <x v="113"/>
    <x v="113"/>
    <s v="009"/>
    <x v="3"/>
    <s v="2020"/>
    <s v="2020-03-04"/>
    <x v="1232"/>
    <s v="8235779BD2"/>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04"/>
  </r>
  <r>
    <x v="113"/>
    <x v="113"/>
    <s v="009"/>
    <x v="3"/>
    <s v="2020"/>
    <s v="2020-03-04"/>
    <x v="1233"/>
    <s v="8236184A0A"/>
    <s v="CIG"/>
    <s v="prot.30-2020 Fornitura mascherine 3M Servizi Ospedalieri-EMERGENZA CORONA VIRUS"/>
    <s v="33190000-8"/>
    <s v="DISPOSITIVI E PRODOTTI MEDICI VARI"/>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05"/>
  </r>
  <r>
    <x v="113"/>
    <x v="113"/>
    <s v="009"/>
    <x v="3"/>
    <s v="2020"/>
    <s v="2020-03-04"/>
    <x v="1234"/>
    <s v="8236341B99"/>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4"/>
  </r>
  <r>
    <x v="113"/>
    <x v="113"/>
    <s v="009"/>
    <x v="3"/>
    <s v="2020"/>
    <s v="2020-03-04"/>
    <x v="1235"/>
    <s v="8236385FE7"/>
    <s v="CIG"/>
    <s v="EMERGENZA CORONAVIRUS offerta prot.2020-1034 mascherina tre veli ditta NGC Medical srl"/>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5"/>
  </r>
  <r>
    <x v="113"/>
    <x v="113"/>
    <s v="009"/>
    <x v="3"/>
    <s v="2020"/>
    <s v="2020-03-05"/>
    <x v="1236"/>
    <s v="82379993D5"/>
    <s v="CIG"/>
    <s v="EMERGENZA CORONAVIRUS - DITTA ICR - TUTE TYVEK - MACHERINE CHIRURGICHE FFP2 FFP3 CON VALVOLA"/>
    <s v="33190000-8"/>
    <s v="DISPOSITIVI E PRODOTTI MEDICI VARI"/>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05"/>
  </r>
  <r>
    <x v="113"/>
    <x v="113"/>
    <s v="009"/>
    <x v="3"/>
    <s v="2020"/>
    <s v="2020-03-10"/>
    <x v="1237"/>
    <s v="824232341C"/>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10"/>
  </r>
  <r>
    <x v="113"/>
    <x v="113"/>
    <s v="009"/>
    <x v="3"/>
    <s v="2020"/>
    <s v="2020-03-11"/>
    <x v="1238"/>
    <s v="8244001CD4"/>
    <s v="CIG"/>
    <s v="affidamento a carattere d'urgenza di fornitura dispositivi di protezione individuali necessari a fronteggiare epidemia coronavirus"/>
    <s v="18140000-2"/>
    <s v="ACCESSORI PER INDUMENTI DA LAVORO"/>
    <x v="3"/>
    <n v="499900"/>
    <s v="No"/>
    <n v="499900"/>
    <s v="Procedura negoziata senza previa pubblicazione"/>
    <s v="Convenzione"/>
    <s v="FORNITURE"/>
    <s v="N"/>
    <s v="NULL"/>
    <s v="FB"/>
    <s v="FORNITURA DI BENI"/>
    <s v="NULL"/>
    <s v="NULL"/>
    <s v="PERFEZIONATA/O"/>
    <s v="2020-03-11"/>
  </r>
  <r>
    <x v="113"/>
    <x v="113"/>
    <s v="009"/>
    <x v="3"/>
    <s v="2020"/>
    <s v="2020-03-11"/>
    <x v="1239"/>
    <s v="82440483A0"/>
    <s v="CIG"/>
    <s v="EMERGENZA CORONAVIRUS - affidamento a carattere d'urgenza di fornitura mascherine Vignolplast necessarie per fronteggiare epidemia coronavirus "/>
    <s v="18140000-2"/>
    <s v="ACCESSORI PER INDUMENTI DA LAVORO"/>
    <x v="3"/>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11"/>
  </r>
  <r>
    <x v="113"/>
    <x v="113"/>
    <s v="009"/>
    <x v="3"/>
    <s v="2020"/>
    <s v="2020-03-12"/>
    <x v="1240"/>
    <s v="8244468E35"/>
    <s v="CIG"/>
    <s v="affidamento a carattere d'urgenza di fornitura dispositivi di protezione individuali necessari a fronteggiare epidemia coronavirus"/>
    <s v="18140000-2"/>
    <s v="ACCESSORI PER INDUMENTI DA LAVORO"/>
    <x v="3"/>
    <n v="990000"/>
    <s v="No"/>
    <n v="990000"/>
    <s v="Procedura negoziata senza previa pubblicazione"/>
    <s v="Convenzione"/>
    <s v="FORNITURE"/>
    <s v="N"/>
    <s v="NULL"/>
    <s v="FB"/>
    <s v="FORNITURA DI BENI"/>
    <s v="NULL"/>
    <s v="NULL"/>
    <s v="PERFEZIONATA/O"/>
    <s v="2020-03-12"/>
  </r>
  <r>
    <x v="113"/>
    <x v="113"/>
    <s v="009"/>
    <x v="3"/>
    <s v="2020"/>
    <s v="2020-03-12"/>
    <x v="1241"/>
    <s v="82444943AD"/>
    <s v="CIG"/>
    <s v="EMERGENZA CORONAVIRUS - affidamento a carattere d'urgenza di mascherine i favore Antinfortunistica Toscana necessarie a fronteggiare epidemia coronavirus "/>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2"/>
  </r>
  <r>
    <x v="113"/>
    <x v="113"/>
    <s v="009"/>
    <x v="3"/>
    <s v="2020"/>
    <s v="2020-03-13"/>
    <x v="1242"/>
    <s v="8246529303"/>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13"/>
  </r>
  <r>
    <x v="113"/>
    <x v="113"/>
    <s v="009"/>
    <x v="3"/>
    <s v="2020"/>
    <s v="2020-03-13"/>
    <x v="1243"/>
    <s v="8246646390"/>
    <s v="CIG"/>
    <s v="EMERGENZA CORONAVIRUS - affidamento a carattere d'urgenza di fornitura dispositivi di protezione individuali necessari a fronteggiare epidemia coronavirus - DITTA safe"/>
    <s v="18140000-2"/>
    <s v="ACCESSORI PER INDUMENTI DA LAVORO"/>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3"/>
  </r>
  <r>
    <x v="113"/>
    <x v="113"/>
    <s v="009"/>
    <x v="3"/>
    <s v="2020"/>
    <s v="2020-03-16"/>
    <x v="1244"/>
    <s v="824711241E"/>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16"/>
  </r>
  <r>
    <x v="113"/>
    <x v="113"/>
    <s v="009"/>
    <x v="3"/>
    <s v="2020"/>
    <s v="2020-03-16"/>
    <x v="1245"/>
    <s v="8247301017"/>
    <s v="CIG"/>
    <s v="EMERGENZA CORONAVIRUS - affidamento a carattere d'urgenza di fornitura dispositivi di protezione individuali 500.000 MASCHERINE - SACCHETTIFICIO TOSCANO"/>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6"/>
  </r>
  <r>
    <x v="113"/>
    <x v="113"/>
    <s v="009"/>
    <x v="3"/>
    <s v="2020"/>
    <s v="2020-03-17"/>
    <x v="1246"/>
    <s v="8249239F5C"/>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17"/>
  </r>
  <r>
    <x v="113"/>
    <x v="113"/>
    <s v="009"/>
    <x v="3"/>
    <s v="2020"/>
    <s v="2020-03-17"/>
    <x v="1247"/>
    <s v="8249290974"/>
    <s v="CIG"/>
    <s v="EMERGENZA CORONAVIRUS-mascherine, camici e tute in TNT-DITTA P.A.F.O.M. Fantasy centro ave- Loppiano"/>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18"/>
  </r>
  <r>
    <x v="113"/>
    <x v="113"/>
    <s v="009"/>
    <x v="3"/>
    <s v="2020"/>
    <s v="2020-03-17"/>
    <x v="1248"/>
    <s v="8249296E66"/>
    <s v="CIG"/>
    <s v="affidamento a carattere d'urgenza di fornitura dispositivi di protezione individuali necessari a fronteggiare epidemia coronavirus"/>
    <s v="18140000-2"/>
    <s v="ACCESSORI PER INDUMENTI DA LAVORO"/>
    <x v="3"/>
    <n v="490000"/>
    <s v="No"/>
    <n v="490000"/>
    <s v="Procedura negoziata senza previa pubblicazione"/>
    <s v="Convenzione"/>
    <s v="FORNITURE"/>
    <s v="N"/>
    <s v="NULL"/>
    <s v="FB"/>
    <s v="FORNITURA DI BENI"/>
    <s v="NULL"/>
    <s v="NULL"/>
    <s v="PERFEZIONATA/O"/>
    <s v="2020-03-17"/>
  </r>
  <r>
    <x v="113"/>
    <x v="113"/>
    <s v="009"/>
    <x v="3"/>
    <s v="2020"/>
    <s v="2020-03-17"/>
    <x v="1249"/>
    <s v="8249349A24"/>
    <s v="CIG"/>
    <s v="EMERGENZA CORONAVIRUS - affidamento a carattere d'urgenza di fornitura dispositivi di protezione individuali necessari a fronteggiare epidemia coronavirus - MASCHERINE - Stefano Serapian Srl"/>
    <s v="18140000-2"/>
    <s v="ACCESSORI PER INDUMENTI DA LAVORO"/>
    <x v="3"/>
    <n v="490000"/>
    <s v="No"/>
    <n v="490000"/>
    <s v="Affidamento diretto in adesione ad accordo quadro/convenzione"/>
    <s v="Contratto d'appalto discendente da Accordo quadro/Convenzione senza successivo confronto competitivo"/>
    <s v="FORNITURE"/>
    <s v="N"/>
    <s v="NULL"/>
    <s v="FB"/>
    <s v="FORNITURA DI BENI"/>
    <s v="NULL"/>
    <n v="490000"/>
    <s v="PERFEZIONATA/O"/>
    <s v="2020-03-17"/>
  </r>
  <r>
    <x v="113"/>
    <x v="113"/>
    <s v="009"/>
    <x v="3"/>
    <s v="2020"/>
    <s v="2020-03-18"/>
    <x v="1250"/>
    <s v="8249726143"/>
    <s v="CIG"/>
    <s v="affidamento a carattere d'urgenza di fornitura dispositivi di protezione individuali necessari a fronteggiare epidemia coronavirus"/>
    <s v="18140000-2"/>
    <s v="ACCESSORI PER INDUMENTI DA LAVORO"/>
    <x v="3"/>
    <n v="990000"/>
    <s v="No"/>
    <n v="990000"/>
    <s v="Procedura negoziata senza previa pubblicazione"/>
    <s v="Convenzione"/>
    <s v="FORNITURE"/>
    <s v="N"/>
    <s v="NULL"/>
    <s v="FB"/>
    <s v="FORNITURA DI BENI"/>
    <s v="NULL"/>
    <s v="NULL"/>
    <s v="PERFEZIONATA/O"/>
    <s v="2020-03-18"/>
  </r>
  <r>
    <x v="113"/>
    <x v="113"/>
    <s v="009"/>
    <x v="3"/>
    <s v="2020"/>
    <s v="2020-03-18"/>
    <x v="1251"/>
    <s v="8249818D2B"/>
    <s v="CIG"/>
    <s v="EMERGENZA CORONAVIRUS  - 2.000.000 DI MASCHERINE - GRUPPO YL PRATO"/>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8"/>
  </r>
  <r>
    <x v="113"/>
    <x v="113"/>
    <s v="009"/>
    <x v="3"/>
    <s v="2020"/>
    <s v="2020-03-19"/>
    <x v="1252"/>
    <s v="8250841961"/>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19"/>
  </r>
  <r>
    <x v="113"/>
    <x v="113"/>
    <s v="009"/>
    <x v="3"/>
    <s v="2020"/>
    <s v="2020-03-19"/>
    <x v="1253"/>
    <s v="8250900A11"/>
    <s v="CIG"/>
    <s v="EMERGENZA CORONAVIRUS - affidamento a carattere d'urgenza di mascherine per epidemia coronavirus - ditta MA.PEL"/>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9"/>
  </r>
  <r>
    <x v="113"/>
    <x v="113"/>
    <s v="009"/>
    <x v="3"/>
    <s v="2020"/>
    <s v="2020-03-24"/>
    <x v="1254"/>
    <s v="8255292278"/>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24"/>
  </r>
  <r>
    <x v="113"/>
    <x v="113"/>
    <s v="009"/>
    <x v="3"/>
    <s v="2020"/>
    <s v="2020-03-24"/>
    <x v="1255"/>
    <s v="8255380B14"/>
    <s v="CIG"/>
    <s v="EMERGENZA CORONAVIRUS - affidamento a carattere d'urgenza di fornitura dispositivi di protezione individuali - MASCHERINE CHIRURGICHE DI PROTEZIONE - DITTA POLISYSTEM"/>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24"/>
  </r>
  <r>
    <x v="113"/>
    <x v="113"/>
    <s v="009"/>
    <x v="3"/>
    <s v="2020"/>
    <s v="2020-03-24"/>
    <x v="1256"/>
    <s v="8255477B20"/>
    <s v="CIG"/>
    <s v="affidamento a carattere d'urgenza di fornitura dispositivi di protezione individuali necessari a fronteggiare epidemia coronavirus"/>
    <s v="18140000-2"/>
    <s v="ACCESSORI PER INDUMENTI DA LAVORO"/>
    <x v="3"/>
    <n v="19000000"/>
    <s v="No"/>
    <n v="19000000"/>
    <s v="Procedura negoziata senza previa pubblicazione"/>
    <s v="Convenzione"/>
    <s v="FORNITURE"/>
    <s v="N"/>
    <s v="NULL"/>
    <s v="FB"/>
    <s v="FORNITURA DI BENI"/>
    <s v="NULL"/>
    <s v="NULL"/>
    <s v="PERFEZIONATA/O"/>
    <s v="2020-03-24"/>
  </r>
  <r>
    <x v="113"/>
    <x v="113"/>
    <s v="009"/>
    <x v="3"/>
    <s v="2020"/>
    <s v="2020-03-24"/>
    <x v="1257"/>
    <s v="82555653C1"/>
    <s v="CIG"/>
    <s v="EMERGENZA CORONAVIRUS - affidamento a carattere d'urgenza di fornitura dispositivi di protezione individuali respiratore FFP2 safe"/>
    <s v="18140000-2"/>
    <s v="ACCESSORI PER INDUMENTI DA LAVORO"/>
    <x v="3"/>
    <n v="19000000"/>
    <s v="No"/>
    <n v="19000000"/>
    <s v="Affidamento diretto in adesione ad accordo quadro/convenzione"/>
    <s v="Contratto d'appalto discendente da Accordo quadro/Convenzione senza successivo confronto competitivo"/>
    <s v="FORNITURE"/>
    <s v="N"/>
    <s v="NULL"/>
    <s v="FB"/>
    <s v="FORNITURA DI BENI"/>
    <s v="NULL"/>
    <n v="19000000"/>
    <s v="PERFEZIONATA/O"/>
    <s v="2020-03-24"/>
  </r>
  <r>
    <x v="113"/>
    <x v="113"/>
    <s v="009"/>
    <x v="3"/>
    <s v="2020"/>
    <s v="2020-03-25"/>
    <x v="1258"/>
    <s v="82573092F3"/>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25"/>
  </r>
  <r>
    <x v="113"/>
    <x v="113"/>
    <s v="009"/>
    <x v="3"/>
    <s v="2020"/>
    <s v="2020-03-25"/>
    <x v="1259"/>
    <s v="825743179F"/>
    <s v="CIG"/>
    <s v="EMERGENZA CORONAVIRUS - affidamento a carattere d'urgenza di mascherine FFP2 x epidemia coronavirus - DITTA PHILPARMA"/>
    <s v="18140000-2"/>
    <s v="ACCESSORI PER INDUMENTI DA LAVORO"/>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25"/>
  </r>
  <r>
    <x v="113"/>
    <x v="113"/>
    <s v="009"/>
    <x v="3"/>
    <s v="2020"/>
    <s v="2020-03-26"/>
    <x v="1260"/>
    <s v="8257835504"/>
    <s v="CIG"/>
    <s v="affidamento a carattere d'urgenza di fornitura dispositivi di protezione individuali necessari a fronteggiare epidemia coronavirus"/>
    <s v="18140000-2"/>
    <s v="ACCESSORI PER INDUMENTI DA LAVORO"/>
    <x v="3"/>
    <n v="999000"/>
    <s v="No"/>
    <n v="999000"/>
    <s v="Procedura negoziata senza previa pubblicazione"/>
    <s v="Convenzione"/>
    <s v="FORNITURE"/>
    <s v="N"/>
    <s v="NULL"/>
    <s v="FB"/>
    <s v="FORNITURA DI BENI"/>
    <s v="NULL"/>
    <s v="NULL"/>
    <s v="PERFEZIONATA/O"/>
    <s v="2020-03-26"/>
  </r>
  <r>
    <x v="113"/>
    <x v="113"/>
    <s v="009"/>
    <x v="3"/>
    <s v="2020"/>
    <s v="2020-03-26"/>
    <x v="1261"/>
    <s v="8257966120"/>
    <s v="CIG"/>
    <s v="EMERGENZA CORONAVIRUS . Affidamento fornitura di mascherine - ditta MORETTI"/>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26"/>
  </r>
  <r>
    <x v="113"/>
    <x v="113"/>
    <s v="009"/>
    <x v="3"/>
    <s v="2020"/>
    <s v="2020-03-26"/>
    <x v="1262"/>
    <s v="82589637DE"/>
    <s v="CIG"/>
    <s v="affidamento a carattere d'urgenza di DPI per epidemia coronavirus"/>
    <s v="18140000-2"/>
    <s v="ACCESSORI PER INDUMENTI DA LAVORO"/>
    <x v="3"/>
    <n v="149000"/>
    <s v="No"/>
    <n v="149000"/>
    <s v="Procedura negoziata senza previa pubblicazione"/>
    <s v="Convenzione"/>
    <s v="FORNITURE"/>
    <s v="N"/>
    <s v="NULL"/>
    <s v="FB"/>
    <s v="FORNITURA DI BENI"/>
    <s v="NULL"/>
    <s v="NULL"/>
    <s v="PERFEZIONATA/O"/>
    <s v="2020-03-26"/>
  </r>
  <r>
    <x v="113"/>
    <x v="113"/>
    <s v="009"/>
    <x v="3"/>
    <s v="2020"/>
    <s v="2020-03-27"/>
    <x v="1263"/>
    <s v="8259933856"/>
    <s v="CIG"/>
    <s v="EMERGENZA CORONAVIRUS - affidamento a carattere d'urgenza di MASCHERINE per epidemia - DITTA VEGA"/>
    <s v="18140000-2"/>
    <s v="ACCESSORI PER INDUMENTI DA LAVORO"/>
    <x v="3"/>
    <n v="149000"/>
    <s v="No"/>
    <n v="149000"/>
    <s v="Affidamento diretto in adesione ad accordo quadro/convenzione"/>
    <s v="Contratto d'appalto discendente da Accordo quadro/Convenzione senza successivo confronto competitivo"/>
    <s v="FORNITURE"/>
    <s v="N"/>
    <s v="NULL"/>
    <s v="FB"/>
    <s v="FORNITURA DI BENI"/>
    <s v="NULL"/>
    <n v="149000"/>
    <s v="PERFEZIONATA/O"/>
    <s v="2020-03-27"/>
  </r>
  <r>
    <x v="113"/>
    <x v="113"/>
    <s v="009"/>
    <x v="3"/>
    <s v="2020"/>
    <s v="2020-03-30"/>
    <x v="1264"/>
    <s v="826056303D"/>
    <s v="CIG"/>
    <s v="affidamento a carattere d'urgenza di fornitura dispositivi di protezione individuali necessari a fronteggiare epidemia coronavirus"/>
    <s v="18140000-2"/>
    <s v="ACCESSORI PER INDUMENTI DA LAVORO"/>
    <x v="3"/>
    <n v="799900"/>
    <s v="No"/>
    <n v="799900"/>
    <s v="Procedura negoziata senza previa pubblicazione"/>
    <s v="Convenzione"/>
    <s v="FORNITURE"/>
    <s v="N"/>
    <s v="NULL"/>
    <s v="FB"/>
    <s v="FORNITURA DI BENI"/>
    <s v="NULL"/>
    <s v="NULL"/>
    <s v="PERFEZIONATA/O"/>
    <s v="2020-03-30"/>
  </r>
  <r>
    <x v="113"/>
    <x v="113"/>
    <s v="009"/>
    <x v="3"/>
    <s v="2020"/>
    <s v="2020-03-30"/>
    <x v="1265"/>
    <s v="8260712B2F"/>
    <s v="CIG"/>
    <s v="EMERGENZA CORONAVIRUS - affidamento a carattere d'urgenza di mascherine KN95 necessari per pandemia Covid 19 - ditta CISA PRODUCTION"/>
    <s v="18140000-2"/>
    <s v="ACCESSORI PER INDUMENTI DA LAVORO"/>
    <x v="3"/>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30"/>
  </r>
  <r>
    <x v="113"/>
    <x v="113"/>
    <s v="009"/>
    <x v="3"/>
    <s v="2020"/>
    <s v="2020-04-01"/>
    <x v="1266"/>
    <s v="82643884B9"/>
    <s v="CIG"/>
    <s v="affidamento a carattere d'urgenza di fornitura dispositivi di protezione individuali necessari a fronteggiare epidemia coronavirus"/>
    <s v="18140000-2"/>
    <s v="ACCESSORI PER INDUMENTI DA LAVORO"/>
    <x v="3"/>
    <n v="19000000"/>
    <s v="No"/>
    <n v="19000000"/>
    <s v="Procedura negoziata senza previa pubblicazione"/>
    <s v="Convenzione"/>
    <s v="FORNITURE"/>
    <s v="N"/>
    <s v="NULL"/>
    <s v="FB"/>
    <s v="FORNITURA DI BENI"/>
    <s v="NULL"/>
    <s v="NULL"/>
    <s v="PERFEZIONATA/O"/>
    <s v="2020-04-01"/>
  </r>
  <r>
    <x v="113"/>
    <x v="113"/>
    <s v="009"/>
    <x v="3"/>
    <s v="2020"/>
    <s v="2020-04-01"/>
    <x v="1267"/>
    <s v="82644507E2"/>
    <s v="CIG"/>
    <s v="EMERGENZA CORONAVIRUS - affidamento a carattere d'urgenza di mascherine per pandemia Covid 19 - INSMILE SRL"/>
    <s v="18140000-2"/>
    <s v="ACCESSORI PER INDUMENTI DA LAVORO"/>
    <x v="3"/>
    <n v="19000000"/>
    <s v="No"/>
    <n v="19000000"/>
    <s v="Affidamento diretto in adesione ad accordo quadro/convenzione"/>
    <s v="Contratto d'appalto discendente da Accordo quadro/Convenzione senza successivo confronto competitivo"/>
    <s v="FORNITURE"/>
    <s v="N"/>
    <s v="NULL"/>
    <s v="FB"/>
    <s v="FORNITURA DI BENI"/>
    <s v="NULL"/>
    <n v="19000000"/>
    <s v="PERFEZIONATA/O"/>
    <s v="2020-04-01"/>
  </r>
  <r>
    <x v="114"/>
    <x v="114"/>
    <s v="016"/>
    <x v="17"/>
    <s v="2020"/>
    <s v="2020-03-02"/>
    <x v="1268"/>
    <s v="82380459C9"/>
    <s v="CIG"/>
    <s v="Affidamento mascherine chirurgiche prevenzione Coronavirus "/>
    <s v="33171110-3"/>
    <s v="MASCHERE PER ANESTESIA"/>
    <x v="3"/>
    <n v="33000"/>
    <s v="No"/>
    <n v="33000"/>
    <s v="Affidamento diretto"/>
    <s v="Contratto d'appalto"/>
    <s v="FORNITURE"/>
    <s v="N"/>
    <s v="NULL"/>
    <s v="FB"/>
    <s v="FORNITURA DI BENI"/>
    <s v="NULL"/>
    <s v="NULL"/>
    <s v="PERFEZIONATA/O"/>
    <s v="2020-03-25"/>
  </r>
  <r>
    <x v="116"/>
    <x v="116"/>
    <s v="015"/>
    <x v="20"/>
    <s v="2020"/>
    <s v="2020-03-09"/>
    <x v="1269"/>
    <s v="8248294389"/>
    <s v="CIG"/>
    <s v="Fornitura mascherine di protezione FFP2 "/>
    <s v="33190000-8"/>
    <s v="DISPOSITIVI E PRODOTTI MEDICI VARI"/>
    <x v="3"/>
    <n v="140000"/>
    <s v="No"/>
    <n v="140000"/>
    <s v="Procedura negoziata per affidamenti sotto soglia"/>
    <s v="Contratto d'appalto"/>
    <s v="FORNITURE"/>
    <s v="N"/>
    <s v="NULL"/>
    <s v="FB"/>
    <s v="FORNITURA DI BENI"/>
    <s v="NULL"/>
    <s v="NULL"/>
    <s v="PERFEZIONATA/O"/>
    <s v="2020-03-16"/>
  </r>
  <r>
    <x v="125"/>
    <x v="125"/>
    <s v="003"/>
    <x v="2"/>
    <s v="2020"/>
    <s v="2020-03-09"/>
    <x v="1270"/>
    <s v="8241156113"/>
    <s v="CIG"/>
    <s v="Fornitura di mascherine occorrenti all'A.S.S.T. Ovest Milanese"/>
    <s v="33190000-8"/>
    <s v="DISPOSITIVI E PRODOTTI MEDICI VARI"/>
    <x v="3"/>
    <n v="104000"/>
    <s v="No"/>
    <n v="104000"/>
    <s v="Procedura negoziata senza previa pubblicazione"/>
    <s v="Contratto d'appalto"/>
    <s v="FORNITURE"/>
    <s v="N"/>
    <s v="NULL"/>
    <s v="FB"/>
    <s v="FORNITURA DI BENI"/>
    <s v="NULL"/>
    <s v="NULL"/>
    <s v="PERFEZIONATA/O"/>
    <s v="2020-03-09"/>
  </r>
  <r>
    <x v="125"/>
    <x v="125"/>
    <s v="003"/>
    <x v="2"/>
    <s v="2020"/>
    <s v="2020-03-16"/>
    <x v="1271"/>
    <s v="824715037A"/>
    <s v="CIG"/>
    <s v="Fornitura di camici monouso idroreppellenti  urgenti (covid19) occorenti all'ASST OVEST Milanese."/>
    <s v="33190000-8"/>
    <s v="DISPOSITIVI E PRODOTTI MEDICI VARI"/>
    <x v="3"/>
    <n v="112000"/>
    <s v="No"/>
    <n v="112000"/>
    <s v="Procedura negoziata senza previa pubblicazione"/>
    <s v="Contratto d'appalto"/>
    <s v="FORNITURE"/>
    <s v="N"/>
    <s v="NULL"/>
    <s v="FB"/>
    <s v="FORNITURA DI BENI"/>
    <s v="NULL"/>
    <s v="NULL"/>
    <s v="PERFEZIONATA/O"/>
    <s v="2020-03-18"/>
  </r>
  <r>
    <x v="125"/>
    <x v="125"/>
    <s v="003"/>
    <x v="2"/>
    <s v="2020"/>
    <s v="2020-03-17"/>
    <x v="1272"/>
    <s v="82482921E3"/>
    <s v="CIG"/>
    <s v="Fornitura urgente (covid 19) di mascherine occorrenti all'A.S.S.T. Ovest Milanese"/>
    <s v="33190000-8"/>
    <s v="DISPOSITIVI E PRODOTTI MEDICI VARI"/>
    <x v="3"/>
    <n v="65560"/>
    <s v="No"/>
    <n v="65560"/>
    <s v="Procedura negoziata senza previa pubblicazione"/>
    <s v="Contratto d'appalto"/>
    <s v="FORNITURE"/>
    <s v="N"/>
    <s v="NULL"/>
    <s v="FB"/>
    <s v="FORNITURA DI BENI"/>
    <s v="NULL"/>
    <s v="NULL"/>
    <s v="PERFEZIONATA/O"/>
    <s v="2020-03-31"/>
  </r>
  <r>
    <x v="125"/>
    <x v="125"/>
    <s v="003"/>
    <x v="2"/>
    <s v="2020"/>
    <s v="2020-03-23"/>
    <x v="1273"/>
    <s v="82542148DE"/>
    <s v="CIG"/>
    <s v="Fornitura urgente (covid 19) di mascherine FFP3 occorrenti all'ASST Ovest Milanese"/>
    <s v="33190000-8"/>
    <s v="DISPOSITIVI E PRODOTTI MEDICI VARI"/>
    <x v="3"/>
    <n v="99000"/>
    <s v="No"/>
    <n v="99000"/>
    <s v="Procedura negoziata senza previa pubblicazione"/>
    <s v="Contratto d'appalto"/>
    <s v="FORNITURE"/>
    <s v="N"/>
    <s v="NULL"/>
    <s v="FB"/>
    <s v="FORNITURA DI BENI"/>
    <s v="NULL"/>
    <s v="NULL"/>
    <s v="PERFEZIONATA/O"/>
    <s v="2020-03-31"/>
  </r>
  <r>
    <x v="133"/>
    <x v="133"/>
    <s v="001"/>
    <x v="4"/>
    <s v="2020"/>
    <s v="2020-03-12"/>
    <x v="1274"/>
    <s v="8245550B1B"/>
    <s v="CIG"/>
    <s v="PROCEDURA NEGOZIATA URGENTE PER ACCORDO QUADRO FORNITURA MASCHERINE CHIRURGICHE , DPI MASCHERE FFP2 E DPI MASCHERE FFP3 PER EMERGENZA COVID19"/>
    <s v="33199000-1"/>
    <s v="INDUMENTI PER PERSONALE MEDICO"/>
    <x v="3"/>
    <n v="10500000"/>
    <s v="Si"/>
    <n v="500000"/>
    <s v="Procedura negoziata senza previa pubblicazione"/>
    <s v="Contratto d'appalto"/>
    <s v="FORNITURE"/>
    <s v="N"/>
    <s v="NULL"/>
    <s v="FB"/>
    <s v="FORNITURA DI BENI"/>
    <s v="NULL"/>
    <s v="NULL"/>
    <s v="PERFEZIONATA/O"/>
    <s v="2020-03-12"/>
  </r>
  <r>
    <x v="133"/>
    <x v="133"/>
    <s v="001"/>
    <x v="4"/>
    <s v="2020"/>
    <s v="2020-03-12"/>
    <x v="1274"/>
    <s v="82455570E5"/>
    <s v="CIG"/>
    <s v="PROCEDURA NEGOZIATA URGENTE PER ACCORDO QUADRO FORNITURA MASCHERINE CHIRURGICHE , DPI MASCHERE FFP2 E DPI MASCHERE FFP3 PER EMERGENZA COVID19"/>
    <s v="33199000-1"/>
    <s v="INDUMENTI PER PERSONALE MEDICO"/>
    <x v="3"/>
    <n v="10500000"/>
    <s v="Si"/>
    <n v="5000000"/>
    <s v="Procedura negoziata senza previa pubblicazione"/>
    <s v="Contratto d'appalto"/>
    <s v="FORNITURE"/>
    <s v="N"/>
    <s v="NULL"/>
    <s v="FB"/>
    <s v="FORNITURA DI BENI"/>
    <s v="NULL"/>
    <s v="NULL"/>
    <s v="PERFEZIONATA/O"/>
    <s v="2020-03-12"/>
  </r>
  <r>
    <x v="133"/>
    <x v="133"/>
    <s v="001"/>
    <x v="4"/>
    <s v="2020"/>
    <s v="2020-03-12"/>
    <x v="1274"/>
    <s v="824555928B"/>
    <s v="CIG"/>
    <s v="PROCEDURA NEGOZIATA URGENTE PER ACCORDO QUADRO FORNITURA MASCHERINE CHIRURGICHE , DPI MASCHERE FFP2 E DPI MASCHERE FFP3 PER EMERGENZA COVID19"/>
    <s v="33199000-1"/>
    <s v="INDUMENTI PER PERSONALE MEDICO"/>
    <x v="3"/>
    <n v="10500000"/>
    <s v="Si"/>
    <n v="5000000"/>
    <s v="Procedura negoziata senza previa pubblicazione"/>
    <s v="Contratto d'appalto"/>
    <s v="FORNITURE"/>
    <s v="N"/>
    <s v="NULL"/>
    <s v="FB"/>
    <s v="FORNITURA DI BENI"/>
    <s v="NULL"/>
    <s v="NULL"/>
    <s v="PERFEZIONATA/O"/>
    <s v="2020-03-12"/>
  </r>
  <r>
    <x v="135"/>
    <x v="135"/>
    <s v="001"/>
    <x v="4"/>
    <s v="2020"/>
    <s v="2020-03-25"/>
    <x v="1275"/>
    <s v="8256650320"/>
    <s v="CIG"/>
    <s v="TC/FORNITURA PER MASCHERINE E CAMICI PER COVID-19"/>
    <s v="18110000-3"/>
    <s v="INDUMENTI PROFESSIONALI"/>
    <x v="3"/>
    <n v="189000"/>
    <s v="Si"/>
    <n v="36000"/>
    <s v="Procedura negoziata per affidamenti sotto soglia"/>
    <s v="Contratto d'appalto"/>
    <s v="FORNITURE"/>
    <s v="N"/>
    <s v="NULL"/>
    <s v="FB"/>
    <s v="FORNITURA DI BENI"/>
    <s v="NULL"/>
    <s v="NULL"/>
    <s v="PERFEZIONATA/O"/>
    <s v="2020-03-25"/>
  </r>
  <r>
    <x v="135"/>
    <x v="135"/>
    <s v="001"/>
    <x v="4"/>
    <s v="2020"/>
    <s v="2020-03-25"/>
    <x v="1275"/>
    <s v="8256665F7D"/>
    <s v="CIG"/>
    <s v="TC/FORNITURA PER MASCHERINE E CAMICI PER COVID-19"/>
    <s v="18110000-3"/>
    <s v="INDUMENTI PROFESSIONALI"/>
    <x v="3"/>
    <n v="189000"/>
    <s v="Si"/>
    <n v="90000"/>
    <s v="Procedura negoziata per affidamenti sotto soglia"/>
    <s v="Contratto d'appalto"/>
    <s v="FORNITURE"/>
    <s v="N"/>
    <s v="NULL"/>
    <s v="FB"/>
    <s v="FORNITURA DI BENI"/>
    <s v="NULL"/>
    <s v="NULL"/>
    <s v="PERFEZIONATA/O"/>
    <s v="2020-03-25"/>
  </r>
  <r>
    <x v="135"/>
    <x v="135"/>
    <s v="001"/>
    <x v="4"/>
    <s v="2020"/>
    <s v="2020-03-25"/>
    <x v="1275"/>
    <s v="8256671474"/>
    <s v="CIG"/>
    <s v="TC/FORNITURA PER MASCHERINE E CAMICI PER COVID-19"/>
    <s v="18110000-3"/>
    <s v="INDUMENTI PROFESSIONALI"/>
    <x v="3"/>
    <n v="189000"/>
    <s v="Si"/>
    <n v="63000"/>
    <s v="Procedura negoziata per affidamenti sotto soglia"/>
    <s v="Contratto d'appalto"/>
    <s v="FORNITURE"/>
    <s v="N"/>
    <s v="NULL"/>
    <s v="FB"/>
    <s v="FORNITURA DI BENI"/>
    <s v="NULL"/>
    <s v="NULL"/>
    <s v="PERFEZIONATA/O"/>
    <s v="2020-03-25"/>
  </r>
  <r>
    <x v="179"/>
    <x v="179"/>
    <s v="003"/>
    <x v="2"/>
    <s v="2020"/>
    <s v="2020-03-27"/>
    <x v="1276"/>
    <s v="8260065545"/>
    <s v="CIG"/>
    <s v="Fornitura mascherine lavabili emergenza Covid19 (Bjanko Srl)"/>
    <s v="35113410-6"/>
    <s v="INDUMENTI DI PROTEZIONE CONTRO AGENTI CHIMICI O BIOLOGICI"/>
    <x v="3"/>
    <n v="60000"/>
    <s v="No"/>
    <n v="60000"/>
    <s v="Affidamento diretto"/>
    <s v="Contratto d'appalto"/>
    <s v="FORNITURE"/>
    <s v="N"/>
    <s v="NULL"/>
    <s v="FB"/>
    <s v="FORNITURA DI BENI"/>
    <s v="NULL"/>
    <s v="NULL"/>
    <s v="PERFEZIONATA/O"/>
    <s v="2020-03-30"/>
  </r>
  <r>
    <x v="139"/>
    <x v="139"/>
    <s v="010"/>
    <x v="15"/>
    <s v="2020"/>
    <s v="2020-03-16"/>
    <x v="1277"/>
    <s v="8249371C4B"/>
    <s v="CIG"/>
    <s v="Fornitura di mascherine mediche a 3 strati per emergenza da Covid-19"/>
    <s v="33190000-8"/>
    <s v="DISPOSITIVI E PRODOTTI MEDICI VARI"/>
    <x v="3"/>
    <n v="600000"/>
    <s v="No"/>
    <n v="600000"/>
    <s v="Procedura negoziata senza previa pubblicazione"/>
    <s v="Contratto d'appalto"/>
    <s v="FORNITURE"/>
    <s v="N"/>
    <s v="NULL"/>
    <s v="FB"/>
    <s v="FORNITURA DI BENI"/>
    <s v="NULL"/>
    <s v="NULL"/>
    <s v="PERFEZIONATA/O"/>
    <s v="2020-03-26"/>
  </r>
  <r>
    <x v="180"/>
    <x v="180"/>
    <s v="020"/>
    <x v="21"/>
    <s v="2020"/>
    <s v="2020-03-23"/>
    <x v="1278"/>
    <s v="82544950C4"/>
    <s v="CIG"/>
    <s v="Affidamento di somma urgenza della fornitura di mascherine tipo chirurgico 3 strati e mascherine FFP2 e FFP3- necessari a soddisfare, con estrema urgenza, le esigenze del sistema per fronteggiare l'emergenza relativa al rischio sanitario connesso all'insorgenza di patologie derivanti da agenti virali trasmissibili _ Covid 19 "/>
    <s v="18140000-2"/>
    <s v="ACCESSORI PER INDUMENTI DA LAVORO"/>
    <x v="3"/>
    <n v="15110000"/>
    <s v="No"/>
    <n v="15110000"/>
    <s v="Procedura negoziata senza previa pubblicazione"/>
    <s v="Contratto d'appalto"/>
    <s v="FORNITURE"/>
    <s v="N"/>
    <s v="NULL"/>
    <s v="FB"/>
    <s v="FORNITURA DI BENI"/>
    <s v="NULL"/>
    <s v="NULL"/>
    <s v="PERFEZIONATA/O"/>
    <s v="2020-03-23"/>
  </r>
  <r>
    <x v="180"/>
    <x v="180"/>
    <s v="020"/>
    <x v="21"/>
    <s v="2020"/>
    <s v="2020-03-25"/>
    <x v="1279"/>
    <s v="8256160EC0"/>
    <s v="CIG"/>
    <s v="Affidamento della fornitura di mascherine tipo chirurgico necessarie a soddisfare, con estrema urgenza, le esigenze del sistema per fronteggiare l'emergenza Covid 19"/>
    <s v="18143000-3"/>
    <s v="ATTREZZI DI PROTEZIONE"/>
    <x v="3"/>
    <n v="225000"/>
    <s v="No"/>
    <n v="225000"/>
    <s v="Procedura negoziata senza previa pubblicazione"/>
    <s v="Contratto d'appalto"/>
    <s v="FORNITURE"/>
    <s v="N"/>
    <s v="NULL"/>
    <s v="FB"/>
    <s v="FORNITURA DI BENI"/>
    <s v="NULL"/>
    <s v="NULL"/>
    <s v="PERFEZIONATA/O"/>
    <s v="2020-03-25"/>
  </r>
  <r>
    <x v="141"/>
    <x v="141"/>
    <s v="006"/>
    <x v="19"/>
    <s v="2020"/>
    <s v="2020-03-15"/>
    <x v="1280"/>
    <s v="82478873AB"/>
    <s v="CIG"/>
    <s v="Fornitura mascherine per attività svolte per fronteggiare rischio sanitario connesso alla pandemia Coronavirus"/>
    <s v="33140000-3"/>
    <s v="MATERIALI MEDICI"/>
    <x v="3"/>
    <n v="640000"/>
    <s v="No"/>
    <n v="640000"/>
    <s v="Affidamento diretto"/>
    <s v="Contratto d'appalto"/>
    <s v="FORNITURE"/>
    <s v="N"/>
    <s v="NULL"/>
    <s v="FB"/>
    <s v="FORNITURA DI BENI"/>
    <s v="2020-03-18"/>
    <n v="640000"/>
    <s v="AGGIUDICATA/O"/>
    <s v="2020-03-20"/>
  </r>
  <r>
    <x v="141"/>
    <x v="141"/>
    <s v="006"/>
    <x v="19"/>
    <s v="2020"/>
    <s v="2020-03-21"/>
    <x v="1281"/>
    <s v="8253302843"/>
    <s v="CIG"/>
    <s v="fornitura di dispositivi di protezione personale"/>
    <s v="18143000-3"/>
    <s v="ATTREZZI DI PROTEZIONE"/>
    <x v="3"/>
    <n v="90000"/>
    <s v="No"/>
    <n v="90000"/>
    <s v="Procedura negoziata senza previa pubblicazione"/>
    <s v="Contratto d'appalto"/>
    <s v="FORNITURE"/>
    <s v="N"/>
    <s v="NULL"/>
    <s v="FB"/>
    <s v="FORNITURA DI BENI"/>
    <s v="2020-03-23"/>
    <n v="90000"/>
    <s v="AGGIUDICATA/O"/>
    <s v="2020-03-25"/>
  </r>
  <r>
    <x v="141"/>
    <x v="141"/>
    <s v="006"/>
    <x v="19"/>
    <s v="2020"/>
    <s v="2020-03-21"/>
    <x v="1282"/>
    <s v="82533342AD"/>
    <s v="CIG"/>
    <s v="fornitura mascherine protettive"/>
    <s v="18143000-3"/>
    <s v="ATTREZZI DI PROTEZIONE"/>
    <x v="3"/>
    <n v="149500"/>
    <s v="No"/>
    <n v="149500"/>
    <s v="Procedura negoziata senza previa pubblicazione"/>
    <s v="Contratto d'appalto"/>
    <s v="FORNITURE"/>
    <s v="N"/>
    <s v="NULL"/>
    <s v="FB"/>
    <s v="FORNITURA DI BENI"/>
    <s v="2020-03-21"/>
    <n v="149500"/>
    <s v="AGGIUDICATA/O"/>
    <s v="2020-03-25"/>
  </r>
  <r>
    <x v="141"/>
    <x v="141"/>
    <s v="006"/>
    <x v="19"/>
    <s v="2020"/>
    <s v="2020-03-22"/>
    <x v="1283"/>
    <s v="8253388F39"/>
    <s v="CIG"/>
    <s v="fornitura mascherine protettive per la popolazione - 3 - 220320"/>
    <s v="18143000-3"/>
    <s v="ATTREZZI DI PROTEZIONE"/>
    <x v="3"/>
    <n v="139400"/>
    <s v="No"/>
    <n v="139400"/>
    <s v="Procedura negoziata senza previa pubblicazione"/>
    <s v="Contratto d'appalto"/>
    <s v="FORNITURE"/>
    <s v="N"/>
    <s v="NULL"/>
    <s v="FB"/>
    <s v="FORNITURA DI BENI"/>
    <s v="2020-03-24"/>
    <n v="92500"/>
    <s v="AGGIUDICATA/O"/>
    <s v="2020-03-25"/>
  </r>
  <r>
    <x v="141"/>
    <x v="141"/>
    <s v="006"/>
    <x v="19"/>
    <s v="2020"/>
    <s v="2020-03-23"/>
    <x v="1284"/>
    <s v="8255535AFD"/>
    <s v="CIG"/>
    <s v="Fornitura mascherine per la popolazione - 5"/>
    <s v="33190000-8"/>
    <s v="DISPOSITIVI E PRODOTTI MEDICI VARI"/>
    <x v="3"/>
    <n v="57000"/>
    <s v="No"/>
    <n v="57000"/>
    <s v="Affidamento diretto"/>
    <s v="Contratto d'appalto"/>
    <s v="FORNITURE"/>
    <s v="N"/>
    <s v="NULL"/>
    <s v="FB"/>
    <s v="FORNITURA DI BENI"/>
    <s v="2020-03-24"/>
    <n v="57000"/>
    <s v="AGGIUDICATA/O"/>
    <s v="2020-03-25"/>
  </r>
  <r>
    <x v="141"/>
    <x v="141"/>
    <s v="006"/>
    <x v="19"/>
    <s v="2020"/>
    <s v="2020-03-24"/>
    <x v="1285"/>
    <s v="8256023DB2"/>
    <s v="CIG"/>
    <s v="Fornitura di mascherine per la popolazione "/>
    <s v="33190000-8"/>
    <s v="DISPOSITIVI E PRODOTTI MEDICI VARI"/>
    <x v="3"/>
    <n v="70000"/>
    <s v="No"/>
    <n v="70000"/>
    <s v="Affidamento diretto"/>
    <s v="Contratto d'appalto"/>
    <s v="FORNITURE"/>
    <s v="N"/>
    <s v="NULL"/>
    <s v="FB"/>
    <s v="FORNITURA DI BENI"/>
    <s v="2020-03-24"/>
    <n v="70000"/>
    <s v="AGGIUDICATA/O"/>
    <s v="2020-03-25"/>
  </r>
  <r>
    <x v="141"/>
    <x v="141"/>
    <s v="006"/>
    <x v="19"/>
    <s v="2020"/>
    <s v="2020-03-24"/>
    <x v="1286"/>
    <s v="8256257ECC"/>
    <s v="CIG"/>
    <s v="Fornitura masacherine per popolazione - 7"/>
    <s v="33190000-8"/>
    <s v="DISPOSITIVI E PRODOTTI MEDICI VARI"/>
    <x v="3"/>
    <n v="75600"/>
    <s v="No"/>
    <n v="75600"/>
    <s v="Affidamento diretto"/>
    <s v="Contratto d'appalto"/>
    <s v="FORNITURE"/>
    <s v="N"/>
    <s v="NULL"/>
    <s v="FB"/>
    <s v="FORNITURA DI BENI"/>
    <s v="2020-03-24"/>
    <n v="75600"/>
    <s v="AGGIUDICATA/O"/>
    <s v="2020-03-25"/>
  </r>
  <r>
    <x v="141"/>
    <x v="141"/>
    <s v="006"/>
    <x v="19"/>
    <s v="2020"/>
    <s v="2020-03-26"/>
    <x v="1287"/>
    <s v="825868741C"/>
    <s v="CIG"/>
    <s v="Fornitura Mascherine tipo KN95"/>
    <s v="33190000-8"/>
    <s v="DISPOSITIVI E PRODOTTI MEDICI VARI"/>
    <x v="3"/>
    <n v="155000"/>
    <s v="No"/>
    <n v="155000"/>
    <s v="Affidamento diretto"/>
    <s v="Contratto d'appalto"/>
    <s v="FORNITURE"/>
    <s v="N"/>
    <s v="NULL"/>
    <s v="FB"/>
    <s v="FORNITURA DI BENI"/>
    <s v="2020-03-30"/>
    <n v="155000"/>
    <s v="AGGIUDICATA/O"/>
    <s v="2020-03-30"/>
  </r>
  <r>
    <x v="141"/>
    <x v="141"/>
    <s v="006"/>
    <x v="19"/>
    <s v="2020"/>
    <s v="2020-03-27"/>
    <x v="1288"/>
    <s v="82599885BA"/>
    <s v="CIG"/>
    <s v="fornitura di mascherine protettive per la popolazione (11)"/>
    <s v="18143000-3"/>
    <s v="ATTREZZI DI PROTEZIONE"/>
    <x v="3"/>
    <n v="149500"/>
    <s v="No"/>
    <n v="149500"/>
    <s v="Procedura negoziata senza previa pubblicazione"/>
    <s v="Contratto d'appalto"/>
    <s v="FORNITURE"/>
    <s v="N"/>
    <s v="NULL"/>
    <s v="FB"/>
    <s v="FORNITURA DI BENI"/>
    <s v="2020-03-30"/>
    <n v="149500"/>
    <s v="AGGIUDICATA/O"/>
    <s v="2020-03-30"/>
  </r>
  <r>
    <x v="141"/>
    <x v="141"/>
    <s v="006"/>
    <x v="19"/>
    <s v="2020"/>
    <s v="2020-03-28"/>
    <x v="1289"/>
    <s v="82602573B7"/>
    <s v="CIG"/>
    <s v="Fornitura mascherine professionali tipo KN95"/>
    <s v="18143000-3"/>
    <s v="ATTREZZI DI PROTEZIONE"/>
    <x v="3"/>
    <n v="250750"/>
    <s v="No"/>
    <n v="250750"/>
    <s v="Procedura negoziata senza previa pubblicazione"/>
    <s v="Contratto d'appalto"/>
    <s v="FORNITURE"/>
    <s v="N"/>
    <s v="NULL"/>
    <s v="FB"/>
    <s v="FORNITURA DI BENI"/>
    <s v="NULL"/>
    <s v="NULL"/>
    <s v="PERFEZIONATA/O"/>
    <s v="2020-03-31"/>
  </r>
  <r>
    <x v="141"/>
    <x v="141"/>
    <s v="006"/>
    <x v="19"/>
    <s v="2020"/>
    <s v="2020-03-29"/>
    <x v="1290"/>
    <s v="8260228BC6"/>
    <s v="CIG"/>
    <s v="Fornitura mascherine protettive per la popolazione (13)"/>
    <s v="18143000-3"/>
    <s v="ATTREZZI DI PROTEZIONE"/>
    <x v="3"/>
    <n v="48000"/>
    <s v="No"/>
    <n v="48000"/>
    <s v="Procedura negoziata senza previa pubblicazione"/>
    <s v="Contratto d'appalto"/>
    <s v="FORNITURE"/>
    <s v="N"/>
    <s v="NULL"/>
    <s v="FB"/>
    <s v="FORNITURA DI BENI"/>
    <s v="2020-03-30"/>
    <n v="48000"/>
    <s v="AGGIUDICATA/O"/>
    <s v="2020-03-31"/>
  </r>
  <r>
    <x v="141"/>
    <x v="141"/>
    <s v="006"/>
    <x v="19"/>
    <s v="2020"/>
    <s v="2020-04-01"/>
    <x v="1291"/>
    <s v="82640058A8"/>
    <s v="CIG"/>
    <s v="Fornitura Mascherine tipo KN95"/>
    <s v="33190000-8"/>
    <s v="DISPOSITIVI E PRODOTTI MEDICI VARI"/>
    <x v="3"/>
    <n v="75000"/>
    <s v="No"/>
    <n v="75000"/>
    <s v="Affidamento diretto"/>
    <s v="Contratto d'appalto"/>
    <s v="FORNITURE"/>
    <s v="N"/>
    <s v="NULL"/>
    <s v="FB"/>
    <s v="FORNITURA DI BENI"/>
    <s v="2020-04-01"/>
    <n v="75000"/>
    <s v="AGGIUDICATA/O"/>
    <s v="2020-04-02"/>
  </r>
  <r>
    <x v="141"/>
    <x v="141"/>
    <s v="006"/>
    <x v="19"/>
    <s v="2020"/>
    <s v="2020-04-01"/>
    <x v="1292"/>
    <s v="82645770B2"/>
    <s v="CIG"/>
    <s v="Fornitura mascherine per la popolazione - 15"/>
    <s v="33190000-8"/>
    <s v="DISPOSITIVI E PRODOTTI MEDICI VARI"/>
    <x v="3"/>
    <n v="69000"/>
    <s v="No"/>
    <n v="69000"/>
    <s v="Affidamento diretto"/>
    <s v="Contratto d'appalto"/>
    <s v="FORNITURE"/>
    <s v="N"/>
    <s v="NULL"/>
    <s v="FB"/>
    <s v="FORNITURA DI BENI"/>
    <s v="2020-04-02"/>
    <n v="69000"/>
    <s v="AGGIUDICATA/O"/>
    <s v="2020-04-03"/>
  </r>
  <r>
    <x v="141"/>
    <x v="141"/>
    <s v="006"/>
    <x v="19"/>
    <s v="2020"/>
    <s v="2020-04-01"/>
    <x v="1293"/>
    <s v="8264804C02"/>
    <s v="CIG"/>
    <s v="Fornitura mascherine popolazione  - 17 "/>
    <s v="33190000-8"/>
    <s v="DISPOSITIVI E PRODOTTI MEDICI VARI"/>
    <x v="3"/>
    <n v="57000"/>
    <s v="No"/>
    <n v="57000"/>
    <s v="Affidamento diretto"/>
    <s v="Contratto d'appalto"/>
    <s v="FORNITURE"/>
    <s v="N"/>
    <s v="NULL"/>
    <s v="FB"/>
    <s v="FORNITURA DI BENI"/>
    <s v="2020-04-02"/>
    <n v="57000"/>
    <s v="AGGIUDICATA/O"/>
    <s v="2020-04-03"/>
  </r>
  <r>
    <x v="141"/>
    <x v="141"/>
    <s v="006"/>
    <x v="19"/>
    <s v="2020"/>
    <s v="2020-04-03"/>
    <x v="1294"/>
    <s v="8266513E51"/>
    <s v="CIG"/>
    <s v="Fornitura mascherine popolazione  - 18 "/>
    <s v="33190000-8"/>
    <s v="DISPOSITIVI E PRODOTTI MEDICI VARI"/>
    <x v="3"/>
    <n v="60000"/>
    <s v="No"/>
    <n v="60000"/>
    <s v="Affidamento diretto"/>
    <s v="Contratto d'appalto"/>
    <s v="FORNITURE"/>
    <s v="N"/>
    <s v="NULL"/>
    <s v="FB"/>
    <s v="FORNITURA DI BENI"/>
    <s v="2020-04-05"/>
    <n v="60000"/>
    <s v="AGGIUDICATA/O"/>
    <s v="2020-04-06"/>
  </r>
  <r>
    <x v="141"/>
    <x v="141"/>
    <s v="006"/>
    <x v="19"/>
    <s v="2020"/>
    <s v="2020-04-03"/>
    <x v="1295"/>
    <s v="82665458BB"/>
    <s v="CIG"/>
    <s v="Fornitura mascherine popolazione - 19"/>
    <s v="33190000-8"/>
    <s v="DISPOSITIVI E PRODOTTI MEDICI VARI"/>
    <x v="3"/>
    <n v="132000"/>
    <s v="No"/>
    <n v="132000"/>
    <s v="Affidamento diretto"/>
    <s v="Contratto d'appalto"/>
    <s v="FORNITURE"/>
    <s v="N"/>
    <s v="NULL"/>
    <s v="FB"/>
    <s v="FORNITURA DI BENI"/>
    <s v="2020-04-05"/>
    <n v="132000"/>
    <s v="AGGIUDICATA/O"/>
    <s v="2020-04-06"/>
  </r>
  <r>
    <x v="141"/>
    <x v="141"/>
    <s v="006"/>
    <x v="19"/>
    <s v="2020"/>
    <s v="2020-04-03"/>
    <x v="1296"/>
    <s v="8266577325"/>
    <s v="CIG"/>
    <s v="Fornitura mascherine per popolazione - 20"/>
    <s v="33190000-8"/>
    <s v="DISPOSITIVI E PRODOTTI MEDICI VARI"/>
    <x v="3"/>
    <n v="75000"/>
    <s v="No"/>
    <n v="75000"/>
    <s v="Affidamento diretto"/>
    <s v="Contratto d'appalto"/>
    <s v="FORNITURE"/>
    <s v="N"/>
    <s v="NULL"/>
    <s v="FB"/>
    <s v="FORNITURA DI BENI"/>
    <s v="2020-04-05"/>
    <n v="75000"/>
    <s v="AGGIUDICATA/O"/>
    <s v="2020-04-06"/>
  </r>
  <r>
    <x v="141"/>
    <x v="141"/>
    <s v="006"/>
    <x v="19"/>
    <s v="2020"/>
    <s v="2020-04-06"/>
    <x v="1297"/>
    <s v="8267944B38"/>
    <s v="CIG"/>
    <s v="Forniture Mascherine KN95"/>
    <s v="33190000-8"/>
    <s v="DISPOSITIVI E PRODOTTI MEDICI VARI"/>
    <x v="3"/>
    <n v="264000"/>
    <s v="No"/>
    <n v="264000"/>
    <s v="Affidamento diretto"/>
    <s v="Contratto d'appalto"/>
    <s v="FORNITURE"/>
    <s v="N"/>
    <s v="NULL"/>
    <s v="FB"/>
    <s v="FORNITURA DI BENI"/>
    <s v="NULL"/>
    <s v="NULL"/>
    <s v="PERFEZIONATA/O"/>
    <s v="2020-04-06"/>
  </r>
  <r>
    <x v="141"/>
    <x v="141"/>
    <s v="006"/>
    <x v="19"/>
    <s v="2020"/>
    <s v="2020-04-06"/>
    <x v="1298"/>
    <s v="82680778FA"/>
    <s v="CIG"/>
    <s v="Fornitura mascherine per popolazione - 21"/>
    <s v="33190000-8"/>
    <s v="DISPOSITIVI E PRODOTTI MEDICI VARI"/>
    <x v="3"/>
    <n v="465000"/>
    <s v="No"/>
    <n v="465000"/>
    <s v="Affidamento diretto"/>
    <s v="Contratto d'appalto"/>
    <s v="FORNITURE"/>
    <s v="N"/>
    <s v="NULL"/>
    <s v="FB"/>
    <s v="FORNITURA DI BENI"/>
    <s v="2020-04-09"/>
    <n v="465000"/>
    <s v="AGGIUDICATA/O"/>
    <s v="2020-04-09"/>
  </r>
  <r>
    <x v="141"/>
    <x v="141"/>
    <s v="006"/>
    <x v="19"/>
    <s v="2020"/>
    <s v="2020-04-06"/>
    <x v="1299"/>
    <s v="826861876D"/>
    <s v="CIG"/>
    <s v="Fornitura mascherine per popolazione - 22"/>
    <s v="33190000-8"/>
    <s v="DISPOSITIVI E PRODOTTI MEDICI VARI"/>
    <x v="3"/>
    <n v="162500"/>
    <s v="No"/>
    <n v="162500"/>
    <s v="Affidamento diretto"/>
    <s v="Contratto d'appalto"/>
    <s v="FORNITURE"/>
    <s v="N"/>
    <s v="NULL"/>
    <s v="FB"/>
    <s v="FORNITURA DI BENI"/>
    <s v="NULL"/>
    <s v="NULL"/>
    <s v="PERFEZIONATA/O"/>
    <s v="2020-04-07"/>
  </r>
  <r>
    <x v="141"/>
    <x v="141"/>
    <s v="006"/>
    <x v="19"/>
    <s v="2020"/>
    <s v="2020-04-08"/>
    <x v="1300"/>
    <s v="8270031579"/>
    <s v="CIG"/>
    <s v="Fornitura mascherine per popolazione - 26"/>
    <s v="33190000-8"/>
    <s v="DISPOSITIVI E PRODOTTI MEDICI VARI"/>
    <x v="3"/>
    <n v="45000"/>
    <s v="No"/>
    <n v="45000"/>
    <s v="Affidamento diretto"/>
    <s v="Contratto d'appalto"/>
    <s v="FORNITURE"/>
    <s v="N"/>
    <s v="NULL"/>
    <s v="FB"/>
    <s v="FORNITURA DI BENI"/>
    <s v="2020-04-08"/>
    <n v="45000"/>
    <s v="AGGIUDICATA/O"/>
    <s v="2020-04-09"/>
  </r>
  <r>
    <x v="159"/>
    <x v="159"/>
    <s v="012"/>
    <x v="13"/>
    <s v="2020"/>
    <s v="2020-03-11"/>
    <x v="1301"/>
    <s v="824375844F"/>
    <s v="CIG"/>
    <s v="Affidamento a FUTURO SRL ai sensi dell'art. 63, comma 2, lettera c) del D.Lgs. 50/2016, della fornitura di DPI - mascherine tipologia FFP2 e FFP3 - necessari a soddisfare, con estrema urgenza, le esigenze del sistema per fronteggiare l'emergenza relativa al rischio sanitario connesso all'insorgenza di patologie derivanti da agenti virali trasmissibili"/>
    <s v="35113400-3"/>
    <s v="INDUMENTI PROTETTIVI E DI SICUREZZA"/>
    <x v="3"/>
    <n v="1950000"/>
    <s v="No"/>
    <n v="1950000"/>
    <s v="Procedura negoziata senza previa pubblicazione"/>
    <s v="Contratto d'appalto"/>
    <s v="FORNITURE"/>
    <s v="N"/>
    <s v="NULL"/>
    <s v="FB"/>
    <s v="FORNITURA DI BENI"/>
    <s v="NULL"/>
    <s v="NULL"/>
    <s v="PERFEZIONATA/O"/>
    <s v="2020-03-12"/>
  </r>
  <r>
    <x v="145"/>
    <x v="145"/>
    <s v="008"/>
    <x v="9"/>
    <s v="2020"/>
    <s v="2020-03-01"/>
    <x v="1302"/>
    <s v="825019544A"/>
    <s v="CIG"/>
    <s v="MASCHERINE FFP2 PER EMERGENZA COVID 19 - LOTTO 2"/>
    <s v="33171210-4"/>
    <s v="MASCHERE PER RIANIMAZIONE"/>
    <x v="3"/>
    <n v="112500"/>
    <s v="No"/>
    <n v="112500"/>
    <s v="Procedura negoziata per affidamenti sotto soglia"/>
    <s v="Contratto d'appalto"/>
    <s v="FORNITURE"/>
    <s v="N"/>
    <s v="NULL"/>
    <s v="FB"/>
    <s v="FORNITURA DI BENI"/>
    <s v="NULL"/>
    <s v="NULL"/>
    <s v="PERFEZIONATA/O"/>
    <s v="2020-03-18"/>
  </r>
  <r>
    <x v="145"/>
    <x v="145"/>
    <s v="008"/>
    <x v="9"/>
    <s v="2020"/>
    <s v="2020-03-23"/>
    <x v="1303"/>
    <s v="82554916AF"/>
    <s v="CIG"/>
    <s v="Nr. 200000 mascherine TNT 3 strati con elastici non sterili - emergenza COVID-19"/>
    <s v="35113410-6"/>
    <s v="INDUMENTI DI PROTEZIONE CONTRO AGENTI CHIMICI O BIOLOGICI"/>
    <x v="3"/>
    <n v="53400"/>
    <s v="No"/>
    <n v="53400"/>
    <s v="Procedura negoziata senza previa pubblicazione"/>
    <s v="Contratto d'appalto"/>
    <s v="FORNITURE"/>
    <s v="N"/>
    <s v="NULL"/>
    <s v="FB"/>
    <s v="FORNITURA DI BENI"/>
    <s v="NULL"/>
    <s v="NULL"/>
    <s v="PERFEZIONATA/O"/>
    <s v="2020-03-24"/>
  </r>
  <r>
    <x v="145"/>
    <x v="145"/>
    <s v="008"/>
    <x v="9"/>
    <s v="2020"/>
    <s v="2020-03-30"/>
    <x v="1304"/>
    <s v="8260615B23"/>
    <s v="CIG"/>
    <s v="MASCHERINE FFP3 PER EMERGENZA COVID 19"/>
    <s v="33190000-8"/>
    <s v="DISPOSITIVI E PRODOTTI MEDICI VARI"/>
    <x v="3"/>
    <n v="160000"/>
    <s v="No"/>
    <n v="160000"/>
    <s v="Procedura negoziata per affidamenti sotto soglia"/>
    <s v="Contratto d'appalto"/>
    <s v="FORNITURE"/>
    <s v="N"/>
    <s v="NULL"/>
    <s v="FB"/>
    <s v="FORNITURA DI BENI"/>
    <s v="NULL"/>
    <s v="NULL"/>
    <s v="PERFEZIONATA/O"/>
    <s v="2020-03-30"/>
  </r>
  <r>
    <x v="145"/>
    <x v="145"/>
    <s v="008"/>
    <x v="9"/>
    <s v="2020"/>
    <s v="2020-03-31"/>
    <x v="1305"/>
    <s v="826202892F"/>
    <s v="CIG"/>
    <s v="MASCHERINE PER EMERGENZA CORONAVIRUS"/>
    <s v="33190000-8"/>
    <s v="DISPOSITIVI E PRODOTTI MEDICI VARI"/>
    <x v="3"/>
    <n v="149999"/>
    <s v="No"/>
    <n v="149999"/>
    <s v="Procedura negoziata per affidamenti sotto soglia"/>
    <s v="Contratto d'appalto"/>
    <s v="FORNITURE"/>
    <s v="N"/>
    <s v="NULL"/>
    <s v="FB"/>
    <s v="FORNITURA DI BENI"/>
    <s v="NULL"/>
    <s v="NULL"/>
    <s v="PERFEZIONATA/O"/>
    <s v="2020-03-31"/>
  </r>
  <r>
    <x v="177"/>
    <x v="177"/>
    <s v="007"/>
    <x v="7"/>
    <s v="2020"/>
    <s v="2020-03-05"/>
    <x v="1306"/>
    <s v="8237257F80"/>
    <s v="CIG"/>
    <s v="acquisto  di  n^ 40000 mascherine  FFP3 con e senza valvola"/>
    <s v="33190000-8"/>
    <s v="DISPOSITIVI E PRODOTTI MEDICI VARI"/>
    <x v="3"/>
    <n v="260000"/>
    <s v="Si"/>
    <n v="120000"/>
    <s v="Procedura negoziata senza previa pubblicazione"/>
    <s v="Contratto d'appalto"/>
    <s v="FORNITURE"/>
    <s v="N"/>
    <s v="NULL"/>
    <s v="FB"/>
    <s v="FORNITURA DI BENI"/>
    <s v="NULL"/>
    <s v="NULL"/>
    <s v="PERFEZIONATA/O"/>
    <s v="2020-03-05"/>
  </r>
  <r>
    <x v="177"/>
    <x v="177"/>
    <s v="007"/>
    <x v="7"/>
    <s v="2020"/>
    <s v="2020-03-05"/>
    <x v="1306"/>
    <s v="8237268896"/>
    <s v="CIG"/>
    <s v="acquisto  di  n^ 40000 mascherine  FFP3 con e senza valvola"/>
    <s v="33190000-8"/>
    <s v="DISPOSITIVI E PRODOTTI MEDICI VARI"/>
    <x v="3"/>
    <n v="260000"/>
    <s v="Si"/>
    <n v="140000"/>
    <s v="Procedura negoziata senza previa pubblicazione"/>
    <s v="Contratto d'appalto"/>
    <s v="FORNITURE"/>
    <s v="N"/>
    <s v="NULL"/>
    <s v="FB"/>
    <s v="FORNITURA DI BENI"/>
    <s v="NULL"/>
    <s v="NULL"/>
    <s v="PERFEZIONATA/O"/>
    <s v="2020-03-05"/>
  </r>
  <r>
    <x v="150"/>
    <x v="150"/>
    <s v="001"/>
    <x v="4"/>
    <s v="2020"/>
    <s v="2020-03-25"/>
    <x v="1307"/>
    <s v="82580137E7"/>
    <s v="CIG"/>
    <s v="EMERGENZA COVID-19 FORNITURA MASCHERINE CHIRURGICHE E FFP2 PER L"/>
    <s v="33190000-8"/>
    <s v="DISPOSITIVI E PRODOTTI MEDICI VARI"/>
    <x v="3"/>
    <n v="65500"/>
    <s v="No"/>
    <n v="65500"/>
    <s v="Procedura negoziata senza previa indizione di gara (settori speciali)"/>
    <s v="Affidamento a contraente generale"/>
    <s v="FORNITURE"/>
    <s v="N"/>
    <s v="NULL"/>
    <s v="FB"/>
    <s v="FORNITURA DI BENI"/>
    <s v="NULL"/>
    <s v="NULL"/>
    <s v="PERFEZIONATA/O"/>
    <s v="2020-03-26"/>
  </r>
  <r>
    <x v="161"/>
    <x v="161"/>
    <s v="099"/>
    <x v="6"/>
    <s v="2020"/>
    <s v="2020-03-02"/>
    <x v="1308"/>
    <s v="823200409B"/>
    <s v="CIG"/>
    <s v="OCDPC fornitura mascherine facciali filtranti FFP mod 2020 400000 pezzi"/>
    <s v="35113400-3"/>
    <s v="INDUMENTI PROTETTIVI E DI SICUREZZA"/>
    <x v="3"/>
    <n v="1160000"/>
    <s v="No"/>
    <n v="1160000"/>
    <s v="Affidamento diretto"/>
    <s v="Contratto d'appalto"/>
    <s v="FORNITURE"/>
    <s v="N"/>
    <s v="NULL"/>
    <s v="FB"/>
    <s v="FORNITURA DI BENI"/>
    <s v="NULL"/>
    <s v="NULL"/>
    <s v="PERFEZIONATA/O"/>
    <s v="2020-03-02"/>
  </r>
  <r>
    <x v="161"/>
    <x v="161"/>
    <s v="099"/>
    <x v="6"/>
    <s v="2020"/>
    <s v="2020-03-02"/>
    <x v="1309"/>
    <s v="8232612656"/>
    <s v="CIG"/>
    <s v="OCDPC 630/2020 fornitura maschera 13000 FFP2 e 11000 FFP3  "/>
    <s v="35113400-3"/>
    <s v="INDUMENTI PROTETTIVI E DI SICUREZZA"/>
    <x v="3"/>
    <n v="86840"/>
    <s v="No"/>
    <n v="86840"/>
    <s v="Affidamento diretto"/>
    <s v="Contratto d'appalto"/>
    <s v="FORNITURE"/>
    <s v="N"/>
    <s v="NULL"/>
    <s v="FB"/>
    <s v="FORNITURA DI BENI"/>
    <s v="NULL"/>
    <s v="NULL"/>
    <s v="PERFEZIONATA/O"/>
    <s v="2020-03-02"/>
  </r>
  <r>
    <x v="161"/>
    <x v="161"/>
    <s v="099"/>
    <x v="6"/>
    <s v="2020"/>
    <s v="2020-03-02"/>
    <x v="1310"/>
    <s v="8232816EAC"/>
    <s v="CIG"/>
    <s v="OCDPC 630/2020 Fornitura Maschera Filtranti FFP2  "/>
    <s v="35113400-3"/>
    <s v="INDUMENTI PROTETTIVI E DI SICUREZZA"/>
    <x v="3"/>
    <n v="143000"/>
    <s v="No"/>
    <n v="143000"/>
    <s v="Affidamento diretto"/>
    <s v="Contratto d'appalto"/>
    <s v="FORNITURE"/>
    <s v="N"/>
    <s v="NULL"/>
    <s v="FB"/>
    <s v="FORNITURA DI BENI"/>
    <s v="NULL"/>
    <s v="NULL"/>
    <s v="PERFEZIONATA/O"/>
    <s v="2020-03-02"/>
  </r>
  <r>
    <x v="161"/>
    <x v="161"/>
    <s v="099"/>
    <x v="6"/>
    <s v="2020"/>
    <s v="2020-03-02"/>
    <x v="1311"/>
    <s v="82329762B9"/>
    <s v="CIG"/>
    <s v="OCDPC 630/2020 fornitura maschere FP2  FFP3 occhiali di protezione e facciali filtranti FFP3  "/>
    <s v="35113400-3"/>
    <s v="INDUMENTI PROTETTIVI E DI SICUREZZA"/>
    <x v="3"/>
    <n v="181758.4"/>
    <s v="No"/>
    <n v="181758.4"/>
    <s v="Affidamento diretto"/>
    <s v="Contratto d'appalto"/>
    <s v="FORNITURE"/>
    <s v="N"/>
    <s v="NULL"/>
    <s v="FB"/>
    <s v="FORNITURA DI BENI"/>
    <s v="NULL"/>
    <s v="NULL"/>
    <s v="PERFEZIONATA/O"/>
    <s v="2020-03-04"/>
  </r>
  <r>
    <x v="161"/>
    <x v="161"/>
    <s v="099"/>
    <x v="6"/>
    <s v="2020"/>
    <s v="2020-03-04"/>
    <x v="1312"/>
    <s v="82321297C0"/>
    <s v="CIG"/>
    <s v="OCDPC fornitura maschera facciali filtranti FFP2 pezzi 804.000"/>
    <s v="35113400-3"/>
    <s v="INDUMENTI PROTETTIVI E DI SICUREZZA"/>
    <x v="3"/>
    <n v="2270400"/>
    <s v="No"/>
    <n v="2270400"/>
    <s v="Affidamento diretto"/>
    <s v="Contratto d'appalto"/>
    <s v="FORNITURE"/>
    <s v="N"/>
    <s v="NULL"/>
    <s v="FB"/>
    <s v="FORNITURA DI BENI"/>
    <s v="NULL"/>
    <s v="NULL"/>
    <s v="PERFEZIONATA/O"/>
    <s v="2020-03-05"/>
  </r>
  <r>
    <x v="161"/>
    <x v="161"/>
    <s v="099"/>
    <x v="6"/>
    <s v="2020"/>
    <s v="2020-03-06"/>
    <x v="1313"/>
    <s v="8238575F26"/>
    <s v="CIG"/>
    <s v="OCDPC 630/2020 fornitura maschere chirurgiche 5000000  "/>
    <s v="35113400-3"/>
    <s v="INDUMENTI PROTETTIVI E DI SICUREZZA"/>
    <x v="3"/>
    <n v="1800000"/>
    <s v="No"/>
    <n v="1800000"/>
    <s v="Affidamento diretto"/>
    <s v="Contratto d'appalto"/>
    <s v="FORNITURE"/>
    <s v="N"/>
    <s v="NULL"/>
    <s v="AA"/>
    <s v="ALTRO (Stazioni appaltanti con sistema di qualificazione proprio)"/>
    <s v="NULL"/>
    <s v="NULL"/>
    <s v="PERFEZIONATA/O"/>
    <s v="2020-03-10"/>
  </r>
  <r>
    <x v="161"/>
    <x v="161"/>
    <s v="099"/>
    <x v="6"/>
    <s v="2020"/>
    <s v="2020-03-06"/>
    <x v="1314"/>
    <s v="823879223D"/>
    <s v="CIG"/>
    <s v="OCDPC 630/2020 fornitura maschera  FFP2, Tute liquid splash e occhiali protettivi"/>
    <s v="35113400-3"/>
    <s v="INDUMENTI PROTETTIVI E DI SICUREZZA"/>
    <x v="3"/>
    <n v="243460"/>
    <s v="No"/>
    <n v="243460"/>
    <s v="Affidamento diretto"/>
    <s v="Contratto d'appalto"/>
    <s v="FORNITURE"/>
    <s v="N"/>
    <s v="NULL"/>
    <s v="FB"/>
    <s v="FORNITURA DI BENI"/>
    <s v="NULL"/>
    <s v="NULL"/>
    <s v="PERFEZIONATA/O"/>
    <s v="2020-03-10"/>
  </r>
  <r>
    <x v="161"/>
    <x v="161"/>
    <s v="099"/>
    <x v="6"/>
    <s v="2020"/>
    <s v="2020-03-06"/>
    <x v="1315"/>
    <s v="8238864DA4"/>
    <s v="CIG"/>
    <s v="OCDPC 630/2020 fornitura maschera filtranti 800000  "/>
    <s v="35113400-3"/>
    <s v="INDUMENTI PROTETTIVI E DI SICUREZZA"/>
    <x v="3"/>
    <n v="2048000"/>
    <s v="No"/>
    <n v="2048000"/>
    <s v="Affidamento diretto"/>
    <s v="Contratto d'appalto"/>
    <s v="FORNITURE"/>
    <s v="N"/>
    <s v="NULL"/>
    <s v="FB"/>
    <s v="FORNITURA DI BENI"/>
    <s v="NULL"/>
    <s v="NULL"/>
    <s v="PERFEZIONATA/O"/>
    <s v="2020-03-09"/>
  </r>
  <r>
    <x v="161"/>
    <x v="161"/>
    <s v="099"/>
    <x v="6"/>
    <s v="2020"/>
    <s v="2020-03-06"/>
    <x v="1316"/>
    <s v="8238997B66"/>
    <s v="CIG"/>
    <s v="OCDPC 630/2020 fornitura maschera chirurgiche n 1296000"/>
    <s v="35113400-3"/>
    <s v="INDUMENTI PROTETTIVI E DI SICUREZZA"/>
    <x v="3"/>
    <n v="311040"/>
    <s v="No"/>
    <n v="311040"/>
    <s v="Affidamento diretto"/>
    <s v="Contratto d'appalto"/>
    <s v="FORNITURE"/>
    <s v="N"/>
    <s v="NULL"/>
    <s v="FB"/>
    <s v="FORNITURA DI BENI"/>
    <s v="NULL"/>
    <s v="NULL"/>
    <s v="PERFEZIONATA/O"/>
    <s v="2020-03-09"/>
  </r>
  <r>
    <x v="161"/>
    <x v="161"/>
    <s v="099"/>
    <x v="6"/>
    <s v="2020"/>
    <s v="2020-03-06"/>
    <x v="1317"/>
    <s v="82399730D5"/>
    <s v="CIG"/>
    <s v="OCDPC 630/2020 fornitura mascherine chirurgiche  5.000.000 "/>
    <s v="35113400-3"/>
    <s v="INDUMENTI PROTETTIVI E DI SICUREZZA"/>
    <x v="3"/>
    <n v="2645000"/>
    <s v="No"/>
    <n v="2645000"/>
    <s v="Affidamento diretto"/>
    <s v="Contratto d'appalto"/>
    <s v="FORNITURE"/>
    <s v="N"/>
    <s v="NULL"/>
    <s v="FB"/>
    <s v="FORNITURA DI BENI"/>
    <s v="NULL"/>
    <s v="NULL"/>
    <s v="PERFEZIONATA/O"/>
    <s v="2020-03-09"/>
  </r>
  <r>
    <x v="161"/>
    <x v="161"/>
    <s v="099"/>
    <x v="6"/>
    <s v="2020"/>
    <s v="2020-03-16"/>
    <x v="1318"/>
    <s v="82476353B6"/>
    <s v="CIG"/>
    <s v="OCDPC 630/2020 fornitura maschera 300000 FFP3  "/>
    <s v="35113400-3"/>
    <s v="INDUMENTI PROTETTIVI E DI SICUREZZA"/>
    <x v="3"/>
    <n v="1475000"/>
    <s v="No"/>
    <n v="1475000"/>
    <s v="Affidamento diretto"/>
    <s v="Contratto d'appalto"/>
    <s v="FORNITURE"/>
    <s v="N"/>
    <s v="NULL"/>
    <s v="FB"/>
    <s v="FORNITURA DI BENI"/>
    <s v="NULL"/>
    <s v="NULL"/>
    <s v="PERFEZIONATA/O"/>
    <s v="2020-03-24"/>
  </r>
  <r>
    <x v="161"/>
    <x v="161"/>
    <s v="099"/>
    <x v="6"/>
    <s v="2020"/>
    <s v="2020-03-17"/>
    <x v="1319"/>
    <s v="8243613CA4"/>
    <s v="CIG"/>
    <s v="OCDPC 630/2020 fornitura maschera chirurgiche   "/>
    <s v="35113400-3"/>
    <s v="INDUMENTI PROTETTIVI E DI SICUREZZA"/>
    <x v="3"/>
    <n v="2160000"/>
    <s v="No"/>
    <n v="2160000"/>
    <s v="Affidamento diretto"/>
    <s v="Contratto d'appalto"/>
    <s v="FORNITURE"/>
    <s v="N"/>
    <s v="NULL"/>
    <s v="FB"/>
    <s v="FORNITURA DI BENI"/>
    <s v="NULL"/>
    <s v="NULL"/>
    <s v="PERFEZIONATA/O"/>
    <s v="2020-03-27"/>
  </r>
  <r>
    <x v="161"/>
    <x v="161"/>
    <s v="099"/>
    <x v="6"/>
    <s v="2020"/>
    <s v="2020-03-18"/>
    <x v="1320"/>
    <s v="824596840F"/>
    <s v="CIG"/>
    <s v="OCDPC 630/2020 fornitura maschera chirurgiche 2592000"/>
    <s v="35113400-3"/>
    <s v="INDUMENTI PROTETTIVI E DI SICUREZZA"/>
    <x v="3"/>
    <n v="622080"/>
    <s v="No"/>
    <n v="622080"/>
    <s v="Affidamento diretto"/>
    <s v="Contratto d'appalto"/>
    <s v="FORNITURE"/>
    <s v="N"/>
    <s v="NULL"/>
    <s v="FB"/>
    <s v="FORNITURA DI BENI"/>
    <s v="NULL"/>
    <s v="NULL"/>
    <s v="PERFEZIONATA/O"/>
    <s v="2020-03-23"/>
  </r>
  <r>
    <x v="161"/>
    <x v="161"/>
    <s v="099"/>
    <x v="6"/>
    <s v="2020"/>
    <s v="2020-03-18"/>
    <x v="1321"/>
    <s v="8252981F5B"/>
    <s v="CIG"/>
    <s v="Fornitura mascherine chirurgiche e  mascherine KN95"/>
    <s v="35113400-3"/>
    <s v="INDUMENTI PROTETTIVI E DI SICUREZZA"/>
    <x v="3"/>
    <n v="10650000"/>
    <s v="No"/>
    <n v="10650000"/>
    <s v="Affidamento diretto"/>
    <s v="Contratto d'appalto"/>
    <s v="FORNITURE"/>
    <s v="N"/>
    <s v="NULL"/>
    <s v="FB"/>
    <s v="FORNITURA DI BENI"/>
    <s v="NULL"/>
    <s v="NULL"/>
    <s v="PERFEZIONATA/O"/>
    <s v="2020-03-26"/>
  </r>
  <r>
    <x v="161"/>
    <x v="161"/>
    <s v="099"/>
    <x v="6"/>
    <s v="2020"/>
    <s v="2020-03-19"/>
    <x v="1322"/>
    <s v="8249642BEE"/>
    <s v="CIG"/>
    <s v="OCDPC 630/2020 fornitura maschera 7.000.000 FFP2 "/>
    <s v="35113400-3"/>
    <s v="INDUMENTI PROTETTIVI E DI SICUREZZA"/>
    <x v="3"/>
    <n v="12880000"/>
    <s v="No"/>
    <n v="12880000"/>
    <s v="Affidamento diretto"/>
    <s v="Contratto d'appalto"/>
    <s v="FORNITURE"/>
    <s v="N"/>
    <s v="NULL"/>
    <s v="FB"/>
    <s v="FORNITURA DI BENI"/>
    <s v="NULL"/>
    <s v="NULL"/>
    <s v="PERFEZIONATA/O"/>
    <s v="2020-03-26"/>
  </r>
  <r>
    <x v="161"/>
    <x v="161"/>
    <s v="099"/>
    <x v="6"/>
    <s v="2020"/>
    <s v="2020-03-19"/>
    <x v="1323"/>
    <s v="824965677D"/>
    <s v="CIG"/>
    <s v="OCDPC 630/2020 fornitura maschera 1.039.900 FFP2 e 90.000 tute monouso  200.160ffp3 "/>
    <s v="35113400-3"/>
    <s v="INDUMENTI PROTETTIVI E DI SICUREZZA"/>
    <x v="3"/>
    <n v="3432721.47"/>
    <s v="No"/>
    <n v="3432721.47"/>
    <s v="Affidamento diretto"/>
    <s v="Contratto d'appalto"/>
    <s v="FORNITURE"/>
    <s v="N"/>
    <s v="NULL"/>
    <s v="FB"/>
    <s v="FORNITURA DI BENI"/>
    <s v="NULL"/>
    <s v="NULL"/>
    <s v="PERFEZIONATA/O"/>
    <s v="2020-03-26"/>
  </r>
  <r>
    <x v="161"/>
    <x v="161"/>
    <s v="099"/>
    <x v="6"/>
    <s v="2020"/>
    <s v="2020-03-19"/>
    <x v="1324"/>
    <s v="8249666FBB"/>
    <s v="CIG"/>
    <s v="OCDPC 630/2020 fornitura maschera 2.400.000 FFP2   "/>
    <s v="35113400-3"/>
    <s v="INDUMENTI PROTETTIVI E DI SICUREZZA"/>
    <x v="3"/>
    <n v="2400000"/>
    <s v="No"/>
    <n v="2400000"/>
    <s v="Affidamento diretto"/>
    <s v="Contratto d'appalto"/>
    <s v="FORNITURE"/>
    <s v="N"/>
    <s v="NULL"/>
    <s v="FS"/>
    <s v="FORNITURA DI SERVIZI"/>
    <s v="NULL"/>
    <s v="NULL"/>
    <s v="PERFEZIONATA/O"/>
    <s v="2020-03-24"/>
  </r>
  <r>
    <x v="161"/>
    <x v="161"/>
    <s v="099"/>
    <x v="6"/>
    <s v="2020"/>
    <s v="2020-03-20"/>
    <x v="1325"/>
    <s v="8252086CC8"/>
    <s v="CIG"/>
    <s v="OCDPC 630/2020 fornitura maschera 4.000.000  FFP2 /KN95  "/>
    <s v="35113400-3"/>
    <s v="INDUMENTI PROTETTIVI E DI SICUREZZA"/>
    <x v="3"/>
    <n v="7440000"/>
    <s v="No"/>
    <n v="7440000"/>
    <s v="Affidamento diretto"/>
    <s v="Contratto d'appalto"/>
    <s v="FORNITURE"/>
    <s v="N"/>
    <s v="NULL"/>
    <s v="FB"/>
    <s v="FORNITURA DI BENI"/>
    <s v="NULL"/>
    <s v="NULL"/>
    <s v="PERFEZIONATA/O"/>
    <s v="2020-04-07"/>
  </r>
  <r>
    <x v="161"/>
    <x v="161"/>
    <s v="099"/>
    <x v="6"/>
    <s v="2020"/>
    <s v="2020-03-20"/>
    <x v="1326"/>
    <s v="82523495D3"/>
    <s v="CIG"/>
    <s v="OCDPC 630/2020 fornitura mascherine e tute isolanti"/>
    <s v="35113400-3"/>
    <s v="INDUMENTI PROTETTIVI E DI SICUREZZA"/>
    <x v="3"/>
    <n v="193920"/>
    <s v="No"/>
    <n v="193920"/>
    <s v="Affidamento diretto"/>
    <s v="Contratto d'appalto"/>
    <s v="FORNITURE"/>
    <s v="N"/>
    <s v="NULL"/>
    <s v="FB"/>
    <s v="FORNITURA DI BENI"/>
    <s v="NULL"/>
    <s v="NULL"/>
    <s v="PERFEZIONATA/O"/>
    <s v="2020-03-23"/>
  </r>
  <r>
    <x v="161"/>
    <x v="161"/>
    <s v="099"/>
    <x v="6"/>
    <s v="2020"/>
    <s v="2020-03-23"/>
    <x v="1327"/>
    <s v="8252817807"/>
    <s v="CIG"/>
    <s v="Fornitura mascherine FFP2"/>
    <s v="35113400-3"/>
    <s v="INDUMENTI PROTETTIVI E DI SICUREZZA"/>
    <x v="3"/>
    <n v="3328000"/>
    <s v="No"/>
    <n v="3328000"/>
    <s v="Affidamento diretto"/>
    <s v="Contratto d'appalto"/>
    <s v="FORNITURE"/>
    <s v="N"/>
    <s v="NULL"/>
    <s v="FB"/>
    <s v="FORNITURA DI BENI"/>
    <s v="NULL"/>
    <s v="NULL"/>
    <s v="PERFEZIONATA/O"/>
    <s v="2020-03-24"/>
  </r>
  <r>
    <x v="161"/>
    <x v="161"/>
    <s v="099"/>
    <x v="6"/>
    <s v="2020"/>
    <s v="2020-03-23"/>
    <x v="1328"/>
    <s v="8253112B77"/>
    <s v="CIG"/>
    <s v="Fornitura mascherine chirurgiche e  mascherine N95"/>
    <s v="35113400-3"/>
    <s v="INDUMENTI PROTETTIVI E DI SICUREZZA"/>
    <x v="3"/>
    <n v="792125"/>
    <s v="No"/>
    <n v="792125"/>
    <s v="Affidamento diretto"/>
    <s v="Contratto d'appalto"/>
    <s v="FORNITURE"/>
    <s v="N"/>
    <s v="NULL"/>
    <s v="FB"/>
    <s v="FORNITURA DI BENI"/>
    <s v="NULL"/>
    <s v="NULL"/>
    <s v="PERFEZIONATA/O"/>
    <s v="2020-03-26"/>
  </r>
  <r>
    <x v="161"/>
    <x v="161"/>
    <s v="099"/>
    <x v="6"/>
    <s v="2020"/>
    <s v="2020-03-23"/>
    <x v="1329"/>
    <s v="8253154E1F"/>
    <s v="CIG"/>
    <s v="Fornitura mascherine KN95"/>
    <s v="35113400-3"/>
    <s v="INDUMENTI PROTETTIVI E DI SICUREZZA"/>
    <x v="3"/>
    <n v="22000000"/>
    <s v="No"/>
    <n v="22000000"/>
    <s v="Procedura aperta"/>
    <s v="Contratto d'appalto"/>
    <s v="FORNITURE"/>
    <s v="N"/>
    <s v="NULL"/>
    <s v="FB"/>
    <s v="FORNITURA DI BENI"/>
    <s v="NULL"/>
    <s v="NULL"/>
    <s v="PERFEZIONATA/O"/>
    <s v="2020-03-23"/>
  </r>
  <r>
    <x v="161"/>
    <x v="161"/>
    <s v="099"/>
    <x v="6"/>
    <s v="2020"/>
    <s v="2020-04-07"/>
    <x v="1330"/>
    <s v="8260015C00"/>
    <s v="CIG"/>
    <s v="OCDPC 630/2020 fornitura maschera 5.000.000 FFP2 /KN95  "/>
    <s v="35113400-3"/>
    <s v="INDUMENTI PROTETTIVI E DI SICUREZZA"/>
    <x v="3"/>
    <n v="9600000"/>
    <s v="No"/>
    <n v="9600000"/>
    <s v="Affidamento diretto"/>
    <s v="Contratto d'appalto"/>
    <s v="FORNITURE"/>
    <s v="N"/>
    <s v="NULL"/>
    <s v="FB"/>
    <s v="FORNITURA DI BENI"/>
    <s v="NULL"/>
    <s v="NULL"/>
    <s v="PERFEZIONATA/O"/>
    <s v="2020-04-09"/>
  </r>
  <r>
    <x v="161"/>
    <x v="161"/>
    <s v="099"/>
    <x v="6"/>
    <s v="2020"/>
    <s v="2020-04-07"/>
    <x v="1331"/>
    <s v="826002978F"/>
    <s v="CIG"/>
    <s v="OCDPC 630/2020 fornitura maschera 3.000.000 FFP2/KN95"/>
    <s v="35113400-3"/>
    <s v="INDUMENTI PROTETTIVI E DI SICUREZZA"/>
    <x v="3"/>
    <n v="5910000"/>
    <s v="No"/>
    <n v="5910000"/>
    <s v="Affidamento diretto"/>
    <s v="Contratto d'appalto"/>
    <s v="FORNITURE"/>
    <s v="N"/>
    <s v="NULL"/>
    <s v="FB"/>
    <s v="FORNITURA DI BENI"/>
    <s v="NULL"/>
    <s v="NULL"/>
    <s v="PERFEZIONATA/O"/>
    <s v="2020-04-09"/>
  </r>
  <r>
    <x v="2"/>
    <x v="2"/>
    <s v="003"/>
    <x v="2"/>
    <s v="2020"/>
    <s v="2020-03-31"/>
    <x v="1332"/>
    <s v="8269627814"/>
    <s v="CIG"/>
    <s v="SERVIZIO SEQUENZIAMENTO GENOMI COVID-19"/>
    <s v="85148000-8"/>
    <s v="SERVIZI DI ANALISI MEDICHE"/>
    <x v="4"/>
    <n v="57000"/>
    <s v="No"/>
    <n v="57000"/>
    <s v="Procedura negoziata per affidamenti sotto soglia"/>
    <s v="Contratto d'appalto"/>
    <s v="SERVIZI"/>
    <s v="N"/>
    <s v="NULL"/>
    <s v="FS"/>
    <s v="FORNITURA DI SERVIZI"/>
    <s v="NULL"/>
    <s v="NULL"/>
    <s v="PERFEZIONATA/O"/>
    <s v="2020-04-07"/>
  </r>
  <r>
    <x v="3"/>
    <x v="3"/>
    <s v="005"/>
    <x v="1"/>
    <s v="2020"/>
    <s v="2020-03-04"/>
    <x v="1333"/>
    <s v="8235908648"/>
    <s v="CIG"/>
    <s v="MATERIALE DIAGNOSTICO PER SEQUENZIATORE NGS ILLUMINA MISEQ - ID 20D006.1"/>
    <s v="33141625-7"/>
    <s v="MATERIALE DIAGNOSTICO"/>
    <x v="4"/>
    <n v="145500"/>
    <s v="No"/>
    <n v="145500"/>
    <s v="Procedura negoziata senza previa pubblicazione"/>
    <s v="Contratto d'appalto"/>
    <s v="FORNITURE"/>
    <s v="N"/>
    <s v="NULL"/>
    <s v="FB"/>
    <s v="FORNITURA DI BENI"/>
    <s v="NULL"/>
    <s v="NULL"/>
    <s v="PERFEZIONATA/O"/>
    <s v="2020-03-04"/>
  </r>
  <r>
    <x v="3"/>
    <x v="3"/>
    <s v="005"/>
    <x v="1"/>
    <s v="2020"/>
    <s v="2020-03-04"/>
    <x v="1334"/>
    <s v="823602787B"/>
    <s v="CIG"/>
    <s v="MATERIALE PER DIAGNOSTICI GENETICHE MOLECOLARI CON LE APPARECCHIATURE NGS ILLUMINA PER VARIE UU.OO. - ID 19D021.1"/>
    <s v="33141625-7"/>
    <s v="MATERIALE DIAGNOSTICO"/>
    <x v="4"/>
    <n v="450000"/>
    <s v="No"/>
    <n v="450000"/>
    <s v="Procedura negoziata senza previa pubblicazione"/>
    <s v="Contratto d'appalto"/>
    <s v="FORNITURE"/>
    <s v="N"/>
    <s v="NULL"/>
    <s v="FB"/>
    <s v="FORNITURA DI BENI"/>
    <s v="NULL"/>
    <s v="NULL"/>
    <s v="PERFEZIONATA/O"/>
    <s v="2020-03-04"/>
  </r>
  <r>
    <x v="3"/>
    <x v="3"/>
    <s v="005"/>
    <x v="1"/>
    <s v="2020"/>
    <s v="2020-03-19"/>
    <x v="1335"/>
    <s v="82508787EA"/>
    <s v="CIG"/>
    <s v="Sistema Panther Fusion per diagnostica molecolare - Emergenza Coronavirus ID 17D002.17"/>
    <s v="33124110-9"/>
    <s v="SISTEMI DIAGNOSTICI"/>
    <x v="4"/>
    <n v="420000"/>
    <s v="No"/>
    <n v="420000"/>
    <s v="Procedura negoziata senza previa pubblicazione"/>
    <s v="Contratto d'appalto"/>
    <s v="FORNITURE"/>
    <s v="N"/>
    <s v="NULL"/>
    <s v="FB"/>
    <s v="FORNITURA DI BENI"/>
    <s v="NULL"/>
    <s v="NULL"/>
    <s v="PERFEZIONATA/O"/>
    <s v="2020-03-19"/>
  </r>
  <r>
    <x v="3"/>
    <x v="3"/>
    <s v="005"/>
    <x v="1"/>
    <s v="2020"/>
    <s v="2020-03-19"/>
    <x v="1336"/>
    <s v="8251390E6C"/>
    <s v="CIG"/>
    <s v="Kit reattivi per COVID 19 per piattaforma 6800 ID 20D009"/>
    <s v="33124110-9"/>
    <s v="SISTEMI DIAGNOSTICI"/>
    <x v="4"/>
    <n v="753000"/>
    <s v="No"/>
    <n v="753000"/>
    <s v="Procedura negoziata senza previa pubblicazione"/>
    <s v="Contratto d'appalto"/>
    <s v="FORNITURE"/>
    <s v="N"/>
    <s v="NULL"/>
    <s v="FB"/>
    <s v="FORNITURA DI BENI"/>
    <s v="NULL"/>
    <s v="NULL"/>
    <s v="PERFEZIONATA/O"/>
    <s v="2020-03-19"/>
  </r>
  <r>
    <x v="3"/>
    <x v="3"/>
    <s v="005"/>
    <x v="1"/>
    <s v="2020"/>
    <s v="2020-03-24"/>
    <x v="1337"/>
    <s v="8255792F11"/>
    <s v="CIG"/>
    <s v=" SISTEMA DIAGNOSTICO PER L'ALLESTIMENTO DI REAZIONI DI PCR SU PIATTAFORMA ROBOTIZZATA - ID 17D002.16"/>
    <s v="33124110-9"/>
    <s v="SISTEMI DIAGNOSTICI"/>
    <x v="4"/>
    <n v="65000"/>
    <s v="No"/>
    <n v="65000"/>
    <s v="Procedura negoziata senza previa pubblicazione"/>
    <s v="Contratto d'appalto"/>
    <s v="FORNITURE"/>
    <s v="N"/>
    <s v="NULL"/>
    <s v="FB"/>
    <s v="FORNITURA DI BENI"/>
    <s v="NULL"/>
    <s v="NULL"/>
    <s v="PERFEZIONATA/O"/>
    <s v="2020-03-24"/>
  </r>
  <r>
    <x v="3"/>
    <x v="3"/>
    <s v="005"/>
    <x v="1"/>
    <s v="2020"/>
    <s v="2020-03-24"/>
    <x v="1338"/>
    <s v="8256194AD0"/>
    <s v="CIG"/>
    <s v="REAGENTI PER L'ANALISI DI CHIMICA CLINICA - ID 16D070.19"/>
    <s v="33141625-7"/>
    <s v="MATERIALE DIAGNOSTICO"/>
    <x v="4"/>
    <n v="1000000"/>
    <s v="No"/>
    <n v="1000000"/>
    <s v="Procedura negoziata senza previa pubblicazione"/>
    <s v="Contratto d'appalto"/>
    <s v="FORNITURE"/>
    <s v="N"/>
    <s v="NULL"/>
    <s v="FB"/>
    <s v="FORNITURA DI BENI"/>
    <s v="NULL"/>
    <s v="NULL"/>
    <s v="PERFEZIONATA/O"/>
    <s v="2020-03-24"/>
  </r>
  <r>
    <x v="3"/>
    <x v="3"/>
    <s v="005"/>
    <x v="1"/>
    <s v="2020"/>
    <s v="2020-04-02"/>
    <x v="1339"/>
    <s v="8265754BF9"/>
    <s v="CIG"/>
    <s v="Sistema diagnostico per l'esecuzione di test di conferma per HIV e HCV per la UOC Microbiologia e Virologia - ID 17D054.11"/>
    <s v="33124110-9"/>
    <s v="SISTEMI DIAGNOSTICI"/>
    <x v="4"/>
    <n v="50200"/>
    <s v="No"/>
    <n v="50200"/>
    <s v="Procedura negoziata senza previa pubblicazione"/>
    <s v="Contratto d'appalto"/>
    <s v="FORNITURE"/>
    <s v="N"/>
    <s v="NULL"/>
    <s v="FB"/>
    <s v="FORNITURA DI BENI"/>
    <s v="NULL"/>
    <s v="NULL"/>
    <s v="PERFEZIONATA/O"/>
    <s v="2020-04-02"/>
  </r>
  <r>
    <x v="3"/>
    <x v="3"/>
    <s v="005"/>
    <x v="1"/>
    <s v="2020"/>
    <s v="2020-04-03"/>
    <x v="1340"/>
    <s v="8266051114"/>
    <s v="CIG"/>
    <s v="SISTEMA DIAGNOSTICO PER LA DIAGNOSTICA DELL'AUTOIMMUNITA' - ID 15D040.31"/>
    <s v="33124110-9"/>
    <s v="SISTEMI DIAGNOSTICI"/>
    <x v="4"/>
    <n v="74800"/>
    <s v="No"/>
    <n v="74800"/>
    <s v="Procedura negoziata senza previa pubblicazione"/>
    <s v="Contratto d'appalto"/>
    <s v="FORNITURE"/>
    <s v="N"/>
    <s v="NULL"/>
    <s v="FB"/>
    <s v="FORNITURA DI BENI"/>
    <s v="NULL"/>
    <s v="NULL"/>
    <s v="PERFEZIONATA/O"/>
    <s v="2020-04-03"/>
  </r>
  <r>
    <x v="4"/>
    <x v="4"/>
    <s v="005"/>
    <x v="1"/>
    <s v="2020"/>
    <s v="2020-03-10"/>
    <x v="1341"/>
    <s v="82422518B0"/>
    <s v="CIG"/>
    <s v="Fornitura di un sistema analitico completo per la ricerca delle catene leggere libere su matrice sierica liquorale e urinaria e di altre proteine."/>
    <s v="33124110-9"/>
    <s v="SISTEMI DIAGNOSTICI"/>
    <x v="4"/>
    <n v="183600"/>
    <s v="No"/>
    <n v="183600"/>
    <s v="Procedura negoziata per affidamenti sotto soglia"/>
    <s v="Contratto d'appalto"/>
    <s v="FORNITURE"/>
    <s v="N"/>
    <s v="NULL"/>
    <s v="FB"/>
    <s v="FORNITURA DI BENI"/>
    <s v="NULL"/>
    <s v="NULL"/>
    <s v="PERFEZIONATA/O"/>
    <s v="2020-03-25"/>
  </r>
  <r>
    <x v="181"/>
    <x v="181"/>
    <s v="007"/>
    <x v="7"/>
    <s v="2020"/>
    <s v="2020-03-23"/>
    <x v="1342"/>
    <s v="82553935D0"/>
    <s v="CIG"/>
    <s v="Rinnovo contrattuale della fornitura di fluorocolina lotto 6 - Ditta Curium"/>
    <s v="33124110-9"/>
    <s v="SISTEMI DIAGNOSTICI"/>
    <x v="4"/>
    <n v="97500"/>
    <s v="No"/>
    <n v="97500"/>
    <s v="Affidamento diretto in adesione ad accordo quadro/convenzione"/>
    <s v="Contratto d'appalto discendente da Accordo quadro/Convenzione senza successivo confronto competitivo"/>
    <s v="FORNITURE"/>
    <s v="N"/>
    <s v="NULL"/>
    <s v="FB"/>
    <s v="FORNITURA DI BENI"/>
    <s v="NULL"/>
    <n v="97500"/>
    <s v="PERFEZIONATA/O"/>
    <s v="2020-03-24"/>
  </r>
  <r>
    <x v="6"/>
    <x v="6"/>
    <s v="001"/>
    <x v="4"/>
    <s v="2020"/>
    <s v="2020-03-02"/>
    <x v="1343"/>
    <s v="824056595B"/>
    <s v="CIG"/>
    <s v="KIT TAMPONE CORONAVIRUS DID"/>
    <s v="33141625-7"/>
    <s v="MATERIALE DIAGNOSTICO"/>
    <x v="4"/>
    <n v="6000"/>
    <s v="No"/>
    <n v="6000"/>
    <s v="Procedura negoziata per affidamenti sotto soglia"/>
    <s v="Contratto d'appalto"/>
    <s v="FORNITURE"/>
    <s v="N"/>
    <s v="NULL"/>
    <s v="FB"/>
    <s v="FORNITURA DI BENI"/>
    <s v="NULL"/>
    <s v="NULL"/>
    <s v="PERFEZIONATA/O"/>
    <s v="2020-03-09"/>
  </r>
  <r>
    <x v="6"/>
    <x v="6"/>
    <s v="001"/>
    <x v="4"/>
    <s v="2020"/>
    <s v="2020-03-02"/>
    <x v="1344"/>
    <s v="824648705B"/>
    <s v="CIG"/>
    <s v="PIASTRE AGAR CONTACT BLISTER PCA + INATT VWR"/>
    <s v="33141625-7"/>
    <s v="MATERIALE DIAGNOSTICO"/>
    <x v="4"/>
    <n v="300"/>
    <s v="No"/>
    <n v="300"/>
    <s v="Procedura negoziata per affidamenti sotto soglia"/>
    <s v="Contratto d'appalto"/>
    <s v="FORNITURE"/>
    <s v="N"/>
    <s v="NULL"/>
    <s v="FB"/>
    <s v="FORNITURA DI BENI"/>
    <s v="NULL"/>
    <s v="NULL"/>
    <s v="PERFEZIONATA/O"/>
    <s v="2020-03-13"/>
  </r>
  <r>
    <x v="6"/>
    <x v="6"/>
    <s v="001"/>
    <x v="4"/>
    <s v="2020"/>
    <s v="2020-03-09"/>
    <x v="1345"/>
    <s v="82551079CB"/>
    <s v="CIG"/>
    <s v="MARCATORI X MARGINI ESAMI AN PATOLOGICA BIO-OPTICA"/>
    <s v="33141625-7"/>
    <s v="MATERIALE DIAGNOSTICO"/>
    <x v="4"/>
    <n v="2500"/>
    <s v="No"/>
    <n v="2500"/>
    <s v="Procedura negoziata per affidamenti sotto soglia"/>
    <s v="Contratto d'appalto"/>
    <s v="FORNITURE"/>
    <s v="N"/>
    <s v="NULL"/>
    <s v="FB"/>
    <s v="FORNITURA DI BENI"/>
    <s v="NULL"/>
    <s v="NULL"/>
    <s v="PERFEZIONATA/O"/>
    <s v="2020-03-24"/>
  </r>
  <r>
    <x v="6"/>
    <x v="6"/>
    <s v="001"/>
    <x v="4"/>
    <s v="2020"/>
    <s v="2020-04-06"/>
    <x v="1346"/>
    <s v="8260919603"/>
    <s v="CIG"/>
    <s v="Fornitura prodotti esecuzione TEST DIAGNOSTICI SARS-Co-2 EMERGENZA COVID-19"/>
    <s v="33696500-0"/>
    <s v="REATTIVI PER LABORATORIO"/>
    <x v="4"/>
    <n v="50000"/>
    <s v="No"/>
    <n v="50000"/>
    <s v="Procedura negoziata senza previa pubblicazione"/>
    <s v="Contratto d'appalto"/>
    <s v="FORNITURE"/>
    <s v="N"/>
    <s v="NULL"/>
    <s v="FB"/>
    <s v="FORNITURA DI BENI"/>
    <s v="NULL"/>
    <s v="NULL"/>
    <s v="PERFEZIONATA/O"/>
    <s v="2020-04-07"/>
  </r>
  <r>
    <x v="6"/>
    <x v="6"/>
    <s v="001"/>
    <x v="4"/>
    <s v="2020"/>
    <s v="2020-04-06"/>
    <x v="1347"/>
    <s v="8266605A3E"/>
    <s v="CIG"/>
    <s v="Fornitura reagenti per esecuzione test molecolari per diagnostica SARS-CoV2 "/>
    <s v="33696500-0"/>
    <s v="REATTIVI PER LABORATORIO"/>
    <x v="4"/>
    <n v="116200"/>
    <s v="No"/>
    <n v="116200"/>
    <s v="Procedura negoziata senza previa pubblicazione"/>
    <s v="Contratto d'appalto"/>
    <s v="FORNITURE"/>
    <s v="N"/>
    <s v="NULL"/>
    <s v="FB"/>
    <s v="FORNITURA DI BENI"/>
    <s v="NULL"/>
    <s v="NULL"/>
    <s v="PERFEZIONATA/O"/>
    <s v="2020-04-07"/>
  </r>
  <r>
    <x v="7"/>
    <x v="7"/>
    <s v="021"/>
    <x v="5"/>
    <s v="2020"/>
    <s v="2020-03-11"/>
    <x v="1348"/>
    <s v="8244346989"/>
    <s v="CIG"/>
    <s v="Affidamento dell'esecuzione di analisi citogenetiche e biochimiche."/>
    <s v="85148000-8"/>
    <s v="SERVIZI DI ANALISI MEDICHE"/>
    <x v="4"/>
    <n v="213500"/>
    <s v="No"/>
    <n v="213500"/>
    <s v="Procedura negoziata per affidamenti sotto soglia"/>
    <s v="Contratto d'appalto"/>
    <s v="SERVIZI"/>
    <s v="N"/>
    <s v="NULL"/>
    <s v="FS"/>
    <s v="FORNITURA DI SERVIZI"/>
    <s v="NULL"/>
    <s v="NULL"/>
    <s v="PERFEZIONATA/O"/>
    <s v="2020-03-11"/>
  </r>
  <r>
    <x v="7"/>
    <x v="7"/>
    <s v="021"/>
    <x v="5"/>
    <s v="2020"/>
    <s v="2020-03-20"/>
    <x v="1349"/>
    <s v="825234742D"/>
    <s v="CIG"/>
    <s v="Fornitura di reattivi diagnostici con noleggio di apparecchiature per l'esecuzione del test Simplexa Covid-19. Ditta DiaSorin S.p.A.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0"/>
    <n v="149900"/>
    <s v="AGGIUDICATA/O"/>
    <s v="2020-03-24"/>
  </r>
  <r>
    <x v="7"/>
    <x v="7"/>
    <s v="021"/>
    <x v="5"/>
    <s v="2020"/>
    <s v="2020-03-20"/>
    <x v="1350"/>
    <s v="8252862D28"/>
    <s v="CIG"/>
    <s v="Fornitura di reattivi diagnostici e relativi sistemi di raccolta per la determinazione di patogeni respiratori e gastrointestinali per il Laboratorio Aziendale di Microbiologia e Virologia ditta Arrow Diagnostics. Misure urgenti emergenza da COVID-19 - ordinanza presidenziale contingibile ed urgente nr. 4/2020 del 04.03.2020"/>
    <s v="33696500-0"/>
    <s v="REATTIVI PER LABORATORIO"/>
    <x v="4"/>
    <n v="213900"/>
    <s v="No"/>
    <n v="213900"/>
    <s v="Procedura negoziata per affidamenti sotto soglia"/>
    <s v="Contratto d'appalto"/>
    <s v="FORNITURE"/>
    <s v="N"/>
    <s v="NULL"/>
    <s v="FB"/>
    <s v="FORNITURA DI BENI"/>
    <s v="2020-03-20"/>
    <n v="213900"/>
    <s v="AGGIUDICATA/O"/>
    <s v="2020-03-24"/>
  </r>
  <r>
    <x v="7"/>
    <x v="7"/>
    <s v="021"/>
    <x v="5"/>
    <s v="2020"/>
    <s v="2020-03-20"/>
    <x v="1351"/>
    <s v="82529559E8"/>
    <s v="CIG"/>
    <s v="Fornitura di materiale di consumo per istopatologia per apparecchio CEPHEID - COVID-2019 - ORDINANZA PRESIDENZIALE URGENTE Nr. 4/2020 del 04/03/2020"/>
    <s v="33696000-5"/>
    <s v="REAGENTI E MEZZI DI CONTRASTO"/>
    <x v="4"/>
    <n v="149900"/>
    <s v="No"/>
    <n v="149900"/>
    <s v="Affidamento diretto"/>
    <s v="Contratto d'appalto"/>
    <s v="FORNITURE"/>
    <s v="N"/>
    <s v="NULL"/>
    <s v="AA"/>
    <s v="ALTRO (Stazioni appaltanti con sistema di qualificazione proprio)"/>
    <s v="2020-03-20"/>
    <n v="72600"/>
    <s v="AGGIUDICATA/O"/>
    <s v="2020-03-26"/>
  </r>
  <r>
    <x v="7"/>
    <x v="7"/>
    <s v="021"/>
    <x v="5"/>
    <s v="2020"/>
    <s v="2020-03-20"/>
    <x v="1352"/>
    <s v="8252956ABB"/>
    <s v="CIG"/>
    <s v="FORNITURA MATERIALE DIAGNOSTICO AL COMPRENSORIO SANITARIO DI BOLZANO. DITTA LIFE TECHNOLOGIES.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0"/>
    <n v="149900"/>
    <s v="AGGIUDICATA/O"/>
    <s v="2020-03-24"/>
  </r>
  <r>
    <x v="7"/>
    <x v="7"/>
    <s v="021"/>
    <x v="5"/>
    <s v="2020"/>
    <s v="2020-03-23"/>
    <x v="1353"/>
    <s v="82537623DF"/>
    <s v="CIG"/>
    <s v="Fornitura di reattivi diagnostici per l'esecuzione del test GeneFinder RealAmp Kit. Ditta ELITechGroup S.p.A. Misure urgenti emergenza da COVID-19 - ordinanza presidenziale contingibile ed urgente nr. 4/2020 del 04.03.2020- art. 163, commi 9 e 10 D.Lgs. 50/2016"/>
    <s v="33696500-0"/>
    <s v="REATTIVI PER LABORATORIO"/>
    <x v="4"/>
    <n v="149900"/>
    <s v="No"/>
    <n v="149900"/>
    <s v="Procedura negoziata per affidamenti sotto soglia"/>
    <s v="Contratto d'appalto"/>
    <s v="FORNITURE"/>
    <s v="N"/>
    <s v="NULL"/>
    <s v="FB"/>
    <s v="FORNITURA DI BENI"/>
    <s v="2020-03-23"/>
    <n v="149900"/>
    <s v="AGGIUDICATA/O"/>
    <s v="2020-03-24"/>
  </r>
  <r>
    <x v="7"/>
    <x v="7"/>
    <s v="021"/>
    <x v="5"/>
    <s v="2020"/>
    <s v="2020-03-26"/>
    <x v="1354"/>
    <s v="82585914E3"/>
    <s v="CIG"/>
    <s v="Fornitura al Laboratorio Aziendale di microbiologia e virologia del Comprensorio Sanitario di Bolzano di reattivi diagnostici per l'estrazione degli acidi nucleici.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6"/>
    <n v="149900"/>
    <s v="AGGIUDICATA/O"/>
    <s v="2020-03-28"/>
  </r>
  <r>
    <x v="7"/>
    <x v="7"/>
    <s v="021"/>
    <x v="5"/>
    <s v="2020"/>
    <s v="2020-03-27"/>
    <x v="1355"/>
    <s v="8259808131"/>
    <s v="CIG"/>
    <s v="Fornitura di reattivi diagnostici per l'esecuzione del pannello per Covid-19.. Ditta Alifax S.r.l. di Polverara PD. Misure urgenti emergenza da COVID-19 - ordinanza presidenziale contingibile ed urgente nr. 4/2020 del 04.03.2020- art. 163, commi 9 e 10 D.Lgs. 50/2016 "/>
    <s v="33696500-0"/>
    <s v="REATTIVI PER LABORATORIO"/>
    <x v="4"/>
    <n v="149900"/>
    <s v="No"/>
    <n v="149900"/>
    <s v="Procedura negoziata per affidamenti sotto soglia"/>
    <s v="Contratto d'appalto"/>
    <s v="FORNITURE"/>
    <s v="N"/>
    <s v="NULL"/>
    <s v="FB"/>
    <s v="FORNITURA DI BENI"/>
    <s v="2020-03-27"/>
    <n v="149900"/>
    <s v="AGGIUDICATA/O"/>
    <s v="2020-03-31"/>
  </r>
  <r>
    <x v="7"/>
    <x v="7"/>
    <s v="021"/>
    <x v="5"/>
    <s v="2020"/>
    <s v="2020-03-31"/>
    <x v="1356"/>
    <s v="8261621951"/>
    <s v="CIG"/>
    <s v="Fornitura di reattivi diagnostici CMG-1033-S (Covid-19).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30"/>
    <n v="149900"/>
    <s v="AGGIUDICATA/O"/>
    <s v="2020-04-01"/>
  </r>
  <r>
    <x v="7"/>
    <x v="7"/>
    <s v="021"/>
    <x v="5"/>
    <s v="2020"/>
    <s v="2020-04-01"/>
    <x v="1357"/>
    <s v="8264092076"/>
    <s v="CIG"/>
    <s v="Fornitura di reattivi diagnostici covid-19. Misure urgenti emergenza da COVID-19 - ordinanza presidenziale contingibile ed urgente nr. 4/2020"/>
    <s v="33696500-0"/>
    <s v="REATTIVI PER LABORATORIO"/>
    <x v="4"/>
    <n v="500000"/>
    <s v="No"/>
    <n v="500000"/>
    <s v="Procedura negoziata senza previa pubblicazione"/>
    <s v="Contratto d'appalto"/>
    <s v="FORNITURE"/>
    <s v="N"/>
    <s v="NULL"/>
    <s v="FB"/>
    <s v="FORNITURA DI BENI"/>
    <s v="NULL"/>
    <s v="NULL"/>
    <s v="PERFEZIONATA/O"/>
    <s v="2020-04-01"/>
  </r>
  <r>
    <x v="8"/>
    <x v="8"/>
    <s v="099"/>
    <x v="6"/>
    <s v="2020"/>
    <s v="2020-03-10"/>
    <x v="1358"/>
    <s v="8239233E26"/>
    <s v="CIG"/>
    <s v="FORNITURA MATERIALE DA LABORATORIO - 0006646"/>
    <s v="33696500-0"/>
    <s v="REATTIVI PER LABORATORIO"/>
    <x v="4"/>
    <n v="3471"/>
    <s v="Si"/>
    <n v="298"/>
    <s v="Procedura negoziata per affidamenti sotto soglia"/>
    <s v="Contratto d'appalto"/>
    <s v="FORNITURE"/>
    <s v="N"/>
    <s v="NULL"/>
    <s v="FB"/>
    <s v="FORNITURA DI BENI"/>
    <s v="NULL"/>
    <s v="NULL"/>
    <s v="PERFEZIONATA/O"/>
    <s v="2020-03-10"/>
  </r>
  <r>
    <x v="8"/>
    <x v="8"/>
    <s v="099"/>
    <x v="6"/>
    <s v="2020"/>
    <s v="2020-03-10"/>
    <x v="1358"/>
    <s v="8239310DB1"/>
    <s v="CIG"/>
    <s v="FORNITURA MATERIALE DA LABORATORIO - 0006646"/>
    <s v="33696500-0"/>
    <s v="REATTIVI PER LABORATORIO"/>
    <x v="4"/>
    <n v="3471"/>
    <s v="Si"/>
    <n v="2000"/>
    <s v="Procedura negoziata per affidamenti sotto soglia"/>
    <s v="Contratto d'appalto"/>
    <s v="FORNITURE"/>
    <s v="N"/>
    <s v="NULL"/>
    <s v="FB"/>
    <s v="FORNITURA DI BENI"/>
    <s v="NULL"/>
    <s v="NULL"/>
    <s v="PERFEZIONATA/O"/>
    <s v="2020-03-10"/>
  </r>
  <r>
    <x v="8"/>
    <x v="8"/>
    <s v="099"/>
    <x v="6"/>
    <s v="2020"/>
    <s v="2020-03-10"/>
    <x v="1358"/>
    <s v="8239331F05"/>
    <s v="CIG"/>
    <s v="FORNITURA MATERIALE DA LABORATORIO - 0006646"/>
    <s v="33696500-0"/>
    <s v="REATTIVI PER LABORATORIO"/>
    <x v="4"/>
    <n v="3471"/>
    <s v="Si"/>
    <n v="1173"/>
    <s v="Procedura negoziata per affidamenti sotto soglia"/>
    <s v="Contratto d'appalto"/>
    <s v="FORNITURE"/>
    <s v="N"/>
    <s v="NULL"/>
    <s v="FB"/>
    <s v="FORNITURA DI BENI"/>
    <s v="NULL"/>
    <s v="NULL"/>
    <s v="PERFEZIONATA/O"/>
    <s v="2020-03-10"/>
  </r>
  <r>
    <x v="8"/>
    <x v="8"/>
    <s v="099"/>
    <x v="6"/>
    <s v="2020"/>
    <s v="2020-03-10"/>
    <x v="1359"/>
    <s v="8240760A46"/>
    <s v="CIG"/>
    <s v="FORNITURA REAGENTI DI BIOLOGIA CELLULARE - R.C. (0006632-0006641)"/>
    <s v="33696500-0"/>
    <s v="REATTIVI PER LABORATORIO"/>
    <x v="4"/>
    <n v="12538.4"/>
    <s v="Si"/>
    <n v="1200"/>
    <s v="Procedura negoziata per affidamenti sotto soglia"/>
    <s v="Contratto d'appalto"/>
    <s v="FORNITURE"/>
    <s v="N"/>
    <s v="NULL"/>
    <s v="FB"/>
    <s v="FORNITURA DI BENI"/>
    <s v="NULL"/>
    <s v="NULL"/>
    <s v="PERFEZIONATA/O"/>
    <s v="2020-03-10"/>
  </r>
  <r>
    <x v="8"/>
    <x v="8"/>
    <s v="099"/>
    <x v="6"/>
    <s v="2020"/>
    <s v="2020-03-10"/>
    <x v="1359"/>
    <s v="8240780AC7"/>
    <s v="CIG"/>
    <s v="FORNITURA REAGENTI DI BIOLOGIA CELLULARE - R.C. (0006632-0006641)"/>
    <s v="33696500-0"/>
    <s v="REATTIVI PER LABORATORIO"/>
    <x v="4"/>
    <n v="12538.4"/>
    <s v="Si"/>
    <n v="11338.4"/>
    <s v="Procedura negoziata per affidamenti sotto soglia"/>
    <s v="Contratto d'appalto"/>
    <s v="SERVIZI"/>
    <s v="N"/>
    <s v="NULL"/>
    <s v="AA"/>
    <s v="ALTRO (Stazioni appaltanti con sistema di qualificazione proprio)"/>
    <s v="NULL"/>
    <s v="NULL"/>
    <s v="PERFEZIONATA/O"/>
    <s v="2020-03-10"/>
  </r>
  <r>
    <x v="9"/>
    <x v="9"/>
    <s v="005"/>
    <x v="1"/>
    <s v="2020"/>
    <s v="2020-03-24"/>
    <x v="1360"/>
    <s v="8254731384"/>
    <s v="CIG"/>
    <s v="EB-eg Procedura negoziata diretta senza previa pubblicazione di un bando, ai sensi dell"/>
    <s v="33696500-0"/>
    <s v="REATTIVI PER LABORATORIO"/>
    <x v="4"/>
    <n v="1674400"/>
    <s v="No"/>
    <n v="1674400"/>
    <s v="Procedura negoziata senza previa pubblicazione"/>
    <s v="Contratto d'appalto"/>
    <s v="FORNITURE"/>
    <s v="N"/>
    <s v="NULL"/>
    <s v="FB"/>
    <s v="FORNITURA DI BENI"/>
    <s v="NULL"/>
    <s v="NULL"/>
    <s v="PERFEZIONATA/O"/>
    <s v="2020-03-24"/>
  </r>
  <r>
    <x v="10"/>
    <x v="10"/>
    <s v="007"/>
    <x v="7"/>
    <s v="2020"/>
    <s v="2020-04-01"/>
    <x v="1361"/>
    <s v="8264788ECD"/>
    <s v="CIG"/>
    <s v="service con apparecchiutura e kit per determinazione covid-19"/>
    <s v="33140000-3"/>
    <s v="MATERIALI MEDICI"/>
    <x v="4"/>
    <n v="140000"/>
    <s v="No"/>
    <n v="140000"/>
    <s v="Affidamento diretto"/>
    <s v="Contratto d'appalto"/>
    <s v="FORNITURE"/>
    <s v="N"/>
    <s v="NULL"/>
    <s v="FB"/>
    <s v="FORNITURA DI BENI"/>
    <s v="NULL"/>
    <s v="NULL"/>
    <s v="PERFEZIONATA/O"/>
    <s v="2020-04-07"/>
  </r>
  <r>
    <x v="12"/>
    <x v="12"/>
    <s v="005"/>
    <x v="1"/>
    <s v="2020"/>
    <s v="2020-03-30"/>
    <x v="1362"/>
    <s v="8261625C9D"/>
    <s v="CIG"/>
    <s v="fornitura esecuzione test ed indagini diagnostiche immunoematologiche azienda ulss 5- periodo aprile - giugno 2020    Impresa Dia4 .it"/>
    <s v="33696500-0"/>
    <s v="REATTIVI PER LABORATORIO"/>
    <x v="4"/>
    <n v="103000"/>
    <s v="No"/>
    <n v="103000"/>
    <s v="Procedura negoziata senza previa pubblicazione"/>
    <s v="Contratto d'appalto"/>
    <s v="FORNITURE"/>
    <s v="N"/>
    <s v="NULL"/>
    <s v="FB"/>
    <s v="FORNITURA DI BENI"/>
    <s v="NULL"/>
    <s v="NULL"/>
    <s v="PERFEZIONATA/O"/>
    <s v="2020-03-30"/>
  </r>
  <r>
    <x v="12"/>
    <x v="12"/>
    <s v="005"/>
    <x v="1"/>
    <s v="2020"/>
    <s v="2020-03-31"/>
    <x v="1363"/>
    <s v="82623399D4"/>
    <s v="CIG"/>
    <s v="fornitura upgrade strumentazione e reattivi test - COVID 19 - Impresa Cepheid -Periodo aprile giugno 2020"/>
    <s v="33696500-0"/>
    <s v="REATTIVI PER LABORATORIO"/>
    <x v="4"/>
    <n v="149000"/>
    <s v="No"/>
    <n v="149000"/>
    <s v="Procedura negoziata senza previa pubblicazione"/>
    <s v="Contratto d'appalto"/>
    <s v="FORNITURE"/>
    <s v="N"/>
    <s v="NULL"/>
    <s v="FB"/>
    <s v="FORNITURA DI BENI"/>
    <s v="NULL"/>
    <s v="NULL"/>
    <s v="PERFEZIONATA/O"/>
    <s v="2020-03-31"/>
  </r>
  <r>
    <x v="182"/>
    <x v="182"/>
    <s v="007"/>
    <x v="7"/>
    <s v="2020"/>
    <s v="2020-03-27"/>
    <x v="1364"/>
    <s v="8257113135"/>
    <s v="CIG"/>
    <s v="DIAGNOSTICA MOLECOLARE PER INFEZIONE COVID 19 "/>
    <s v="33141625-7"/>
    <s v="MATERIALE DIAGNOSTICO"/>
    <x v="4"/>
    <n v="90000"/>
    <s v="No"/>
    <n v="90000"/>
    <s v="Procedura negoziata senza previa pubblicazione"/>
    <s v="Contratto d'appalto"/>
    <s v="FORNITURE"/>
    <s v="N"/>
    <s v="NULL"/>
    <s v="FB"/>
    <s v="FORNITURA DI BENI"/>
    <s v="NULL"/>
    <s v="NULL"/>
    <s v="PERFEZIONATA/O"/>
    <s v="2020-04-06"/>
  </r>
  <r>
    <x v="182"/>
    <x v="182"/>
    <s v="007"/>
    <x v="7"/>
    <s v="2020"/>
    <s v="2020-03-27"/>
    <x v="1365"/>
    <s v="8257466482"/>
    <s v="CIG"/>
    <s v="KIT DIAGNOSTICI PER ESTRAZIONE ACIDI NUCLEICI"/>
    <s v="33141625-7"/>
    <s v="MATERIALE DIAGNOSTICO"/>
    <x v="4"/>
    <n v="48000"/>
    <s v="No"/>
    <n v="48000"/>
    <s v="Procedura negoziata senza previa pubblicazione"/>
    <s v="Contratto d'appalto"/>
    <s v="FORNITURE"/>
    <s v="N"/>
    <s v="NULL"/>
    <s v="FB"/>
    <s v="FORNITURA DI BENI"/>
    <s v="NULL"/>
    <s v="NULL"/>
    <s v="PERFEZIONATA/O"/>
    <s v="2020-04-03"/>
  </r>
  <r>
    <x v="163"/>
    <x v="163"/>
    <s v="007"/>
    <x v="7"/>
    <s v="2020"/>
    <s v="2020-03-31"/>
    <x v="1366"/>
    <s v="8261317E71"/>
    <s v="CIG"/>
    <s v="Affidamento fornitura annuale di Reattivi e Materiale Vario in Esclusiva per strumentazioni in noleggio e/o di proprietà- S.C. Medicina Trasfusionale ed Immunoematologia di Imperia - anno 2020/2021 - Ditta Fresenius Kabi"/>
    <s v="33124110-9"/>
    <s v="SISTEMI DIAGNOSTICI"/>
    <x v="4"/>
    <n v="84200"/>
    <s v="No"/>
    <n v="84200"/>
    <s v="Procedura negoziata senza previa pubblicazione"/>
    <s v="Contratto d'appalto"/>
    <s v="FORNITURE"/>
    <s v="N"/>
    <s v="NULL"/>
    <s v="FB"/>
    <s v="FORNITURA DI BENI"/>
    <s v="NULL"/>
    <s v="NULL"/>
    <s v="PERFEZIONATA/O"/>
    <s v="2020-04-02"/>
  </r>
  <r>
    <x v="183"/>
    <x v="183"/>
    <s v="001"/>
    <x v="4"/>
    <s v="2020"/>
    <s v="2020-03-05"/>
    <x v="1367"/>
    <s v="8234698FBF"/>
    <s v="CIG"/>
    <s v="FORNITURA IN NOLEGGIO DI UN SISTEMA DI DIAGNOSTICA MOLECOLARE RAPIDA CHIMICO-CLINICA E MICROBIOLOGIA"/>
    <s v="33696500-0"/>
    <s v="REATTIVI PER LABORATORIO"/>
    <x v="4"/>
    <n v="100000"/>
    <s v="No"/>
    <n v="100000"/>
    <s v="Procedura negoziata senza previa pubblicazione"/>
    <s v="Contratto d'appalto"/>
    <s v="FORNITURE"/>
    <s v="N"/>
    <s v="NULL"/>
    <s v="FB"/>
    <s v="FORNITURA DI BENI"/>
    <s v="NULL"/>
    <s v="NULL"/>
    <s v="PERFEZIONATA/O"/>
    <s v="2020-03-05"/>
  </r>
  <r>
    <x v="164"/>
    <x v="164"/>
    <s v="001"/>
    <x v="4"/>
    <s v="2020"/>
    <s v="2020-03-05"/>
    <x v="1368"/>
    <s v="823927941F"/>
    <s v="CIG"/>
    <s v="fornitura di reagenti per l'esecuzione dei test per la ricerca del 'covin-19' necessari alla S.C.I. Laboratorio Analisi"/>
    <s v="33141625-7"/>
    <s v="MATERIALE DIAGNOSTICO"/>
    <x v="4"/>
    <n v="100000"/>
    <s v="No"/>
    <n v="100000"/>
    <s v="Procedura negoziata per affidamenti sotto soglia"/>
    <s v="Contratto d'appalto"/>
    <s v="FORNITURE"/>
    <s v="N"/>
    <s v="NULL"/>
    <s v="FB"/>
    <s v="FORNITURA DI BENI"/>
    <s v="NULL"/>
    <s v="NULL"/>
    <s v="PERFEZIONATA/O"/>
    <s v="2020-03-10"/>
  </r>
  <r>
    <x v="164"/>
    <x v="164"/>
    <s v="001"/>
    <x v="4"/>
    <s v="2020"/>
    <s v="2020-03-10"/>
    <x v="1369"/>
    <s v="8242419355"/>
    <s v="CIG"/>
    <s v="Fornitura di prodotti diagnostici per Covid-19 -con carattere di estrema urgenza - SCI Laboratorio Analisi"/>
    <s v="33141625-7"/>
    <s v="MATERIALE DIAGNOSTICO"/>
    <x v="4"/>
    <n v="200000"/>
    <s v="No"/>
    <n v="200000"/>
    <s v="Procedura negoziata per affidamenti sotto soglia"/>
    <s v="Contratto d'appalto"/>
    <s v="FORNITURE"/>
    <s v="N"/>
    <s v="NULL"/>
    <s v="FB"/>
    <s v="FORNITURA DI BENI"/>
    <s v="NULL"/>
    <s v="NULL"/>
    <s v="PERFEZIONATA/O"/>
    <s v="2020-03-11"/>
  </r>
  <r>
    <x v="164"/>
    <x v="164"/>
    <s v="001"/>
    <x v="4"/>
    <s v="2020"/>
    <s v="2020-03-24"/>
    <x v="1370"/>
    <s v="82568919FF"/>
    <s v="CIG"/>
    <s v="fornitura di reagenti ABBOTT per l'esecuzione dei test per la ricerca del covid-19 - SCI Laboratorio Analisi"/>
    <s v="33141625-7"/>
    <s v="MATERIALE DIAGNOSTICO"/>
    <x v="4"/>
    <n v="196000"/>
    <s v="No"/>
    <n v="196000"/>
    <s v="Procedura negoziata per affidamenti sotto soglia"/>
    <s v="Contratto d'appalto"/>
    <s v="FORNITURE"/>
    <s v="N"/>
    <s v="NULL"/>
    <s v="FB"/>
    <s v="FORNITURA DI BENI"/>
    <s v="NULL"/>
    <s v="NULL"/>
    <s v="PERFEZIONATA/O"/>
    <s v="2020-03-27"/>
  </r>
  <r>
    <x v="164"/>
    <x v="164"/>
    <s v="001"/>
    <x v="4"/>
    <s v="2020"/>
    <s v="2020-04-06"/>
    <x v="1371"/>
    <s v="82680144FE"/>
    <s v="CIG"/>
    <s v="FORNITURA - CON CARATTERE DI ESTREMA URGENZA - DI   TAMPONI ABBOTT REAL TIME RT SARS NECESSARI PER LA RICERCA DEL 'COVID-19' - S.C.I. LABORATORIO ANALISI"/>
    <s v="33141625-7"/>
    <s v="MATERIALE DIAGNOSTICO"/>
    <x v="4"/>
    <n v="200000"/>
    <s v="No"/>
    <n v="200000"/>
    <s v="Procedura negoziata per affidamenti sotto soglia"/>
    <s v="Contratto d'appalto"/>
    <s v="FORNITURE"/>
    <s v="N"/>
    <s v="NULL"/>
    <s v="FB"/>
    <s v="FORNITURA DI BENI"/>
    <s v="NULL"/>
    <s v="NULL"/>
    <s v="PERFEZIONATA/O"/>
    <s v="2020-04-09"/>
  </r>
  <r>
    <x v="15"/>
    <x v="15"/>
    <s v="017"/>
    <x v="8"/>
    <s v="2020"/>
    <s v="2020-03-25"/>
    <x v="1372"/>
    <s v="8257650C57"/>
    <s v="CIG"/>
    <s v="Richiesta di offerta n^2540897 - kit COVID-19 PER PIATTAFORMA BD"/>
    <s v="33696000-5"/>
    <s v="REAGENTI E MEZZI DI CONTRASTO"/>
    <x v="4"/>
    <n v="94980"/>
    <s v="No"/>
    <n v="94980"/>
    <s v="Procedura negoziata per affidamenti sotto soglia"/>
    <s v="Contratto d'appalto"/>
    <s v="FORNITURE"/>
    <s v="N"/>
    <s v="NULL"/>
    <s v="FB"/>
    <s v="FORNITURA DI BENI"/>
    <s v="2020-03-30"/>
    <n v="90000"/>
    <s v="AGGIUDICATA/O"/>
    <s v="2020-04-01"/>
  </r>
  <r>
    <x v="15"/>
    <x v="15"/>
    <s v="017"/>
    <x v="8"/>
    <s v="2020"/>
    <s v="2020-03-26"/>
    <x v="1373"/>
    <s v="82580820DA"/>
    <s v="CIG"/>
    <s v="Richiesta di offerta n^2541149 kit COVID-19 PER PIATTAFORMA ABBOTT"/>
    <s v="33696000-5"/>
    <s v="REAGENTI E MEZZI DI CONTRASTO"/>
    <x v="4"/>
    <n v="65001"/>
    <s v="No"/>
    <n v="65001"/>
    <s v="Procedura negoziata per affidamenti sotto soglia"/>
    <s v="Contratto d'appalto"/>
    <s v="FORNITURE"/>
    <s v="N"/>
    <s v="NULL"/>
    <s v="FB"/>
    <s v="FORNITURA DI BENI"/>
    <s v="2020-03-30"/>
    <n v="64512"/>
    <s v="AGGIUDICATA/O"/>
    <s v="2020-04-01"/>
  </r>
  <r>
    <x v="16"/>
    <x v="16"/>
    <s v="017"/>
    <x v="8"/>
    <s v="2020"/>
    <s v="2020-03-28"/>
    <x v="1374"/>
    <s v="8260265A4F"/>
    <s v="CIG"/>
    <s v="FORNITURA DI TEST RAPIDI COVID-19 DI RICERCA ANTIGENE CON METODICA FLUORIMETRICA  IN 15 MINUTI"/>
    <s v="33696000-5"/>
    <s v="REAGENTI E MEZZI DI CONTRASTO"/>
    <x v="4"/>
    <n v="120000"/>
    <s v="No"/>
    <n v="120000"/>
    <s v="Procedura negoziata per affidamenti sotto soglia"/>
    <s v="Contratto d'appalto"/>
    <s v="FORNITURE"/>
    <s v="N"/>
    <s v="NULL"/>
    <s v="FB"/>
    <s v="FORNITURA DI BENI"/>
    <s v="NULL"/>
    <s v="NULL"/>
    <s v="PERFEZIONATA/O"/>
    <s v="2020-03-30"/>
  </r>
  <r>
    <x v="17"/>
    <x v="17"/>
    <s v="008"/>
    <x v="9"/>
    <s v="2020"/>
    <s v="2020-03-04"/>
    <x v="1375"/>
    <s v="8235256C3A"/>
    <s v="CIG"/>
    <s v="Proroga fornitura sistema diagnostico per la determinazione di HPV -DNA per AOU Ferrara ROCHE DIAGNOSTICS"/>
    <s v="33124110-9"/>
    <s v="SISTEMI DIAGNOSTICI"/>
    <x v="4"/>
    <n v="210000"/>
    <s v="No"/>
    <n v="210000"/>
    <s v="Procedura negoziata per affidamenti sotto soglia"/>
    <s v="Contratto d'appalto"/>
    <s v="FORNITURE"/>
    <s v="N"/>
    <s v="NULL"/>
    <s v="FB"/>
    <s v="FORNITURA DI BENI"/>
    <s v="NULL"/>
    <s v="NULL"/>
    <s v="PERFEZIONATA/O"/>
    <s v="2020-03-04"/>
  </r>
  <r>
    <x v="17"/>
    <x v="17"/>
    <s v="008"/>
    <x v="9"/>
    <s v="2020"/>
    <s v="2020-03-12"/>
    <x v="1376"/>
    <s v="82448834B0"/>
    <s v="CIG"/>
    <s v="Proroga fornitura sistema per immunoistochimica - Roche Diagnostics"/>
    <s v="33124110-9"/>
    <s v="SISTEMI DIAGNOSTICI"/>
    <x v="4"/>
    <n v="143500"/>
    <s v="No"/>
    <n v="143500"/>
    <s v="Procedura negoziata per affidamenti sotto soglia"/>
    <s v="Contratto d'appalto"/>
    <s v="FORNITURE"/>
    <s v="N"/>
    <s v="NULL"/>
    <s v="FB"/>
    <s v="FORNITURA DI BENI"/>
    <s v="2020-03-12"/>
    <n v="143500"/>
    <s v="AGGIUDICATA/O"/>
    <s v="2020-04-10"/>
  </r>
  <r>
    <x v="17"/>
    <x v="17"/>
    <s v="008"/>
    <x v="9"/>
    <s v="2020"/>
    <s v="2020-03-20"/>
    <x v="1377"/>
    <s v="825319719F"/>
    <s v="CIG"/>
    <s v="FORNITURA IN URGENZA D REAGENTI PER IDENTIFICAZIONEDEL COVID-19 - DITTA AB ANALITICA"/>
    <s v="33124110-9"/>
    <s v="SISTEMI DIAGNOSTICI"/>
    <x v="4"/>
    <n v="730065"/>
    <s v="No"/>
    <n v="730065"/>
    <s v="Procedura negoziata senza previa pubblicazione"/>
    <s v="Contratto d'appalto"/>
    <s v="FORNITURE"/>
    <s v="N"/>
    <s v="NULL"/>
    <s v="FB"/>
    <s v="FORNITURA DI BENI"/>
    <s v="NULL"/>
    <s v="NULL"/>
    <s v="PERFEZIONATA/O"/>
    <s v="2020-03-20"/>
  </r>
  <r>
    <x v="17"/>
    <x v="17"/>
    <s v="008"/>
    <x v="9"/>
    <s v="2020"/>
    <s v="2020-03-24"/>
    <x v="1378"/>
    <s v="8255560F9D"/>
    <s v="CIG"/>
    <s v="Aggiudicazione fornitura in urgenza sistema analitico per l'identificazione veloce COVID 19 - Dia Sorin"/>
    <s v="33124110-9"/>
    <s v="SISTEMI DIAGNOSTICI"/>
    <x v="4"/>
    <n v="225000"/>
    <s v="No"/>
    <n v="225000"/>
    <s v="Procedura negoziata senza previa pubblicazione"/>
    <s v="Contratto d'appalto"/>
    <s v="FORNITURE"/>
    <s v="N"/>
    <s v="NULL"/>
    <s v="FB"/>
    <s v="FORNITURA DI BENI"/>
    <s v="NULL"/>
    <s v="NULL"/>
    <s v="PERFEZIONATA/O"/>
    <s v="2020-03-24"/>
  </r>
  <r>
    <x v="17"/>
    <x v="17"/>
    <s v="008"/>
    <x v="9"/>
    <s v="2020"/>
    <s v="2020-04-09"/>
    <x v="1379"/>
    <s v="8271469825"/>
    <s v="CIG"/>
    <s v="Aggiudicazione fornitura in urgenza di sistema diagnsotico in chemiluminscenza per la ricerca degli anticopri COVID19-Pantec"/>
    <s v="33124110-9"/>
    <s v="SISTEMI DIAGNOSTICI"/>
    <x v="4"/>
    <n v="105000"/>
    <s v="No"/>
    <n v="105000"/>
    <s v="Procedura negoziata senza previa pubblicazione"/>
    <s v="Contratto d'appalto"/>
    <s v="FORNITURE"/>
    <s v="N"/>
    <s v="NULL"/>
    <s v="FB"/>
    <s v="FORNITURA DI BENI"/>
    <s v="NULL"/>
    <s v="NULL"/>
    <s v="PERFEZIONATA/O"/>
    <s v="2020-04-09"/>
  </r>
  <r>
    <x v="17"/>
    <x v="17"/>
    <s v="008"/>
    <x v="9"/>
    <s v="2020"/>
    <s v="2020-04-09"/>
    <x v="1380"/>
    <s v="8271634051"/>
    <s v="CIG"/>
    <s v="rinnovo del contratto per la fornitura in service di sistema di sequenziamento NGS -  ARROW DIAGNOSTICS"/>
    <s v="33124110-9"/>
    <s v="SISTEMI DIAGNOSTICI"/>
    <x v="4"/>
    <n v="193200"/>
    <s v="No"/>
    <n v="193200"/>
    <s v="Procedura negoziata per affidamenti sotto soglia"/>
    <s v="Contratto d'appalto"/>
    <s v="FORNITURE"/>
    <s v="N"/>
    <s v="NULL"/>
    <s v="FB"/>
    <s v="FORNITURA DI BENI"/>
    <s v="NULL"/>
    <s v="NULL"/>
    <s v="PERFEZIONATA/O"/>
    <s v="2020-04-09"/>
  </r>
  <r>
    <x v="19"/>
    <x v="19"/>
    <s v="999"/>
    <x v="10"/>
    <s v="2020"/>
    <s v="2020-03-09"/>
    <x v="1381"/>
    <s v="8241193F97"/>
    <s v="CIG"/>
    <s v="15REA012 LOTTO 4 ESTENSIONE"/>
    <s v="33696000-5"/>
    <s v="REAGENTI E MEZZI DI CONTRASTO"/>
    <x v="4"/>
    <n v="50000"/>
    <s v="No"/>
    <n v="50000"/>
    <s v="Affidamento diretto in adesione ad accordo quadro/convenzione"/>
    <s v="Contratto d'appalto discendente da Accordo quadro/Convenzione senza successivo confronto competitivo"/>
    <s v="FORNITURE"/>
    <s v="N"/>
    <s v="NULL"/>
    <s v="FB"/>
    <s v="FORNITURA DI BENI"/>
    <s v="NULL"/>
    <n v="50000"/>
    <s v="PERFEZIONATA/O"/>
    <s v="2020-03-09"/>
  </r>
  <r>
    <x v="19"/>
    <x v="19"/>
    <s v="999"/>
    <x v="10"/>
    <s v="2020"/>
    <s v="2020-03-17"/>
    <x v="1382"/>
    <s v="8249365759"/>
    <s v="CIG"/>
    <s v="FULL SERVICE DIAGNOSTICA RAPIDA PER COVID 19 PER DIPARTIMENTO DI MEDICINA DEI SERVIZI"/>
    <s v="33124000-5"/>
    <s v="APPARECCHI E PRESIDI PER DIAGNOSTICA E RADIODIAGNOSTICA"/>
    <x v="4"/>
    <n v="95000"/>
    <s v="No"/>
    <n v="95000"/>
    <s v="Procedura negoziata senza previa pubblicazione"/>
    <s v="Contratto d'appalto"/>
    <s v="FORNITURE"/>
    <s v="N"/>
    <s v="NULL"/>
    <s v="FB"/>
    <s v="FORNITURA DI BENI"/>
    <s v="NULL"/>
    <s v="NULL"/>
    <s v="PERFEZIONATA/O"/>
    <s v="2020-03-17"/>
  </r>
  <r>
    <x v="19"/>
    <x v="19"/>
    <s v="999"/>
    <x v="10"/>
    <s v="2020"/>
    <s v="2020-03-23"/>
    <x v="1383"/>
    <s v="825347248E"/>
    <s v="CIG"/>
    <s v="REAGENTI PER TEST CORONAVIRUS"/>
    <s v="33696000-5"/>
    <s v="REAGENTI E MEZZI DI CONTRASTO"/>
    <x v="4"/>
    <n v="149900"/>
    <s v="No"/>
    <n v="149900"/>
    <s v="Affidamento diretto"/>
    <s v="Contratto d'appalto"/>
    <s v="FORNITURE"/>
    <s v="N"/>
    <s v="NULL"/>
    <s v="FB"/>
    <s v="FORNITURA DI BENI"/>
    <s v="NULL"/>
    <s v="NULL"/>
    <s v="PERFEZIONATA/O"/>
    <s v="2020-03-23"/>
  </r>
  <r>
    <x v="19"/>
    <x v="19"/>
    <s v="999"/>
    <x v="10"/>
    <s v="2020"/>
    <s v="2020-03-24"/>
    <x v="1384"/>
    <s v="825445823B"/>
    <s v="CIG"/>
    <s v="FORNITURA IN SERVICE DI ESTRATTORE ACIDI NUCLEICI NUCLISENS CON REAGENTI E MATERIALI DI CONSUMO"/>
    <s v="33696000-5"/>
    <s v="REAGENTI E MEZZI DI CONTRASTO"/>
    <x v="4"/>
    <n v="149900"/>
    <s v="No"/>
    <n v="149900"/>
    <s v="Affidamento diretto"/>
    <s v="Contratto d'appalto"/>
    <s v="FORNITURE"/>
    <s v="N"/>
    <s v="NULL"/>
    <s v="FB"/>
    <s v="FORNITURA DI BENI"/>
    <s v="NULL"/>
    <s v="NULL"/>
    <s v="PERFEZIONATA/O"/>
    <s v="2020-03-24"/>
  </r>
  <r>
    <x v="19"/>
    <x v="19"/>
    <s v="999"/>
    <x v="10"/>
    <s v="2020"/>
    <s v="2020-03-25"/>
    <x v="1385"/>
    <s v="8256504AA2"/>
    <s v="CIG"/>
    <s v="REAGENTI PER CORONAVIRUS "/>
    <s v="33696000-5"/>
    <s v="REAGENTI E MEZZI DI CONTRASTO"/>
    <x v="4"/>
    <n v="149900"/>
    <s v="No"/>
    <n v="149900"/>
    <s v="Affidamento diretto"/>
    <s v="Contratto d'appalto"/>
    <s v="FORNITURE"/>
    <s v="N"/>
    <s v="NULL"/>
    <s v="FB"/>
    <s v="FORNITURA DI BENI"/>
    <s v="NULL"/>
    <s v="NULL"/>
    <s v="PERFEZIONATA/O"/>
    <s v="2020-03-25"/>
  </r>
  <r>
    <x v="19"/>
    <x v="19"/>
    <s v="999"/>
    <x v="10"/>
    <s v="2020"/>
    <s v="2020-04-01"/>
    <x v="1386"/>
    <s v="8240361105"/>
    <s v="CIG"/>
    <s v="15REA012 LOTTO 2 "/>
    <s v="33696000-5"/>
    <s v="REAGENTI E MEZZI DI CONTRASTO"/>
    <x v="4"/>
    <n v="113827.5"/>
    <s v="No"/>
    <n v="113827.5"/>
    <s v="Affidamento diretto in adesione ad accordo quadro/convenzione"/>
    <s v="Contratto d'appalto discendente da Accordo quadro/Convenzione senza successivo confronto competitivo"/>
    <s v="FORNITURE"/>
    <s v="N"/>
    <s v="NULL"/>
    <s v="FB"/>
    <s v="FORNITURA DI BENI"/>
    <s v="NULL"/>
    <n v="113827.5"/>
    <s v="PERFEZIONATA/O"/>
    <s v="2020-03-09"/>
  </r>
  <r>
    <x v="19"/>
    <x v="19"/>
    <s v="999"/>
    <x v="10"/>
    <s v="2020"/>
    <s v="2020-04-08"/>
    <x v="1387"/>
    <s v="827001369E"/>
    <s v="CIG"/>
    <s v="19REA009 SERVICE SISTEMI ANALITICI PER COAGULAZIONE PER DIPARTIMENTI DI MEDICINA TRASFUSIONALE E DI LABORATORIO - LOTTO 1"/>
    <s v="33696000-5"/>
    <s v="REAGENTI E MEZZI DI CONTRASTO"/>
    <x v="4"/>
    <n v="2640163.9300000002"/>
    <s v="No"/>
    <n v="2640163.9300000002"/>
    <s v="Affidamento diretto in adesione ad accordo quadro/convenzione"/>
    <s v="Contratto d'appalto discendente da Accordo quadro/Convenzione senza successivo confronto competitivo"/>
    <s v="FORNITURE"/>
    <s v="N"/>
    <s v="NULL"/>
    <s v="FB"/>
    <s v="FORNITURA DI BENI"/>
    <s v="NULL"/>
    <n v="2640163.9300000002"/>
    <s v="PERFEZIONATA/O"/>
    <s v="2020-04-08"/>
  </r>
  <r>
    <x v="19"/>
    <x v="19"/>
    <s v="999"/>
    <x v="10"/>
    <s v="2020"/>
    <s v="2020-04-08"/>
    <x v="1388"/>
    <s v="8270022E09"/>
    <s v="CIG"/>
    <s v="19REA009 SERVICE SISTEMI ANALITICI PER COAGULAZIONE PER I DIPARTIMENTI DI MEDICINA TRASFUSIONALE E DI LABORATORIO - LOTTO 2"/>
    <s v="33696000-5"/>
    <s v="REAGENTI E MEZZI DI CONTRASTO"/>
    <x v="4"/>
    <n v="125880"/>
    <s v="No"/>
    <n v="125880"/>
    <s v="Affidamento diretto in adesione ad accordo quadro/convenzione"/>
    <s v="Contratto d'appalto discendente da Accordo quadro/Convenzione senza successivo confronto competitivo"/>
    <s v="FORNITURE"/>
    <s v="N"/>
    <s v="NULL"/>
    <s v="FB"/>
    <s v="FORNITURA DI BENI"/>
    <s v="NULL"/>
    <n v="125880"/>
    <s v="PERFEZIONATA/O"/>
    <s v="2020-04-08"/>
  </r>
  <r>
    <x v="19"/>
    <x v="19"/>
    <s v="999"/>
    <x v="10"/>
    <s v="2020"/>
    <s v="2020-04-09"/>
    <x v="1389"/>
    <s v="827121026B"/>
    <s v="CIG"/>
    <s v="SERVICE REAGENTI DIAGNOSTICA MOLECOLARE PER COVID-19 CON SISTEMA AUTOMATICO MICROBIOSCAN "/>
    <s v="33696000-5"/>
    <s v="REAGENTI E MEZZI DI CONTRASTO"/>
    <x v="4"/>
    <n v="210000"/>
    <s v="No"/>
    <n v="210000"/>
    <s v="Procedura negoziata senza previa pubblicazione"/>
    <s v="Contratto d'appalto"/>
    <s v="FORNITURE"/>
    <s v="N"/>
    <s v="NULL"/>
    <s v="FB"/>
    <s v="FORNITURA DI BENI"/>
    <s v="NULL"/>
    <s v="NULL"/>
    <s v="PERFEZIONATA/O"/>
    <s v="2020-04-08"/>
  </r>
  <r>
    <x v="20"/>
    <x v="20"/>
    <s v="018"/>
    <x v="11"/>
    <s v="2020"/>
    <s v="2020-03-10"/>
    <x v="1390"/>
    <s v="8242287666"/>
    <s v="CIG"/>
    <s v="MEPAProcedura negoziata per l'acquisto urgente di kit  per ricerca SARS  CoV-2 per l'UOC di Microbiologia"/>
    <s v="33124130-5"/>
    <s v="PRESIDI DIAGNOSTICI"/>
    <x v="4"/>
    <n v="198000"/>
    <s v="No"/>
    <n v="198000"/>
    <s v="Affidamento diretto"/>
    <s v="Contratto d'appalto"/>
    <s v="FORNITURE"/>
    <s v="N"/>
    <s v="NULL"/>
    <s v="FB"/>
    <s v="FORNITURA DI BENI"/>
    <s v="NULL"/>
    <s v="NULL"/>
    <s v="PERFEZIONATA/O"/>
    <s v="2020-03-10"/>
  </r>
  <r>
    <x v="21"/>
    <x v="21"/>
    <s v="013"/>
    <x v="0"/>
    <s v="2020"/>
    <s v="2020-03-25"/>
    <x v="1391"/>
    <s v="82432343E4"/>
    <s v="CIG"/>
    <s v="FORNITURA DI TEST DIAGNOSTICI DI PRIMO LIVELLO PER LA RCERCA DELLA SARS COV-2"/>
    <s v="33141625-7"/>
    <s v="MATERIALE DIAGNOSTICO"/>
    <x v="4"/>
    <n v="149000"/>
    <s v="No"/>
    <n v="149000"/>
    <s v="Procedura negoziata senza previa pubblicazione"/>
    <s v="Contratto d'appalto"/>
    <s v="FORNITURE"/>
    <s v="N"/>
    <s v="NULL"/>
    <s v="FB"/>
    <s v="FORNITURA DI BENI"/>
    <s v="NULL"/>
    <s v="NULL"/>
    <s v="PERFEZIONATA/O"/>
    <s v="2020-03-25"/>
  </r>
  <r>
    <x v="23"/>
    <x v="23"/>
    <s v="004"/>
    <x v="12"/>
    <s v="2020"/>
    <s v="2020-03-11"/>
    <x v="1392"/>
    <s v="8243610A2B"/>
    <s v="CIG"/>
    <s v="Fornitura in service di un sistema diagnostico per l'esecuzione dell'esame per la diagnosi di sepsi in tecnica molecolare occorrente al Laboratorio di Microbiologia e Virologia dell'Ospedale di Trento"/>
    <s v="33190000-8"/>
    <s v="DISPOSITIVI E PRODOTTI MEDICI VARI"/>
    <x v="4"/>
    <n v="126806.39999999999"/>
    <s v="No"/>
    <n v="126806.39999999999"/>
    <s v="Procedura negoziata per affidamenti sotto soglia"/>
    <s v="Contratto d'appalto"/>
    <s v="FORNITURE"/>
    <s v="N"/>
    <s v="NULL"/>
    <s v="FB"/>
    <s v="FORNITURA DI BENI"/>
    <s v="NULL"/>
    <s v="NULL"/>
    <s v="PERFEZIONATA/O"/>
    <s v="2020-03-11"/>
  </r>
  <r>
    <x v="23"/>
    <x v="23"/>
    <s v="004"/>
    <x v="12"/>
    <s v="2020"/>
    <s v="2020-03-12"/>
    <x v="1393"/>
    <s v="8244934EC3"/>
    <s v="CIG"/>
    <s v="Per Fornitura di Dispositivi Medico Diagnostici in vitro (Test Rapido per COVID - 19)"/>
    <s v="33190000-8"/>
    <s v="DISPOSITIVI E PRODOTTI MEDICI VARI"/>
    <x v="4"/>
    <n v="180000"/>
    <s v="No"/>
    <n v="180000"/>
    <s v="Procedura negoziata per affidamenti sotto soglia"/>
    <s v="Contratto d'appalto"/>
    <s v="FORNITURE"/>
    <s v="N"/>
    <s v="NULL"/>
    <s v="FB"/>
    <s v="FORNITURA DI BENI"/>
    <s v="NULL"/>
    <s v="NULL"/>
    <s v="PERFEZIONATA/O"/>
    <s v="2020-03-12"/>
  </r>
  <r>
    <x v="23"/>
    <x v="23"/>
    <s v="004"/>
    <x v="12"/>
    <s v="2020"/>
    <s v="2020-03-17"/>
    <x v="1394"/>
    <s v="8249259FDD"/>
    <s v="CIG"/>
    <s v="Fornitura di tamponi e kit per coronavirus"/>
    <s v="33190000-8"/>
    <s v="DISPOSITIVI E PRODOTTI MEDICI VARI"/>
    <x v="4"/>
    <n v="120000"/>
    <s v="No"/>
    <n v="120000"/>
    <s v="Procedura negoziata per affidamenti sotto soglia"/>
    <s v="Contratto d'appalto"/>
    <s v="FORNITURE"/>
    <s v="N"/>
    <s v="NULL"/>
    <s v="FB"/>
    <s v="FORNITURA DI BENI"/>
    <s v="NULL"/>
    <s v="NULL"/>
    <s v="PERFEZIONATA/O"/>
    <s v="2020-03-17"/>
  </r>
  <r>
    <x v="23"/>
    <x v="23"/>
    <s v="004"/>
    <x v="12"/>
    <s v="2020"/>
    <s v="2020-03-17"/>
    <x v="1395"/>
    <s v="8249312B9B"/>
    <s v="CIG"/>
    <s v="Fornitura di kit diagnostici per coronavirus"/>
    <s v="33190000-8"/>
    <s v="DISPOSITIVI E PRODOTTI MEDICI VARI"/>
    <x v="4"/>
    <n v="120000"/>
    <s v="No"/>
    <n v="120000"/>
    <s v="Procedura negoziata per affidamenti sotto soglia"/>
    <s v="Contratto d'appalto"/>
    <s v="FORNITURE"/>
    <s v="N"/>
    <s v="NULL"/>
    <s v="FB"/>
    <s v="FORNITURA DI BENI"/>
    <s v="NULL"/>
    <s v="NULL"/>
    <s v="PERFEZIONATA/O"/>
    <s v="2020-03-18"/>
  </r>
  <r>
    <x v="23"/>
    <x v="23"/>
    <s v="004"/>
    <x v="12"/>
    <s v="2020"/>
    <s v="2020-04-01"/>
    <x v="1396"/>
    <s v="82632276A2"/>
    <s v="CIG"/>
    <s v="Fornitura di kit diagnostici rapidi per coronavirus"/>
    <s v="33124110-9"/>
    <s v="SISTEMI DIAGNOSTICI"/>
    <x v="4"/>
    <n v="213000"/>
    <s v="No"/>
    <n v="213000"/>
    <s v="Procedura negoziata per affidamenti sotto soglia"/>
    <s v="Contratto d'appalto"/>
    <s v="FORNITURE"/>
    <s v="N"/>
    <s v="NULL"/>
    <s v="FB"/>
    <s v="FORNITURA DI BENI"/>
    <s v="NULL"/>
    <s v="NULL"/>
    <s v="PERFEZIONATA/O"/>
    <s v="2020-04-06"/>
  </r>
  <r>
    <x v="24"/>
    <x v="24"/>
    <s v="012"/>
    <x v="13"/>
    <s v="2020"/>
    <s v="2020-03-26"/>
    <x v="1397"/>
    <s v="8262535B92"/>
    <s v="CIG"/>
    <s v="Affidamento in urgenza alla ditta ELETTROBIOCHIMICA Srl, ai sensi dell'art. 63, c. 2 lett. c) del D.L.vo 50/2016, avente ad oggetto la fornitura di kit per il test molecolare per la ricerca del RNA virale del COVID-19 per fronteggiare l'EMERGENZA CORONAVIRUS "/>
    <s v="33696000-5"/>
    <s v="REAGENTI E MEZZI DI CONTRASTO"/>
    <x v="4"/>
    <n v="128160"/>
    <s v="No"/>
    <n v="128160"/>
    <s v="Procedura negoziata senza previa pubblicazione"/>
    <s v="Contratto d'appalto"/>
    <s v="FORNITURE"/>
    <s v="N"/>
    <s v="NULL"/>
    <s v="FB"/>
    <s v="FORNITURA DI BENI"/>
    <s v="NULL"/>
    <s v="NULL"/>
    <s v="AGGIUDICATA/O"/>
    <s v="2020-03-31"/>
  </r>
  <r>
    <x v="25"/>
    <x v="25"/>
    <s v="011"/>
    <x v="14"/>
    <s v="2020"/>
    <s v="2020-04-02"/>
    <x v="1398"/>
    <s v="82654007D9"/>
    <s v="CIG"/>
    <s v="2336PN - Fornitura in noleggio strumentazione diagnostica per diagnosi Covid 19 e relativo materiale di consumo "/>
    <s v="33190000-8"/>
    <s v="DISPOSITIVI E PRODOTTI MEDICI VARI"/>
    <x v="4"/>
    <n v="200000"/>
    <s v="No"/>
    <n v="200000"/>
    <s v="Procedura negoziata per affidamenti sotto soglia"/>
    <s v="Contratto d'appalto"/>
    <s v="FORNITURE"/>
    <s v="N"/>
    <s v="NULL"/>
    <s v="FB"/>
    <s v="FORNITURA DI BENI"/>
    <s v="NULL"/>
    <s v="NULL"/>
    <s v="PERFEZIONATA/O"/>
    <s v="2020-04-03"/>
  </r>
  <r>
    <x v="26"/>
    <x v="26"/>
    <s v="010"/>
    <x v="15"/>
    <s v="2020"/>
    <s v="2020-04-06"/>
    <x v="1399"/>
    <s v="8262549721"/>
    <s v="CIG"/>
    <s v="Affidamento della fornitura di diagnostici per esami del settore Emocromi   Usl Umbria 2 per mesi 12 nelle more gara regi-DITTA DASIT  "/>
    <s v="33141625-7"/>
    <s v="MATERIALE DIAGNOSTICO"/>
    <x v="4"/>
    <n v="55000"/>
    <s v="No"/>
    <n v="55000"/>
    <s v="Procedura negoziata senza previa pubblicazione"/>
    <s v="Contratto d'appalto"/>
    <s v="FORNITURE"/>
    <s v="N"/>
    <s v="NULL"/>
    <s v="FB"/>
    <s v="FORNITURA DI BENI"/>
    <s v="NULL"/>
    <s v="NULL"/>
    <s v="PERFEZIONATA/O"/>
    <s v="2020-04-07"/>
  </r>
  <r>
    <x v="33"/>
    <x v="33"/>
    <s v="001"/>
    <x v="4"/>
    <s v="2020"/>
    <s v="2020-03-16"/>
    <x v="1400"/>
    <s v="82567093D0"/>
    <s v="CIG"/>
    <s v="FORNITURA DI KIT COBAS6800 SARS-COVID19"/>
    <s v="33696000-5"/>
    <s v="REAGENTI E MEZZI DI CONTRASTO"/>
    <x v="4"/>
    <n v="96980"/>
    <s v="No"/>
    <n v="96980"/>
    <s v="Procedura negoziata senza previa pubblicazione"/>
    <s v="Contratto d'appalto"/>
    <s v="FORNITURE"/>
    <s v="N"/>
    <s v="NULL"/>
    <s v="FB"/>
    <s v="FORNITURA DI BENI"/>
    <s v="NULL"/>
    <s v="NULL"/>
    <s v="PERFEZIONATA/O"/>
    <s v="2020-03-25"/>
  </r>
  <r>
    <x v="33"/>
    <x v="33"/>
    <s v="001"/>
    <x v="4"/>
    <s v="2020"/>
    <s v="2020-03-17"/>
    <x v="1401"/>
    <s v="8258912DC6"/>
    <s v="CIG"/>
    <s v="FORNITURA DI KIT COBAS6800 SARS-COVID 19"/>
    <s v="33696000-5"/>
    <s v="REAGENTI E MEZZI DI CONTRASTO"/>
    <x v="4"/>
    <n v="236280"/>
    <s v="No"/>
    <n v="236280"/>
    <s v="Procedura negoziata senza previa pubblicazione"/>
    <s v="Contratto d'appalto"/>
    <s v="FORNITURE"/>
    <s v="N"/>
    <s v="NULL"/>
    <s v="FB"/>
    <s v="FORNITURA DI BENI"/>
    <s v="NULL"/>
    <s v="NULL"/>
    <s v="PERFEZIONATA/O"/>
    <s v="2020-04-03"/>
  </r>
  <r>
    <x v="34"/>
    <x v="34"/>
    <s v="016"/>
    <x v="17"/>
    <s v="2020"/>
    <s v="2020-03-24"/>
    <x v="1402"/>
    <s v="825729790A"/>
    <s v="CIG"/>
    <s v="FORNITURA URGENTE DI UN SISTEMA E REAGENTI PER LA DETERMINAZIONE DI SARS-COV-2 IN PCR-RT"/>
    <s v="33141625-7"/>
    <s v="MATERIALE DIAGNOSTICO"/>
    <x v="4"/>
    <n v="40000"/>
    <s v="No"/>
    <n v="40000"/>
    <s v="Procedura negoziata per affidamenti sotto soglia"/>
    <s v="Contratto d'appalto"/>
    <s v="FORNITURE"/>
    <s v="N"/>
    <s v="NULL"/>
    <s v="FB"/>
    <s v="FORNITURA DI BENI"/>
    <s v="NULL"/>
    <s v="NULL"/>
    <s v="PERFEZIONATA/O"/>
    <s v="2020-03-25"/>
  </r>
  <r>
    <x v="35"/>
    <x v="35"/>
    <s v="019"/>
    <x v="18"/>
    <s v="2020"/>
    <s v="2020-03-17"/>
    <x v="1403"/>
    <s v="8259412A64"/>
    <s v="CIG"/>
    <s v="FORNITURA  IN NOLEGGIO DI LETTORE E KIT PER LA DETERMINAZIONE DI TEST COVID-19"/>
    <s v="33694000-1"/>
    <s v="AGENTI DIAGNOSTICI"/>
    <x v="4"/>
    <n v="70000"/>
    <s v="No"/>
    <n v="70000"/>
    <s v="Procedura negoziata per affidamenti sotto soglia"/>
    <s v="Contratto d'appalto"/>
    <s v="FORNITURE"/>
    <s v="N"/>
    <s v="NULL"/>
    <s v="FB"/>
    <s v="FORNITURA DI BENI"/>
    <s v="NULL"/>
    <s v="NULL"/>
    <s v="PERFEZIONATA/O"/>
    <s v="2020-03-27"/>
  </r>
  <r>
    <x v="35"/>
    <x v="35"/>
    <s v="019"/>
    <x v="18"/>
    <s v="2020"/>
    <s v="2020-03-20"/>
    <x v="1404"/>
    <s v="8253679F5D"/>
    <s v="CIG"/>
    <s v="Acquisto reagenti per emergenza coronavirus"/>
    <s v="33696500-0"/>
    <s v="REATTIVI PER LABORATORIO"/>
    <x v="4"/>
    <n v="107000"/>
    <s v="No"/>
    <n v="107000"/>
    <s v="Procedura negoziata senza previa pubblicazione"/>
    <s v="Contratto d'appalto"/>
    <s v="FORNITURE"/>
    <s v="N"/>
    <s v="NULL"/>
    <s v="AA"/>
    <s v="ALTRO (Stazioni appaltanti con sistema di qualificazione proprio)"/>
    <s v="NULL"/>
    <s v="NULL"/>
    <s v="PERFEZIONATA/O"/>
    <s v="2020-03-27"/>
  </r>
  <r>
    <x v="35"/>
    <x v="35"/>
    <s v="019"/>
    <x v="18"/>
    <s v="2020"/>
    <s v="2020-03-30"/>
    <x v="1405"/>
    <s v="8261682BA7"/>
    <s v="CIG"/>
    <s v="Acquisto kit e tampone per coronavirus"/>
    <s v="33141625-7"/>
    <s v="MATERIALE DIAGNOSTICO"/>
    <x v="4"/>
    <n v="48000"/>
    <s v="No"/>
    <n v="48000"/>
    <s v="Affidamento diretto"/>
    <s v="Contratto d'appalto"/>
    <s v="FORNITURE"/>
    <s v="N"/>
    <s v="NULL"/>
    <s v="AA"/>
    <s v="ALTRO (Stazioni appaltanti con sistema di qualificazione proprio)"/>
    <s v="NULL"/>
    <s v="NULL"/>
    <s v="PERFEZIONATA/O"/>
    <s v="2020-03-30"/>
  </r>
  <r>
    <x v="35"/>
    <x v="35"/>
    <s v="019"/>
    <x v="18"/>
    <s v="2020"/>
    <s v="2020-04-06"/>
    <x v="1406"/>
    <s v="82681694E7"/>
    <s v="CIG"/>
    <s v="acquisto on site rapid PCR diagnostic system + diagnostici"/>
    <s v="38545000-7"/>
    <s v="KIT PER L'ANALISI DI GAS"/>
    <x v="4"/>
    <n v="153000"/>
    <s v="No"/>
    <n v="153000"/>
    <s v="Affidamento diretto"/>
    <s v="Contratto d'appalto"/>
    <s v="FORNITURE"/>
    <s v="N"/>
    <s v="NULL"/>
    <s v="AA"/>
    <s v="ALTRO (Stazioni appaltanti con sistema di qualificazione proprio)"/>
    <s v="NULL"/>
    <s v="NULL"/>
    <s v="PERFEZIONATA/O"/>
    <s v="2020-04-06"/>
  </r>
  <r>
    <x v="178"/>
    <x v="178"/>
    <s v="017"/>
    <x v="8"/>
    <s v="2020"/>
    <s v="2020-03-26"/>
    <x v="1407"/>
    <s v="8258056B62"/>
    <s v="CIG"/>
    <s v="EMERGENZA COVID-19 - Fornitura Kit Rapidi gestione COVID-19"/>
    <s v="33696000-5"/>
    <s v="REAGENTI E MEZZI DI CONTRASTO"/>
    <x v="4"/>
    <n v="93000"/>
    <s v="Si"/>
    <n v="45000"/>
    <s v="Procedura negoziata per affidamenti sotto soglia"/>
    <s v="Contratto d'appalto"/>
    <s v="FORNITURE"/>
    <s v="N"/>
    <s v="NULL"/>
    <s v="FB"/>
    <s v="FORNITURA DI BENI"/>
    <s v="NULL"/>
    <s v="NULL"/>
    <s v="PERFEZIONATA/O"/>
    <s v="2020-03-26"/>
  </r>
  <r>
    <x v="178"/>
    <x v="178"/>
    <s v="017"/>
    <x v="8"/>
    <s v="2020"/>
    <s v="2020-03-26"/>
    <x v="1407"/>
    <s v="82580652D2"/>
    <s v="CIG"/>
    <s v="EMERGENZA COVID-19 - Fornitura Kit Rapidi gestione COVID-19"/>
    <s v="33696000-5"/>
    <s v="REAGENTI E MEZZI DI CONTRASTO"/>
    <x v="4"/>
    <n v="93000"/>
    <s v="Si"/>
    <n v="48000"/>
    <s v="Procedura negoziata per affidamenti sotto soglia"/>
    <s v="Contratto d'appalto"/>
    <s v="FORNITURE"/>
    <s v="N"/>
    <s v="NULL"/>
    <s v="FB"/>
    <s v="FORNITURA DI BENI"/>
    <s v="NULL"/>
    <s v="NULL"/>
    <s v="PERFEZIONATA/O"/>
    <s v="2020-03-26"/>
  </r>
  <r>
    <x v="39"/>
    <x v="39"/>
    <s v="013"/>
    <x v="0"/>
    <s v="2020"/>
    <s v="2020-03-03"/>
    <x v="1408"/>
    <s v="82336449F7"/>
    <s v="CIG"/>
    <s v="Procedura negoziata su piattaforma MEPA indetta ai sensi dell' art 36 co.2 lett c) del D.Lgs 50/2016, in applicazione del criterio dell'offerta economicamente più vantaggiosa di cui all'art. 95 medesimo D.Lgs 50/2016, per la fornitura di un 'Sistema in service per dosaggi immunoturbidimetrici /nefelometrici per il settore proteine' occorrenti al fabbisogno quinquennale dell'U.O.C. Medicina di Laboratorio AQ."/>
    <s v="33696500-0"/>
    <s v="REATTIVI PER LABORATORIO"/>
    <x v="4"/>
    <n v="175000"/>
    <s v="No"/>
    <n v="175000"/>
    <s v="Procedura negoziata per affidamenti sotto soglia"/>
    <s v="Contratto d'appalto"/>
    <s v="FORNITURE"/>
    <s v="N"/>
    <s v="NULL"/>
    <s v="FB"/>
    <s v="FORNITURA DI BENI"/>
    <s v="NULL"/>
    <s v="NULL"/>
    <s v="PERFEZIONATA/O"/>
    <s v="2020-03-09"/>
  </r>
  <r>
    <x v="39"/>
    <x v="39"/>
    <s v="013"/>
    <x v="0"/>
    <s v="2020"/>
    <s v="2020-03-10"/>
    <x v="1409"/>
    <s v="82418161B9"/>
    <s v="CIG"/>
    <s v="Acquisizione 'Apparecchiatura in service e materiale relativo per la determinazione dell'amplificazione genica' per il fabbisogno di quattro anni dell'U.O.C. di Anatomia e Istologia Patologica AQ. "/>
    <s v="33696500-0"/>
    <s v="REATTIVI PER LABORATORIO"/>
    <x v="4"/>
    <n v="102000"/>
    <s v="No"/>
    <n v="102000"/>
    <s v="Affidamento diretto"/>
    <s v="Contratto d'appalto"/>
    <s v="FORNITURE"/>
    <s v="N"/>
    <s v="NULL"/>
    <s v="FB"/>
    <s v="FORNITURA DI BENI"/>
    <s v="NULL"/>
    <s v="NULL"/>
    <s v="PERFEZIONATA/O"/>
    <s v="2020-03-10"/>
  </r>
  <r>
    <x v="39"/>
    <x v="39"/>
    <s v="013"/>
    <x v="0"/>
    <s v="2020"/>
    <s v="2020-03-10"/>
    <x v="1410"/>
    <s v="824232990E"/>
    <s v="CIG"/>
    <s v="Procedura negoziata, ai sensi dell'art. 63, punto 2, lettera b), del D.Lgs n^ 50/2016, per l'affidamento della fornitura di 'Sistema automatico per il frazionamento degli emocomponenti, comprensivo degli apparati di prelievo e di trasferimento' per il fabbisogno di tre anni, rinnovabile per altri due, del S.I.T. di L'Aquila."/>
    <s v="33696500-0"/>
    <s v="REATTIVI PER LABORATORIO"/>
    <x v="4"/>
    <n v="3400000"/>
    <s v="No"/>
    <n v="3400000"/>
    <s v="Affidamento diretto"/>
    <s v="Contratto d'appalto"/>
    <s v="FORNITURE"/>
    <s v="N"/>
    <s v="NULL"/>
    <s v="FB"/>
    <s v="FORNITURA DI BENI"/>
    <s v="NULL"/>
    <s v="NULL"/>
    <s v="PERFEZIONATA/O"/>
    <s v="2020-03-10"/>
  </r>
  <r>
    <x v="39"/>
    <x v="39"/>
    <s v="013"/>
    <x v="0"/>
    <s v="2020"/>
    <s v="2020-03-23"/>
    <x v="1411"/>
    <s v="82540598F5"/>
    <s v="CIG"/>
    <s v="Procedura negoziata, ai sensi dell'art. 63, punto 2, lettera b), del D.Lgs n^ 50/2016, per l'affidamento della fornitura di 'Moduli e reattivi per diagnosi COVID-19' per le necessità dell'UOC Medicina di Laboratorio del P.O. di L'Aquila. "/>
    <s v="33696500-0"/>
    <s v="REATTIVI PER LABORATORIO"/>
    <x v="4"/>
    <n v="71000"/>
    <s v="No"/>
    <n v="71000"/>
    <s v="Affidamento diretto"/>
    <s v="Contratto d'appalto"/>
    <s v="FORNITURE"/>
    <s v="N"/>
    <s v="NULL"/>
    <s v="FB"/>
    <s v="FORNITURA DI BENI"/>
    <s v="NULL"/>
    <s v="NULL"/>
    <s v="PERFEZIONATA/O"/>
    <s v="2020-03-25"/>
  </r>
  <r>
    <x v="39"/>
    <x v="39"/>
    <s v="013"/>
    <x v="0"/>
    <s v="2020"/>
    <s v="2020-03-24"/>
    <x v="1412"/>
    <s v="8256103FB6"/>
    <s v="CIG"/>
    <s v="Procedura negoziata, ai sensi dell'art. 63, punto 2, lettera b), del D.Lgs n^ 50/2016, per l'affidamento della fornitura di 'Sistemi per la processazione di citologia ginecologica e generale' per il fabbisogno triennale delle UU.OO.CC. di Anatomia e Istologia Patologica di L'Aquila e di Avezzano. "/>
    <s v="33696500-0"/>
    <s v="REATTIVI PER LABORATORIO"/>
    <x v="4"/>
    <n v="960000"/>
    <s v="No"/>
    <n v="960000"/>
    <s v="Affidamento diretto"/>
    <s v="Contratto d'appalto"/>
    <s v="FORNITURE"/>
    <s v="N"/>
    <s v="NULL"/>
    <s v="FB"/>
    <s v="FORNITURA DI BENI"/>
    <s v="NULL"/>
    <s v="NULL"/>
    <s v="PERFEZIONATA/O"/>
    <s v="2020-03-24"/>
  </r>
  <r>
    <x v="43"/>
    <x v="43"/>
    <s v="018"/>
    <x v="11"/>
    <s v="2020"/>
    <s v="2020-04-08"/>
    <x v="1413"/>
    <s v="8270158E44"/>
    <s v="CIG"/>
    <s v="Procedura negoziata diretta con ditta ElitechGroup per l'acquisto urgente di Test Molecolari in Real Time diagnosi COV 2  richiesti dall'U.O.C. di Microbiologia e Virologia."/>
    <s v="33696500-0"/>
    <s v="REATTIVI PER LABORATORIO"/>
    <x v="4"/>
    <n v="97500"/>
    <s v="No"/>
    <n v="97500"/>
    <s v="Procedura negoziata senza previa pubblicazione"/>
    <s v="Contratto di concessione di servizi e/o forniture"/>
    <s v="FORNITURE"/>
    <s v="N"/>
    <s v="NULL"/>
    <s v="FB"/>
    <s v="FORNITURA DI BENI"/>
    <s v="NULL"/>
    <s v="NULL"/>
    <s v="PERFEZIONATA/O"/>
    <s v="2020-04-08"/>
  </r>
  <r>
    <x v="43"/>
    <x v="43"/>
    <s v="018"/>
    <x v="11"/>
    <s v="2020"/>
    <s v="2020-04-08"/>
    <x v="1414"/>
    <s v="827016433B"/>
    <s v="CIG"/>
    <s v="Procedura negoziata diretta con ditta Beta Diagnostics per l'acquisto urgente di Kit Diagnostici SARS COV 2 richiesti dall'U.O.C. di Microbiologia e Virologia."/>
    <s v="33696500-0"/>
    <s v="REATTIVI PER LABORATORIO"/>
    <x v="4"/>
    <n v="93000"/>
    <s v="No"/>
    <n v="93000"/>
    <s v="Procedura negoziata senza previa pubblicazione"/>
    <s v="Contratto di concessione di servizi e/o forniture"/>
    <s v="FORNITURE"/>
    <s v="N"/>
    <s v="NULL"/>
    <s v="FB"/>
    <s v="FORNITURA DI BENI"/>
    <s v="NULL"/>
    <s v="NULL"/>
    <s v="PERFEZIONATA/O"/>
    <s v="2020-04-08"/>
  </r>
  <r>
    <x v="43"/>
    <x v="43"/>
    <s v="018"/>
    <x v="11"/>
    <s v="2020"/>
    <s v="2020-04-08"/>
    <x v="1415"/>
    <s v="8270179F98"/>
    <s v="CIG"/>
    <s v="Procedura negoziata diretta con ditta Arrow Diagnostics per l'acquisto urgente di Kit SARS COV 2 richiesti dall'U.O.C. di Microbiologia e Virologia."/>
    <s v="33696500-0"/>
    <s v="REATTIVI PER LABORATORIO"/>
    <x v="4"/>
    <n v="99200"/>
    <s v="No"/>
    <n v="99200"/>
    <s v="Procedura negoziata senza previa pubblicazione"/>
    <s v="Contratto di concessione di servizi e/o forniture"/>
    <s v="FORNITURE"/>
    <s v="N"/>
    <s v="NULL"/>
    <s v="FB"/>
    <s v="FORNITURA DI BENI"/>
    <s v="NULL"/>
    <s v="NULL"/>
    <s v="PERFEZIONATA/O"/>
    <s v="2020-04-08"/>
  </r>
  <r>
    <x v="44"/>
    <x v="44"/>
    <s v="018"/>
    <x v="11"/>
    <s v="2020"/>
    <s v="2020-03-31"/>
    <x v="1416"/>
    <s v="826161545F"/>
    <s v="CIG"/>
    <s v="acquisto per la SOC Microbiologia e Virologia dell dell'apparecchiatura 'GX 16- 16', prodotto dalla Ditta Cepheid, con pagamento a valere sulle donazioni ricevute"/>
    <s v="85111810-1"/>
    <s v="SERVIZI DI ANALISI DEL SANGUE"/>
    <x v="4"/>
    <n v="100000"/>
    <s v="No"/>
    <n v="100000"/>
    <s v="Affidamento diretto"/>
    <s v="Contratto d'appalto"/>
    <s v="FORNITURE"/>
    <s v="N"/>
    <s v="NULL"/>
    <s v="FB"/>
    <s v="FORNITURA DI BENI"/>
    <s v="NULL"/>
    <s v="NULL"/>
    <s v="PERFEZIONATA/O"/>
    <s v="2020-03-30"/>
  </r>
  <r>
    <x v="46"/>
    <x v="46"/>
    <s v="007"/>
    <x v="7"/>
    <s v="2020"/>
    <s v="2020-03-06"/>
    <x v="1417"/>
    <s v="8240479265"/>
    <s v="CIG"/>
    <s v="fornitura di provetta terreno emergenza coronavirus"/>
    <s v="33696000-5"/>
    <s v="REAGENTI E MEZZI DI CONTRASTO"/>
    <x v="4"/>
    <n v="50000"/>
    <s v="No"/>
    <n v="50000"/>
    <s v="Procedura negoziata senza previa pubblicazione"/>
    <s v="Contratto d'appalto"/>
    <s v="FORNITURE"/>
    <s v="N"/>
    <s v="NULL"/>
    <s v="FB"/>
    <s v="FORNITURA DI BENI"/>
    <s v="NULL"/>
    <s v="NULL"/>
    <s v="PERFEZIONATA/O"/>
    <s v="2020-03-09"/>
  </r>
  <r>
    <x v="46"/>
    <x v="46"/>
    <s v="007"/>
    <x v="7"/>
    <s v="2020"/>
    <s v="2020-03-10"/>
    <x v="1418"/>
    <s v="8243979AAD"/>
    <s v="CIG"/>
    <s v="fornitura di diagnostico per Coronavirus Allplex 2019-nCov Assay"/>
    <s v="33696000-5"/>
    <s v="REAGENTI E MEZZI DI CONTRASTO"/>
    <x v="4"/>
    <n v="69000"/>
    <s v="No"/>
    <n v="69000"/>
    <s v="Procedura negoziata senza previa pubblicazione"/>
    <s v="Contratto d'appalto"/>
    <s v="FORNITURE"/>
    <s v="N"/>
    <s v="NULL"/>
    <s v="FB"/>
    <s v="FORNITURA DI BENI"/>
    <s v="NULL"/>
    <s v="NULL"/>
    <s v="PERFEZIONATA/O"/>
    <s v="2020-03-11"/>
  </r>
  <r>
    <x v="46"/>
    <x v="46"/>
    <s v="007"/>
    <x v="7"/>
    <s v="2020"/>
    <s v="2020-03-30"/>
    <x v="1419"/>
    <s v="8263839FA9"/>
    <s v="CIG"/>
    <s v="fornitura di kit diagnostici per Coronavirus"/>
    <s v="33696000-5"/>
    <s v="REAGENTI E MEZZI DI CONTRASTO"/>
    <x v="4"/>
    <n v="49000"/>
    <s v="No"/>
    <n v="49000"/>
    <s v="Procedura negoziata senza previa pubblicazione"/>
    <s v="Contratto d'appalto"/>
    <s v="FORNITURE"/>
    <s v="N"/>
    <s v="NULL"/>
    <s v="FB"/>
    <s v="FORNITURA DI BENI"/>
    <s v="NULL"/>
    <s v="NULL"/>
    <s v="PERFEZIONATA/O"/>
    <s v="2020-04-01"/>
  </r>
  <r>
    <x v="46"/>
    <x v="46"/>
    <s v="007"/>
    <x v="7"/>
    <s v="2020"/>
    <s v="2020-04-03"/>
    <x v="1420"/>
    <s v="8268276D31"/>
    <s v="CIG"/>
    <s v="fornitura urgente diagnostico Clia su maglumi"/>
    <s v="33696000-5"/>
    <s v="REAGENTI E MEZZI DI CONTRASTO"/>
    <x v="4"/>
    <n v="66000"/>
    <s v="No"/>
    <n v="66000"/>
    <s v="Procedura negoziata senza previa pubblicazione"/>
    <s v="Contratto d'appalto"/>
    <s v="FORNITURE"/>
    <s v="N"/>
    <s v="NULL"/>
    <s v="FB"/>
    <s v="FORNITURA DI BENI"/>
    <s v="NULL"/>
    <s v="NULL"/>
    <s v="PERFEZIONATA/O"/>
    <s v="2020-04-06"/>
  </r>
  <r>
    <x v="46"/>
    <x v="46"/>
    <s v="007"/>
    <x v="7"/>
    <s v="2020"/>
    <s v="2020-04-07"/>
    <x v="1421"/>
    <s v="8269417AC7"/>
    <s v="CIG"/>
    <s v="fornitura in emergenza Covid 19 di un sistema per diagnostica molecolare integrato"/>
    <s v="33124000-5"/>
    <s v="APPARECCHI E PRESIDI PER DIAGNOSTICA E RADIODIAGNOSTICA"/>
    <x v="4"/>
    <n v="265680"/>
    <s v="No"/>
    <n v="265680"/>
    <s v="Procedura negoziata senza previa pubblicazione"/>
    <s v="Contratto d'appalto"/>
    <s v="FORNITURE"/>
    <s v="N"/>
    <s v="NULL"/>
    <s v="FB"/>
    <s v="FORNITURA DI BENI"/>
    <s v="NULL"/>
    <s v="NULL"/>
    <s v="PERFEZIONATA/O"/>
    <s v="2020-04-07"/>
  </r>
  <r>
    <x v="49"/>
    <x v="49"/>
    <s v="011"/>
    <x v="14"/>
    <s v="2020"/>
    <s v="2020-03-30"/>
    <x v="1422"/>
    <s v="82597880B0"/>
    <s v="CIG"/>
    <s v="Sistema e reagenti per determinazione anticorpi SARS- CoV-19 per Laboratorio Analisi AV5."/>
    <s v="33696500-0"/>
    <s v="REATTIVI PER LABORATORIO"/>
    <x v="4"/>
    <n v="200000"/>
    <s v="No"/>
    <n v="200000"/>
    <s v="Affidamento diretto"/>
    <s v="Contratto d'appalto"/>
    <s v="FORNITURE"/>
    <s v="N"/>
    <s v="NULL"/>
    <s v="FB"/>
    <s v="FORNITURA DI BENI"/>
    <s v="NULL"/>
    <s v="NULL"/>
    <s v="PERFEZIONATA/O"/>
    <s v="2020-03-27"/>
  </r>
  <r>
    <x v="50"/>
    <x v="50"/>
    <s v="001"/>
    <x v="4"/>
    <s v="2020"/>
    <s v="2020-03-20"/>
    <x v="1423"/>
    <s v="8252982033"/>
    <s v="CIG"/>
    <s v="Fornitura di un analizzatore per il dosaggio del Covid-19 occorrente al Presidio Ospedaliero di Tortona"/>
    <s v="33696500-0"/>
    <s v="REATTIVI PER LABORATORIO"/>
    <x v="4"/>
    <n v="49180.33"/>
    <s v="No"/>
    <n v="49180.33"/>
    <s v="Procedura negoziata senza previa pubblicazione"/>
    <s v="Contratto d'appalto"/>
    <s v="FORNITURE"/>
    <s v="N"/>
    <s v="NULL"/>
    <s v="FB"/>
    <s v="FORNITURA DI BENI"/>
    <s v="NULL"/>
    <s v="NULL"/>
    <s v="PERFEZIONATA/O"/>
    <s v="2020-04-06"/>
  </r>
  <r>
    <x v="51"/>
    <x v="51"/>
    <s v="009"/>
    <x v="3"/>
    <s v="2020"/>
    <s v="2020-03-26"/>
    <x v="1424"/>
    <s v="8258453302"/>
    <s v="CIG"/>
    <s v="SISTEMA INOCULATORE TERRENI DI COLTURA DET. ESTAR 589/2018- DITTA ADA  "/>
    <s v="33124110-9"/>
    <s v="SISTEMI DIAGNOSTICI"/>
    <x v="4"/>
    <n v="94450"/>
    <s v="No"/>
    <n v="94450"/>
    <s v="Affidamento diretto in adesione ad accordo quadro/convenzione"/>
    <s v="Contratto d'appalto discendente da Accordo quadro/Convenzione senza successivo confronto competitivo"/>
    <s v="SERVIZI"/>
    <s v="N"/>
    <s v="NULL"/>
    <s v="FS"/>
    <s v="FORNITURA DI SERVIZI"/>
    <s v="NULL"/>
    <n v="94450"/>
    <s v="PERFEZIONATA/O"/>
    <s v="2020-03-26"/>
  </r>
  <r>
    <x v="54"/>
    <x v="54"/>
    <s v="008"/>
    <x v="9"/>
    <s v="2020"/>
    <s v="2020-03-23"/>
    <x v="1425"/>
    <s v="8253698F0B"/>
    <s v="CIG"/>
    <s v="emergenza coronavirus noleggio piattaforma e relativo materiale di consumo XPRSARS-COV2-CE-10   Xpert Xpress SARS-CoV-2, 10 Test, CE-IVD"/>
    <s v="33696500-0"/>
    <s v="REATTIVI PER LABORATORIO"/>
    <x v="4"/>
    <n v="478644"/>
    <s v="No"/>
    <n v="478644"/>
    <s v="Procedura negoziata senza previa pubblicazione"/>
    <s v="Contratto d'appalto"/>
    <s v="FORNITURE"/>
    <s v="N"/>
    <s v="NULL"/>
    <s v="FB"/>
    <s v="FORNITURA DI BENI"/>
    <s v="NULL"/>
    <s v="NULL"/>
    <s v="PERFEZIONATA/O"/>
    <s v="2020-03-23"/>
  </r>
  <r>
    <x v="54"/>
    <x v="54"/>
    <s v="008"/>
    <x v="9"/>
    <s v="2020"/>
    <s v="2020-04-01"/>
    <x v="1426"/>
    <s v="8263282406"/>
    <s v="CIG"/>
    <s v="emergenza coronavirus -  acquisto urgente  kit diagnostici genefinder covid19"/>
    <s v="33141625-7"/>
    <s v="MATERIALE DIAGNOSTICO"/>
    <x v="4"/>
    <n v="48750"/>
    <s v="No"/>
    <n v="48750"/>
    <s v="Procedura negoziata senza previa pubblicazione"/>
    <s v="Contratto d'appalto"/>
    <s v="FORNITURE"/>
    <s v="N"/>
    <s v="NULL"/>
    <s v="FB"/>
    <s v="FORNITURA DI BENI"/>
    <s v="2020-04-01"/>
    <n v="48750"/>
    <s v="AGGIUDICATA/O"/>
    <s v="2020-04-02"/>
  </r>
  <r>
    <x v="54"/>
    <x v="54"/>
    <s v="008"/>
    <x v="9"/>
    <s v="2020"/>
    <s v="2020-04-06"/>
    <x v="1427"/>
    <s v="82568074AF"/>
    <s v="CIG"/>
    <s v="emergenza coronavirus - acquisto urgente kit diagnostici RT SARS COV2 REAGENTI "/>
    <s v="33696000-5"/>
    <s v="REAGENTI E MEZZI DI CONTRASTO"/>
    <x v="4"/>
    <n v="494000"/>
    <s v="No"/>
    <n v="494000"/>
    <s v="Procedura negoziata senza previa pubblicazione"/>
    <s v="Contratto d'appalto"/>
    <s v="FORNITURE"/>
    <s v="N"/>
    <s v="NULL"/>
    <s v="FB"/>
    <s v="FORNITURA DI BENI"/>
    <s v="NULL"/>
    <s v="NULL"/>
    <s v="PERFEZIONATA/O"/>
    <s v="2020-04-06"/>
  </r>
  <r>
    <x v="184"/>
    <x v="184"/>
    <s v="008"/>
    <x v="9"/>
    <s v="2020"/>
    <s v="2020-04-06"/>
    <x v="1428"/>
    <s v="8265870BB3"/>
    <s v="CIG"/>
    <s v="Acquisto urgente n. 10.000 kit diagnostici in chemiluminescenza per la determinazione di Sars-CoV2-IGM e  n. 10.000 per Sars-CoV2-IGG , noleggio di n. 1 strumento analizzatore multiparametrico in chemiluminescenza iFLASH 1800-A e relativo materiale di consumo in sconto merce."/>
    <s v="33141625-7"/>
    <s v="MATERIALE DIAGNOSTICO"/>
    <x v="4"/>
    <n v="222400"/>
    <s v="No"/>
    <n v="222400"/>
    <s v="Procedura negoziata senza previa pubblicazione"/>
    <s v="Contratto d'appalto"/>
    <s v="FORNITURE"/>
    <s v="N"/>
    <s v="NULL"/>
    <s v="FB"/>
    <s v="FORNITURA DI BENI"/>
    <s v="NULL"/>
    <s v="NULL"/>
    <s v="PERFEZIONATA/O"/>
    <s v="2020-04-08"/>
  </r>
  <r>
    <x v="55"/>
    <x v="55"/>
    <s v="020"/>
    <x v="21"/>
    <s v="2020"/>
    <s v="2020-03-26"/>
    <x v="1429"/>
    <s v="8257282CA8"/>
    <s v="CIG"/>
    <s v="Fornitura in estrema urgenza di materiale diagnostico indispensabile per diagnostica Coronavirus Covid-19"/>
    <s v="33190000-8"/>
    <s v="DISPOSITIVI E PRODOTTI MEDICI VARI"/>
    <x v="4"/>
    <n v="159440"/>
    <s v="No"/>
    <n v="159440"/>
    <s v="Procedura negoziata senza previa pubblicazione"/>
    <s v="Contratto d'appalto"/>
    <s v="FORNITURE"/>
    <s v="N"/>
    <s v="NULL"/>
    <s v="FB"/>
    <s v="FORNITURA DI BENI"/>
    <s v="NULL"/>
    <s v="NULL"/>
    <s v="PERFEZIONATA/O"/>
    <s v="2020-03-26"/>
  </r>
  <r>
    <x v="57"/>
    <x v="57"/>
    <s v="020"/>
    <x v="21"/>
    <s v="2020"/>
    <s v="2020-03-19"/>
    <x v="1430"/>
    <s v="825200384B"/>
    <s v="CIG"/>
    <s v="PND Fornitura di Reagenti per Screening Covid-19 da eseguirsi su personale e pazienti, da destinarsi alla SC di Laboratorio Analisi di questa Azienda Ospedaliera Brotzu. Mesi tre. Ditta Roche"/>
    <s v="33696000-5"/>
    <s v="REAGENTI E MEZZI DI CONTRASTO"/>
    <x v="4"/>
    <n v="549580"/>
    <s v="No"/>
    <n v="549580"/>
    <s v="Affidamento diretto"/>
    <s v="Contratto d'appalto"/>
    <s v="FORNITURE"/>
    <s v="N"/>
    <s v="NULL"/>
    <s v="FB"/>
    <s v="FORNITURA DI BENI"/>
    <s v="NULL"/>
    <s v="NULL"/>
    <s v="PERFEZIONATA/O"/>
    <s v="2020-03-19"/>
  </r>
  <r>
    <x v="57"/>
    <x v="57"/>
    <s v="020"/>
    <x v="21"/>
    <s v="2020"/>
    <s v="2020-03-23"/>
    <x v="1431"/>
    <s v="8253888BD7"/>
    <s v="CIG"/>
    <s v="Fornitura di Test Rapidi Viva Diag Covid 19 IgM/lgG da eseguirsi su personale e pazienti, da destinarsi alla SC di Laboratorio Analisi di questa Azienda Ospedaliera Brotzu. Ditta Alpha Pharma. "/>
    <s v="33190000-8"/>
    <s v="DISPOSITIVI E PRODOTTI MEDICI VARI"/>
    <x v="4"/>
    <n v="200000"/>
    <s v="No"/>
    <n v="200000"/>
    <s v="Affidamento diretto"/>
    <s v="Contratto d'appalto"/>
    <s v="FORNITURE"/>
    <s v="N"/>
    <s v="NULL"/>
    <s v="FB"/>
    <s v="FORNITURA DI BENI"/>
    <s v="NULL"/>
    <s v="NULL"/>
    <s v="PERFEZIONATA/O"/>
    <s v="2020-03-23"/>
  </r>
  <r>
    <x v="58"/>
    <x v="58"/>
    <s v="019"/>
    <x v="18"/>
    <s v="2020"/>
    <s v="2020-03-19"/>
    <x v="1432"/>
    <s v="8251330CE9"/>
    <s v="CIG"/>
    <s v="fornitura reagenti Eurospital per coronavirus"/>
    <s v="33696500-0"/>
    <s v="REATTIVI PER LABORATORIO"/>
    <x v="4"/>
    <n v="55644"/>
    <s v="No"/>
    <n v="55644"/>
    <s v="Affidamento diretto"/>
    <s v="Contratto d'appalto"/>
    <s v="FORNITURE"/>
    <s v="N"/>
    <s v="NULL"/>
    <s v="FB"/>
    <s v="FORNITURA DI BENI"/>
    <s v="NULL"/>
    <s v="NULL"/>
    <s v="PERFEZIONATA/O"/>
    <s v="2020-03-19"/>
  </r>
  <r>
    <x v="58"/>
    <x v="58"/>
    <s v="019"/>
    <x v="18"/>
    <s v="2020"/>
    <s v="2020-03-24"/>
    <x v="1433"/>
    <s v="8255463F91"/>
    <s v="CIG"/>
    <s v="Fornitura reagenti per coronavirus presso la ditta EUROSPITAL spa"/>
    <s v="33696500-0"/>
    <s v="REATTIVI PER LABORATORIO"/>
    <x v="4"/>
    <n v="55644"/>
    <s v="No"/>
    <n v="55644"/>
    <s v="Affidamento diretto"/>
    <s v="Contratto d'appalto"/>
    <s v="FORNITURE"/>
    <s v="N"/>
    <s v="NULL"/>
    <s v="FB"/>
    <s v="FORNITURA DI BENI"/>
    <s v="NULL"/>
    <s v="NULL"/>
    <s v="PERFEZIONATA/O"/>
    <s v="2020-03-24"/>
  </r>
  <r>
    <x v="58"/>
    <x v="58"/>
    <s v="019"/>
    <x v="18"/>
    <s v="2020"/>
    <s v="2020-03-31"/>
    <x v="1434"/>
    <s v="8262589823"/>
    <s v="CIG"/>
    <s v="Fornitura sistema diagnostico completo per esecuzione esami emergenza sanitaria COVID 19"/>
    <s v="33124110-9"/>
    <s v="SISTEMI DIAGNOSTICI"/>
    <x v="4"/>
    <n v="228460"/>
    <s v="No"/>
    <n v="228460"/>
    <s v="Procedura negoziata senza previa pubblicazione"/>
    <s v="Contratto d'appalto"/>
    <s v="FORNITURE"/>
    <s v="N"/>
    <s v="NULL"/>
    <s v="FB"/>
    <s v="FORNITURA DI BENI"/>
    <s v="NULL"/>
    <s v="NULL"/>
    <s v="PERFEZIONATA/O"/>
    <s v="2020-03-31"/>
  </r>
  <r>
    <x v="59"/>
    <x v="59"/>
    <s v="008"/>
    <x v="9"/>
    <s v="2020"/>
    <s v="2020-03-16"/>
    <x v="1435"/>
    <s v="824607083A"/>
    <s v="CIG"/>
    <s v="RECEPIMENTO DELLA DETERMINA N. 108 DEL 28/02/2020 DELL"/>
    <s v="33696000-5"/>
    <s v="REAGENTI E MEZZI DI CONTRASTO"/>
    <x v="4"/>
    <n v="55000"/>
    <s v="No"/>
    <n v="55000"/>
    <s v="Procedura negoziata senza previa pubblicazione"/>
    <s v="Accordo quadro"/>
    <s v="FORNITURE"/>
    <s v="N"/>
    <s v="NULL"/>
    <s v="FB"/>
    <s v="FORNITURA DI BENI"/>
    <s v="NULL"/>
    <s v="NULL"/>
    <s v="PERFEZIONATA/O"/>
    <s v="2020-03-17"/>
  </r>
  <r>
    <x v="59"/>
    <x v="59"/>
    <s v="008"/>
    <x v="9"/>
    <s v="2020"/>
    <s v="2020-03-16"/>
    <x v="1436"/>
    <s v="8246162427"/>
    <s v="CIG"/>
    <s v="RECEPIMENTO DELLA DETERMINA N. 108 DEL 28/02/2020 DELL'AZIENDA OSPEDALIERO UNIVERSITARIA DI FERRARA INERENTE LA FORNITURA I PRODOTTI PER L'INDIVIDUAZIONE DELLE DELEZIONI/DUPLICAZIONI GENETICHE PER AUSL DI BOLOGNA."/>
    <s v="33696000-5"/>
    <s v="REAGENTI E MEZZI DI CONTRASTO"/>
    <x v="4"/>
    <n v="6000"/>
    <s v="No"/>
    <n v="6000"/>
    <s v="Affidamento diretto in adesione ad accordo quadro/convenzione"/>
    <s v="Contratto d'appalto discendente da Accordo quadro/Convenzione senza successivo confronto competitivo"/>
    <s v="FORNITURE"/>
    <s v="N"/>
    <s v="NULL"/>
    <s v="FB"/>
    <s v="FORNITURA DI BENI"/>
    <s v="NULL"/>
    <n v="6000"/>
    <s v="PERFEZIONATA/O"/>
    <s v="2020-03-17"/>
  </r>
  <r>
    <x v="59"/>
    <x v="59"/>
    <s v="008"/>
    <x v="9"/>
    <s v="2020"/>
    <s v="2020-03-16"/>
    <x v="1437"/>
    <s v="8247271753"/>
    <s v="CIG"/>
    <s v="RECEPIMENTO RINNOVO ANNUALE PER LA FORNITURA DI TERRENI DI COLTURA IN AVEC. DITTA VACUTEST KIMA"/>
    <s v="33696000-5"/>
    <s v="REAGENTI E MEZZI DI CONTRASTO"/>
    <x v="4"/>
    <n v="196728.5"/>
    <s v="No"/>
    <n v="196728.5"/>
    <s v="Procedura negoziata senza previa pubblicazione"/>
    <s v="Accordo quadro"/>
    <s v="FORNITURE"/>
    <s v="N"/>
    <s v="NULL"/>
    <s v="FB"/>
    <s v="FORNITURA DI BENI"/>
    <s v="NULL"/>
    <s v="NULL"/>
    <s v="PERFEZIONATA/O"/>
    <s v="2020-03-17"/>
  </r>
  <r>
    <x v="59"/>
    <x v="59"/>
    <s v="008"/>
    <x v="9"/>
    <s v="2020"/>
    <s v="2020-03-16"/>
    <x v="1438"/>
    <s v="82472917D4"/>
    <s v="CIG"/>
    <s v="RECEPIMENTO RINNOVO ANNUALE PER LA FORNITURA DI TERRENI DI COLTURA IN AVEC. DITTA BIO LIFE"/>
    <s v="33696000-5"/>
    <s v="REAGENTI E MEZZI DI CONTRASTO"/>
    <x v="4"/>
    <n v="144505"/>
    <s v="No"/>
    <n v="144505"/>
    <s v="Procedura negoziata senza previa pubblicazione"/>
    <s v="Accordo quadro"/>
    <s v="FORNITURE"/>
    <s v="N"/>
    <s v="NULL"/>
    <s v="FB"/>
    <s v="FORNITURA DI BENI"/>
    <s v="NULL"/>
    <s v="NULL"/>
    <s v="PERFEZIONATA/O"/>
    <s v="2020-03-17"/>
  </r>
  <r>
    <x v="59"/>
    <x v="59"/>
    <s v="008"/>
    <x v="9"/>
    <s v="2020"/>
    <s v="2020-03-16"/>
    <x v="1439"/>
    <s v="8247306436"/>
    <s v="CIG"/>
    <s v="RECEPIMENTO RINNOVO ANNUALE PER LA FORNITURA DI TERRENI DI COLTURA IN AVEC. DITTA LIOFILCHEM"/>
    <s v="33696000-5"/>
    <s v="REAGENTI E MEZZI DI CONTRASTO"/>
    <x v="4"/>
    <n v="739"/>
    <s v="No"/>
    <n v="739"/>
    <s v="Procedura negoziata senza previa pubblicazione"/>
    <s v="Accordo quadro"/>
    <s v="FORNITURE"/>
    <s v="N"/>
    <s v="NULL"/>
    <s v="FB"/>
    <s v="FORNITURA DI BENI"/>
    <s v="NULL"/>
    <s v="NULL"/>
    <s v="PERFEZIONATA/O"/>
    <s v="2020-03-17"/>
  </r>
  <r>
    <x v="59"/>
    <x v="59"/>
    <s v="008"/>
    <x v="9"/>
    <s v="2020"/>
    <s v="2020-03-16"/>
    <x v="1440"/>
    <s v="824736875F"/>
    <s v="CIG"/>
    <s v="RECEPIMENTO RINNOVO ANNUALE PER LA FORNITURA DI TERRENI DI COLTURA IN AVEC. DITTA MERCK"/>
    <s v="33696000-5"/>
    <s v="REAGENTI E MEZZI DI CONTRASTO"/>
    <x v="4"/>
    <n v="9525.5"/>
    <s v="No"/>
    <n v="9525.5"/>
    <s v="Procedura negoziata senza previa pubblicazione"/>
    <s v="Accordo quadro"/>
    <s v="FORNITURE"/>
    <s v="N"/>
    <s v="NULL"/>
    <s v="FB"/>
    <s v="FORNITURA DI BENI"/>
    <s v="NULL"/>
    <s v="NULL"/>
    <s v="PERFEZIONATA/O"/>
    <s v="2020-03-17"/>
  </r>
  <r>
    <x v="59"/>
    <x v="59"/>
    <s v="008"/>
    <x v="9"/>
    <s v="2020"/>
    <s v="2020-03-19"/>
    <x v="1441"/>
    <s v="8248787A5D"/>
    <s v="CIG"/>
    <s v="RINNOVO SERVICE INFEZIONE TUBERCOLARE LATENTE QUANTIFERON PER AUSL BO"/>
    <s v="33696000-5"/>
    <s v="REAGENTI E MEZZI DI CONTRASTO"/>
    <x v="4"/>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3-20"/>
  </r>
  <r>
    <x v="59"/>
    <x v="59"/>
    <s v="008"/>
    <x v="9"/>
    <s v="2020"/>
    <s v="2020-03-19"/>
    <x v="1442"/>
    <s v="8251233CDD"/>
    <s v="CIG"/>
    <s v="SERVICE DI UN SISTEMA DI BIOLOGIA MOLECOLARE PER CORONAVIRUS COVID19 E VIRUS RESPIRATORI  PER L'U.O. DI MICROBIOLOGIA LABORATORIO C.R.R.E.M del Policlinico di  S.Orsola AOU BO"/>
    <s v="33696000-5"/>
    <s v="REAGENTI E MEZZI DI CONTRASTO"/>
    <x v="4"/>
    <n v="822500"/>
    <s v="No"/>
    <n v="822500"/>
    <s v="Procedura negoziata senza previa pubblicazione"/>
    <s v="Contratto d'appalto"/>
    <s v="FORNITURE"/>
    <s v="N"/>
    <s v="NULL"/>
    <s v="FB"/>
    <s v="FORNITURA DI BENI"/>
    <s v="NULL"/>
    <s v="NULL"/>
    <s v="PERFEZIONATA/O"/>
    <s v="2020-03-20"/>
  </r>
  <r>
    <x v="59"/>
    <x v="59"/>
    <s v="008"/>
    <x v="9"/>
    <s v="2020"/>
    <s v="2020-03-19"/>
    <x v="1443"/>
    <s v="8251741018"/>
    <s v="CIG"/>
    <s v="ACQUITO KIT CORONAVIRUS ROCHE DIAGNOSTICS"/>
    <s v="33696000-5"/>
    <s v="REAGENTI E MEZZI DI CONTRASTO"/>
    <x v="4"/>
    <n v="75232"/>
    <s v="No"/>
    <n v="75232"/>
    <s v="Procedura negoziata senza previa pubblicazione"/>
    <s v="Contratto d'appalto"/>
    <s v="FORNITURE"/>
    <s v="N"/>
    <s v="NULL"/>
    <s v="FB"/>
    <s v="FORNITURA DI BENI"/>
    <s v="NULL"/>
    <s v="NULL"/>
    <s v="PERFEZIONATA/O"/>
    <s v="2020-03-20"/>
  </r>
  <r>
    <x v="59"/>
    <x v="59"/>
    <s v="008"/>
    <x v="9"/>
    <s v="2020"/>
    <s v="2020-03-19"/>
    <x v="1444"/>
    <s v="8251750783"/>
    <s v="CIG"/>
    <s v="Esecuzione del test simplexa Coronavirus"/>
    <s v="33696000-5"/>
    <s v="REAGENTI E MEZZI DI CONTRASTO"/>
    <x v="4"/>
    <n v="180000"/>
    <s v="No"/>
    <n v="180000"/>
    <s v="Procedura negoziata senza previa pubblicazione"/>
    <s v="Accordo quadro"/>
    <s v="FORNITURE"/>
    <s v="N"/>
    <s v="NULL"/>
    <s v="FB"/>
    <s v="FORNITURA DI BENI"/>
    <s v="NULL"/>
    <s v="NULL"/>
    <s v="PERFEZIONATA/O"/>
    <s v="2020-03-24"/>
  </r>
  <r>
    <x v="59"/>
    <x v="59"/>
    <s v="008"/>
    <x v="9"/>
    <s v="2020"/>
    <s v="2020-03-19"/>
    <x v="1445"/>
    <s v="825394393B"/>
    <s v="CIG"/>
    <s v="SERVICE DI UN SISTEMA DI BIOLOGIA MOLECOLARE PER COVID 19 E VIRUS RESPIRATORI PER UO MICROBIOLOGIA AOU BO CREEM"/>
    <s v="33696000-5"/>
    <s v="REAGENTI E MEZZI DI CONTRASTO"/>
    <x v="4"/>
    <n v="822500"/>
    <s v="No"/>
    <n v="822500"/>
    <s v="Procedura negoziata senza previa pubblicazione"/>
    <s v="Accordo quadro"/>
    <s v="FORNITURE"/>
    <s v="N"/>
    <s v="NULL"/>
    <s v="FB"/>
    <s v="FORNITURA DI BENI"/>
    <s v="NULL"/>
    <s v="NULL"/>
    <s v="PERFEZIONATA/O"/>
    <s v="2020-03-23"/>
  </r>
  <r>
    <x v="59"/>
    <x v="59"/>
    <s v="008"/>
    <x v="9"/>
    <s v="2020"/>
    <s v="2020-03-25"/>
    <x v="1446"/>
    <s v="82573493F5"/>
    <s v="CIG"/>
    <s v="SERVICE DI UN SISTEMA DI BIOLOGIA MOLECOLARE PER LA DIAGNOSI DI SARS COV-2 AOU BO DITTA ABBOTT"/>
    <s v="33696000-5"/>
    <s v="REAGENTI E MEZZI DI CONTRASTO"/>
    <x v="4"/>
    <n v="187500"/>
    <s v="No"/>
    <n v="187500"/>
    <s v="Procedura negoziata senza previa pubblicazione"/>
    <s v="Accordo quadro"/>
    <s v="FORNITURE"/>
    <s v="N"/>
    <s v="NULL"/>
    <s v="FB"/>
    <s v="FORNITURA DI BENI"/>
    <s v="NULL"/>
    <s v="NULL"/>
    <s v="PERFEZIONATA/O"/>
    <s v="2020-03-26"/>
  </r>
  <r>
    <x v="59"/>
    <x v="59"/>
    <s v="008"/>
    <x v="9"/>
    <s v="2020"/>
    <s v="2020-03-27"/>
    <x v="1447"/>
    <s v="8259607B4F"/>
    <s v="CIG"/>
    <s v="PROROGA SERVICE EMOGAS AVEC DITTA IL"/>
    <s v="33696000-5"/>
    <s v="REAGENTI E MEZZI DI CONTRASTO"/>
    <x v="4"/>
    <n v="581084.97"/>
    <s v="No"/>
    <n v="581084.97"/>
    <s v="Procedura negoziata senza previa pubblicazione"/>
    <s v="Accordo quadro"/>
    <s v="FORNITURE"/>
    <s v="N"/>
    <s v="NULL"/>
    <s v="FB"/>
    <s v="FORNITURA DI BENI"/>
    <s v="NULL"/>
    <s v="NULL"/>
    <s v="PERFEZIONATA/O"/>
    <s v="2020-03-27"/>
  </r>
  <r>
    <x v="59"/>
    <x v="59"/>
    <s v="008"/>
    <x v="9"/>
    <s v="2020"/>
    <s v="2020-03-27"/>
    <x v="1448"/>
    <s v="82598389F0"/>
    <s v="CIG"/>
    <s v="ULTERIORE ACQUISTO URGENTE DI REAGENTI PER CORONAVIRUS COVID 19 ROCHE"/>
    <s v="33696000-5"/>
    <s v="REAGENTI E MEZZI DI CONTRASTO"/>
    <x v="4"/>
    <n v="75232"/>
    <s v="No"/>
    <n v="75232"/>
    <s v="Procedura negoziata senza previa pubblicazione"/>
    <s v="Contratto d'appalto"/>
    <s v="FORNITURE"/>
    <s v="N"/>
    <s v="NULL"/>
    <s v="FB"/>
    <s v="FORNITURA DI BENI"/>
    <s v="NULL"/>
    <s v="NULL"/>
    <s v="PERFEZIONATA/O"/>
    <s v="2020-04-08"/>
  </r>
  <r>
    <x v="59"/>
    <x v="59"/>
    <s v="008"/>
    <x v="9"/>
    <s v="2020"/>
    <s v="2020-03-28"/>
    <x v="1449"/>
    <s v="8260242755"/>
    <s v="CIG"/>
    <s v="SERVIZIO DI LETTURA CAMPIONI PER LA RICERCA RNA DI CORONAVIRUS (COVID-19) PER LA REGIONE EMILIA ROMAGNA."/>
    <s v="33696000-5"/>
    <s v="REAGENTI E MEZZI DI CONTRASTO"/>
    <x v="4"/>
    <n v="2250000"/>
    <s v="No"/>
    <n v="2250000"/>
    <s v="Procedura negoziata senza previa pubblicazione"/>
    <s v="Accordo quadro"/>
    <s v="FORNITURE"/>
    <s v="N"/>
    <s v="NULL"/>
    <s v="FB"/>
    <s v="FORNITURA DI BENI"/>
    <s v="NULL"/>
    <s v="NULL"/>
    <s v="PERFEZIONATA/O"/>
    <s v="2020-04-01"/>
  </r>
  <r>
    <x v="59"/>
    <x v="59"/>
    <s v="008"/>
    <x v="9"/>
    <s v="2020"/>
    <s v="2020-03-30"/>
    <x v="1450"/>
    <s v="8260235190"/>
    <s v="CIG"/>
    <s v="ACQUISTI URGENTE KIT COVID 19 "/>
    <s v="33696000-5"/>
    <s v="REAGENTI E MEZZI DI CONTRASTO"/>
    <x v="4"/>
    <n v="225000"/>
    <s v="No"/>
    <n v="225000"/>
    <s v="Procedura negoziata senza previa pubblicazione"/>
    <s v="Contratto d'appalto"/>
    <s v="FORNITURE"/>
    <s v="N"/>
    <s v="NULL"/>
    <s v="FB"/>
    <s v="FORNITURA DI BENI"/>
    <s v="NULL"/>
    <s v="NULL"/>
    <s v="PERFEZIONATA/O"/>
    <s v="2020-03-31"/>
  </r>
  <r>
    <x v="59"/>
    <x v="59"/>
    <s v="008"/>
    <x v="9"/>
    <s v="2020"/>
    <s v="2020-03-30"/>
    <x v="1451"/>
    <s v="8261637686"/>
    <s v="CIG"/>
    <s v="ULTERIORE ACQUISTO DI 75000 TEST SARS COV2 IgM/iGg GOLD 25T' Codice KHR25COR PER LE 3 AREE VASTA EMILIA ROMAGNA"/>
    <s v="33696000-5"/>
    <s v="REAGENTI E MEZZI DI CONTRASTO"/>
    <x v="4"/>
    <n v="375000"/>
    <s v="No"/>
    <n v="375000"/>
    <s v="Procedura negoziata senza previa pubblicazione"/>
    <s v="Contratto d'appalto"/>
    <s v="FORNITURE"/>
    <s v="N"/>
    <s v="NULL"/>
    <s v="FB"/>
    <s v="FORNITURA DI BENI"/>
    <s v="NULL"/>
    <s v="NULL"/>
    <s v="PERFEZIONATA/O"/>
    <s v="2020-03-31"/>
  </r>
  <r>
    <x v="59"/>
    <x v="59"/>
    <s v="008"/>
    <x v="9"/>
    <s v="2020"/>
    <s v="2020-03-31"/>
    <x v="1452"/>
    <s v="8262341B7A"/>
    <s v="CIG"/>
    <s v="ACQUITO URGENTE COVID 19 SARS COV2 codice KHR25COR TECHNOGENETICS PER TUTTA LA RER           "/>
    <s v="33696000-5"/>
    <s v="REAGENTI E MEZZI DI CONTRASTO"/>
    <x v="4"/>
    <n v="600000"/>
    <s v="No"/>
    <n v="600000"/>
    <s v="Procedura negoziata senza previa pubblicazione"/>
    <s v="Contratto d'appalto"/>
    <s v="FORNITURE"/>
    <s v="N"/>
    <s v="NULL"/>
    <s v="FB"/>
    <s v="FORNITURA DI BENI"/>
    <s v="NULL"/>
    <s v="NULL"/>
    <s v="PERFEZIONATA/O"/>
    <s v="2020-04-01"/>
  </r>
  <r>
    <x v="59"/>
    <x v="59"/>
    <s v="008"/>
    <x v="9"/>
    <s v="2020"/>
    <s v="2020-04-02"/>
    <x v="1453"/>
    <s v="8265153C03"/>
    <s v="CIG"/>
    <s v="SERVICE SISTEMA SIEROLOGICO PER LA DETERMINAZIONE ANTICORPI SARS COVID 19 AOU BO EUROIMMUN"/>
    <s v="33696000-5"/>
    <s v="REAGENTI E MEZZI DI CONTRASTO"/>
    <x v="4"/>
    <n v="650000"/>
    <s v="No"/>
    <n v="650000"/>
    <s v="Procedura negoziata senza previa pubblicazione"/>
    <s v="Accordo quadro"/>
    <s v="FORNITURE"/>
    <s v="N"/>
    <s v="NULL"/>
    <s v="FB"/>
    <s v="FORNITURA DI BENI"/>
    <s v="NULL"/>
    <s v="NULL"/>
    <s v="PERFEZIONATA/O"/>
    <s v="2020-04-02"/>
  </r>
  <r>
    <x v="59"/>
    <x v="59"/>
    <s v="008"/>
    <x v="9"/>
    <s v="2020"/>
    <s v="2020-04-03"/>
    <x v="1454"/>
    <s v="82660239F6"/>
    <s v="CIG"/>
    <s v="SERVICE SISTEMA IN CHEMILUMINESCENZA PER LA DETERMINAZIONE DEGLI ANTICORPI ANTI-SARS-COV-2 (COVID 19) AOU BO DITTA PANTEC"/>
    <s v="33696000-5"/>
    <s v="REAGENTI E MEZZI DI CONTRASTO"/>
    <x v="4"/>
    <n v="700000"/>
    <s v="No"/>
    <n v="700000"/>
    <s v="Procedura negoziata senza previa pubblicazione"/>
    <s v="Accordo quadro"/>
    <s v="FORNITURE"/>
    <s v="N"/>
    <s v="NULL"/>
    <s v="FB"/>
    <s v="FORNITURA DI BENI"/>
    <s v="NULL"/>
    <s v="NULL"/>
    <s v="PERFEZIONATA/O"/>
    <s v="2020-04-03"/>
  </r>
  <r>
    <x v="59"/>
    <x v="59"/>
    <s v="008"/>
    <x v="9"/>
    <s v="2020"/>
    <s v="2020-04-03"/>
    <x v="1455"/>
    <s v="82664011E8"/>
    <s v="CIG"/>
    <s v="ACQUISTO URGENTE DI TEST DIAGNOSI SARS COVID GOLD TECHNOGENETICS AUSL BO"/>
    <s v="33696000-5"/>
    <s v="REAGENTI E MEZZI DI CONTRASTO"/>
    <x v="4"/>
    <n v="1750000"/>
    <s v="No"/>
    <n v="1750000"/>
    <s v="Procedura negoziata senza previa pubblicazione"/>
    <s v="Contratto d'appalto"/>
    <s v="FORNITURE"/>
    <s v="N"/>
    <s v="NULL"/>
    <s v="FB"/>
    <s v="FORNITURA DI BENI"/>
    <s v="NULL"/>
    <s v="NULL"/>
    <s v="PERFEZIONATA/O"/>
    <s v="2020-04-08"/>
  </r>
  <r>
    <x v="59"/>
    <x v="59"/>
    <s v="008"/>
    <x v="9"/>
    <s v="2020"/>
    <s v="2020-04-03"/>
    <x v="1456"/>
    <s v="826646243E"/>
    <s v="CIG"/>
    <s v="TAMPONI NASOFARINGEI "/>
    <s v="33190000-8"/>
    <s v="DISPOSITIVI E PRODOTTI MEDICI VARI"/>
    <x v="4"/>
    <n v="486000"/>
    <s v="No"/>
    <n v="486000"/>
    <s v="Procedura negoziata senza previa pubblicazione"/>
    <s v="Contratto d'appalto"/>
    <s v="FORNITURE"/>
    <s v="N"/>
    <s v="NULL"/>
    <s v="FB"/>
    <s v="FORNITURA DI BENI"/>
    <s v="NULL"/>
    <s v="NULL"/>
    <s v="PERFEZIONATA/O"/>
    <s v="2020-04-03"/>
  </r>
  <r>
    <x v="59"/>
    <x v="59"/>
    <s v="008"/>
    <x v="9"/>
    <s v="2020"/>
    <s v="2020-04-07"/>
    <x v="1457"/>
    <s v="8268926599"/>
    <s v="CIG"/>
    <s v="SERVICE DIAGNOSI SIEROLOGICA COVID 19 AOU BO DITTAA LIFAX"/>
    <s v="33696000-5"/>
    <s v="REAGENTI E MEZZI DI CONTRASTO"/>
    <x v="4"/>
    <n v="650000"/>
    <s v="No"/>
    <n v="650000"/>
    <s v="Procedura negoziata senza previa pubblicazione"/>
    <s v="Accordo quadro"/>
    <s v="FORNITURE"/>
    <s v="N"/>
    <s v="NULL"/>
    <s v="FB"/>
    <s v="FORNITURA DI BENI"/>
    <s v="NULL"/>
    <s v="NULL"/>
    <s v="PERFEZIONATA/O"/>
    <s v="2020-04-07"/>
  </r>
  <r>
    <x v="61"/>
    <x v="61"/>
    <s v="007"/>
    <x v="7"/>
    <s v="2020"/>
    <s v="2020-04-03"/>
    <x v="1458"/>
    <s v="8267166932"/>
    <s v="CIG"/>
    <s v="Fornitura in service di sistemi diagnostici sierologici per anticorpi SARS-COV-2"/>
    <s v="33124110-9"/>
    <s v="SISTEMI DIAGNOSTICI"/>
    <x v="4"/>
    <n v="1640000"/>
    <s v="Si"/>
    <n v="1320000"/>
    <s v="Procedura negoziata senza previa pubblicazione"/>
    <s v="Convenzione"/>
    <s v="FORNITURE"/>
    <s v="N"/>
    <s v="NULL"/>
    <s v="FB"/>
    <s v="FORNITURA DI BENI"/>
    <s v="NULL"/>
    <s v="NULL"/>
    <s v="AGGIUDICATA/O"/>
    <s v="2020-04-11"/>
  </r>
  <r>
    <x v="61"/>
    <x v="61"/>
    <s v="007"/>
    <x v="7"/>
    <s v="2020"/>
    <s v="2020-04-03"/>
    <x v="1458"/>
    <s v="8267167A05"/>
    <s v="CIG"/>
    <s v="Fornitura in service di sistemi diagnostici sierologici per anticorpi SARS-COV-2"/>
    <s v="33124110-9"/>
    <s v="SISTEMI DIAGNOSTICI"/>
    <x v="4"/>
    <n v="1640000"/>
    <s v="Si"/>
    <n v="320000"/>
    <s v="Procedura negoziata senza previa pubblicazione"/>
    <s v="Convenzione"/>
    <s v="FORNITURE"/>
    <s v="N"/>
    <s v="NULL"/>
    <s v="FB"/>
    <s v="FORNITURA DI BENI"/>
    <s v="NULL"/>
    <s v="NULL"/>
    <s v="PERFEZIONATA/O"/>
    <s v="2020-04-04"/>
  </r>
  <r>
    <x v="62"/>
    <x v="62"/>
    <s v="011"/>
    <x v="14"/>
    <s v="2020"/>
    <s v="2020-03-09"/>
    <x v="1459"/>
    <s v="8240916B02"/>
    <s v="CIG"/>
    <s v="Fornitura in service di n. 2 Analizzatori di tamponi per individuazione del COVID-19 e relativo materiale di consumo"/>
    <s v="33124110-9"/>
    <s v="SISTEMI DIAGNOSTICI"/>
    <x v="4"/>
    <n v="212600"/>
    <s v="No"/>
    <n v="212600"/>
    <s v="Procedura negoziata senza previa pubblicazione"/>
    <s v="Contratto d'appalto"/>
    <s v="FORNITURE"/>
    <s v="N"/>
    <s v="NULL"/>
    <s v="FB"/>
    <s v="FORNITURA DI BENI"/>
    <s v="NULL"/>
    <s v="NULL"/>
    <s v="PERFEZIONATA/O"/>
    <s v="2020-03-09"/>
  </r>
  <r>
    <x v="62"/>
    <x v="62"/>
    <s v="011"/>
    <x v="14"/>
    <s v="2020"/>
    <s v="2020-03-13"/>
    <x v="1460"/>
    <s v="824639439B"/>
    <s v="CIG"/>
    <s v="procedura negoziata senza previa pubblicazione di bando per Fornitura in service di n.2 analizzatori di tamponi per individuazione del COVID-19 e relativo materiale di consumo (160.10.10/2020/prov/473)"/>
    <s v="33124110-9"/>
    <s v="SISTEMI DIAGNOSTICI"/>
    <x v="4"/>
    <n v="212600"/>
    <s v="No"/>
    <n v="212600"/>
    <s v="Procedura negoziata senza previa pubblicazione"/>
    <s v="Contratto d'appalto"/>
    <s v="FORNITURE"/>
    <s v="N"/>
    <s v="NULL"/>
    <s v="FB"/>
    <s v="FORNITURA DI BENI"/>
    <s v="NULL"/>
    <s v="NULL"/>
    <s v="PERFEZIONATA/O"/>
    <s v="2020-03-17"/>
  </r>
  <r>
    <x v="62"/>
    <x v="62"/>
    <s v="011"/>
    <x v="14"/>
    <s v="2020"/>
    <s v="2020-03-23"/>
    <x v="1461"/>
    <s v="8250738463"/>
    <s v="CIG"/>
    <s v="ACQUISIZIONE REAGENTI PER PROCESSATORI TAMPONI COVID-19 (160.10.10/2018/prov/110) "/>
    <s v="33696500-0"/>
    <s v="REATTIVI PER LABORATORIO"/>
    <x v="4"/>
    <n v="716000"/>
    <s v="No"/>
    <n v="716000"/>
    <s v="Procedura negoziata senza previa pubblicazione"/>
    <s v="Contratto d'appalto"/>
    <s v="FORNITURE"/>
    <s v="N"/>
    <s v="NULL"/>
    <s v="FB"/>
    <s v="FORNITURA DI BENI"/>
    <s v="NULL"/>
    <s v="NULL"/>
    <s v="PERFEZIONATA/O"/>
    <s v="2020-03-23"/>
  </r>
  <r>
    <x v="64"/>
    <x v="64"/>
    <s v="003"/>
    <x v="2"/>
    <s v="2020"/>
    <s v="2020-03-11"/>
    <x v="1462"/>
    <s v="8245495DB7"/>
    <s v="CIG"/>
    <s v="REAGENTI E SISTEMI DIAGNOSTICI IN REAL TIME PCR PER LA DETERMINAZIONE QUALITATIVA/QUANTITATIVA DEI PATOGENI VIRALIE BATTERICI-OTTO 1-ADESIONE ALLA AGGIUDICAZIONE DELLA  ASST DI BRESCIA"/>
    <s v="33124110-9"/>
    <s v="SISTEMI DIAGNOSTICI"/>
    <x v="4"/>
    <n v="89000"/>
    <s v="No"/>
    <n v="89000"/>
    <s v="Affidamento diretto in adesione ad accordo quadro/convenzione"/>
    <s v="Contratto d'appalto discendente da Accordo quadro/Convenzione senza successivo confronto competitivo"/>
    <s v="FORNITURE"/>
    <s v="N"/>
    <s v="NULL"/>
    <s v="FB"/>
    <s v="FORNITURA DI BENI"/>
    <s v="NULL"/>
    <n v="89000"/>
    <s v="PERFEZIONATA/O"/>
    <s v="2020-03-12"/>
  </r>
  <r>
    <x v="64"/>
    <x v="64"/>
    <s v="003"/>
    <x v="2"/>
    <s v="2020"/>
    <s v="2020-03-24"/>
    <x v="1463"/>
    <s v="8252541445"/>
    <s v="CIG"/>
    <s v="Fornitura di kit per omocisteina enzimatica completi di provette sottovuoto da utilizzare su piattaforma di biochimica"/>
    <s v="33696500-0"/>
    <s v="REATTIVI PER LABORATORIO"/>
    <x v="4"/>
    <n v="153500"/>
    <s v="No"/>
    <n v="153500"/>
    <s v="Procedura negoziata senza previa pubblicazione"/>
    <s v="Contratto d'appalto"/>
    <s v="FORNITURE"/>
    <s v="N"/>
    <s v="NULL"/>
    <s v="FB"/>
    <s v="FORNITURA DI BENI"/>
    <s v="NULL"/>
    <s v="NULL"/>
    <s v="PERFEZIONATA/O"/>
    <s v="2020-03-24"/>
  </r>
  <r>
    <x v="65"/>
    <x v="65"/>
    <s v="008"/>
    <x v="9"/>
    <s v="2020"/>
    <s v="2020-03-19"/>
    <x v="1464"/>
    <s v="8248619FB8"/>
    <s v="CIG"/>
    <s v="COVID-19 acquisto saggi per ricerca -  DIASORIN"/>
    <s v="33141625-7"/>
    <s v="MATERIALE DIAGNOSTICO"/>
    <x v="4"/>
    <n v="150000"/>
    <s v="No"/>
    <n v="150000"/>
    <s v="Procedura negoziata senza previa pubblicazione"/>
    <s v="Contratto d'appalto"/>
    <s v="FORNITURE"/>
    <s v="N"/>
    <s v="NULL"/>
    <s v="FB"/>
    <s v="FORNITURA DI BENI"/>
    <s v="NULL"/>
    <s v="NULL"/>
    <s v="PERFEZIONATA/O"/>
    <s v="2020-04-06"/>
  </r>
  <r>
    <x v="65"/>
    <x v="65"/>
    <s v="008"/>
    <x v="9"/>
    <s v="2020"/>
    <s v="2020-03-20"/>
    <x v="1465"/>
    <s v="8241154F68"/>
    <s v="CIG"/>
    <s v="Reagenti DITTA ARROW - SARS CoV-2 ex OCDPC N . 638 DEL 22/02/2020EMERGENZA COVID 19   modifiche all"/>
    <s v="33696000-5"/>
    <s v="REAGENTI E MEZZI DI CONTRASTO"/>
    <x v="4"/>
    <n v="149900"/>
    <s v="No"/>
    <n v="149900"/>
    <s v="Procedura negoziata senza previa pubblicazione"/>
    <s v="Contratto d'appalto"/>
    <s v="FORNITURE"/>
    <s v="N"/>
    <s v="NULL"/>
    <s v="FB"/>
    <s v="FORNITURA DI BENI"/>
    <s v="NULL"/>
    <s v="NULL"/>
    <s v="PERFEZIONATA/O"/>
    <s v="2020-03-25"/>
  </r>
  <r>
    <x v="65"/>
    <x v="65"/>
    <s v="008"/>
    <x v="9"/>
    <s v="2020"/>
    <s v="2020-03-23"/>
    <x v="1466"/>
    <s v="8241137165"/>
    <s v="CIG"/>
    <s v="Reagenti DITTA HOLOGIC - SARS CoV-2 ex OCDPC N . 638 DEL 22/02/2020EMERGENZA COVID 19   modifiche all"/>
    <s v="33696000-5"/>
    <s v="REAGENTI E MEZZI DI CONTRASTO"/>
    <x v="4"/>
    <n v="149900"/>
    <s v="No"/>
    <n v="149900"/>
    <s v="Procedura negoziata senza previa pubblicazione"/>
    <s v="Contratto d'appalto"/>
    <s v="FORNITURE"/>
    <s v="N"/>
    <s v="NULL"/>
    <s v="FB"/>
    <s v="FORNITURA DI BENI"/>
    <s v="NULL"/>
    <s v="NULL"/>
    <s v="PERFEZIONATA/O"/>
    <s v="2020-03-25"/>
  </r>
  <r>
    <x v="65"/>
    <x v="65"/>
    <s v="008"/>
    <x v="9"/>
    <s v="2020"/>
    <s v="2020-03-27"/>
    <x v="1467"/>
    <s v="8252726CED"/>
    <s v="CIG"/>
    <s v="emergenza COVID-19 acquisto reagenti RealQuality -  ditta AB ANALITICA SRL"/>
    <s v="33141625-7"/>
    <s v="MATERIALE DIAGNOSTICO"/>
    <x v="4"/>
    <n v="150000"/>
    <s v="No"/>
    <n v="150000"/>
    <s v="Procedura negoziata senza previa pubblicazione"/>
    <s v="Contratto d'appalto"/>
    <s v="FORNITURE"/>
    <s v="N"/>
    <s v="NULL"/>
    <s v="FB"/>
    <s v="FORNITURA DI BENI"/>
    <s v="NULL"/>
    <s v="NULL"/>
    <s v="PERFEZIONATA/O"/>
    <s v="2020-04-08"/>
  </r>
  <r>
    <x v="65"/>
    <x v="65"/>
    <s v="008"/>
    <x v="9"/>
    <s v="2020"/>
    <s v="2020-03-27"/>
    <x v="1468"/>
    <s v="825411030D"/>
    <s v="CIG"/>
    <s v="emergenza COVID-19 acquisto reagenti Genexpert -  ditta CEPHEID SRL"/>
    <s v="33141625-7"/>
    <s v="MATERIALE DIAGNOSTICO"/>
    <x v="4"/>
    <n v="704000"/>
    <s v="No"/>
    <n v="704000"/>
    <s v="Procedura negoziata senza previa pubblicazione"/>
    <s v="Contratto d'appalto"/>
    <s v="FORNITURE"/>
    <s v="N"/>
    <s v="NULL"/>
    <s v="FB"/>
    <s v="FORNITURA DI BENI"/>
    <s v="NULL"/>
    <s v="NULL"/>
    <s v="PERFEZIONATA/O"/>
    <s v="2020-04-08"/>
  </r>
  <r>
    <x v="65"/>
    <x v="65"/>
    <s v="008"/>
    <x v="9"/>
    <s v="2020"/>
    <s v="2020-03-27"/>
    <x v="1469"/>
    <s v="82583237B9"/>
    <s v="CIG"/>
    <s v="Emergenza COVID19 - Reagenti e materiale di consumo su  strum SISTEMA M2000 - ditta ABBOTT"/>
    <s v="33141625-7"/>
    <s v="MATERIALE DIAGNOSTICO"/>
    <x v="4"/>
    <n v="420000"/>
    <s v="No"/>
    <n v="420000"/>
    <s v="Procedura negoziata senza previa pubblicazione"/>
    <s v="Contratto d'appalto"/>
    <s v="FORNITURE"/>
    <s v="N"/>
    <s v="NULL"/>
    <s v="FB"/>
    <s v="FORNITURA DI BENI"/>
    <s v="NULL"/>
    <s v="NULL"/>
    <s v="PERFEZIONATA/O"/>
    <s v="2020-04-08"/>
  </r>
  <r>
    <x v="66"/>
    <x v="66"/>
    <s v="019"/>
    <x v="18"/>
    <s v="2020"/>
    <s v="2020-03-27"/>
    <x v="1470"/>
    <s v="8259471B14"/>
    <s v="CIG"/>
    <s v="procedura negoziata art.63 c.1 lett b,3 D lgs 50/16 fornitura n. 2 analizzatori automatici corredati di materiale diagnostico per ricerca e monitoraggio infezione da COVID-19. "/>
    <s v="33696500-0"/>
    <s v="REATTIVI PER LABORATORIO"/>
    <x v="4"/>
    <n v="125000"/>
    <s v="No"/>
    <n v="125000"/>
    <s v="Procedura negoziata senza previa pubblicazione"/>
    <s v="Contratto d'appalto"/>
    <s v="FORNITURE"/>
    <s v="N"/>
    <s v="NULL"/>
    <s v="FB"/>
    <s v="FORNITURA DI BENI"/>
    <s v="NULL"/>
    <s v="NULL"/>
    <s v="PERFEZIONATA/O"/>
    <s v="2020-03-27"/>
  </r>
  <r>
    <x v="185"/>
    <x v="185"/>
    <s v="005"/>
    <x v="1"/>
    <s v="2020"/>
    <s v="2020-03-12"/>
    <x v="1471"/>
    <s v="8244984808"/>
    <s v="CIG"/>
    <s v="A- FORNITURA URGENTE DI REAGENTI SU TERMOCICLATORE ROCHE PER COVID-19 OSPEDALE DI SAN BONIFACIO"/>
    <s v="33696000-5"/>
    <s v="REAGENTI E MEZZI DI CONTRASTO"/>
    <x v="4"/>
    <n v="106920"/>
    <s v="No"/>
    <n v="106920"/>
    <s v="Procedura negoziata per affidamenti sotto soglia"/>
    <s v="Contratto d'appalto"/>
    <s v="FORNITURE"/>
    <s v="N"/>
    <s v="NULL"/>
    <s v="FB"/>
    <s v="FORNITURA DI BENI"/>
    <s v="NULL"/>
    <s v="NULL"/>
    <s v="PERFEZIONATA/O"/>
    <s v="2020-03-30"/>
  </r>
  <r>
    <x v="185"/>
    <x v="185"/>
    <s v="005"/>
    <x v="1"/>
    <s v="2020"/>
    <s v="2020-03-19"/>
    <x v="1472"/>
    <s v="825213011B"/>
    <s v="CIG"/>
    <s v="A - ACQUISTO DIAGNOSTICA PER COVID 19 - LABORATORIO DI VILLAFRANCA"/>
    <s v="33124110-9"/>
    <s v="SISTEMI DIAGNOSTICI"/>
    <x v="4"/>
    <n v="187200"/>
    <s v="No"/>
    <n v="187200"/>
    <s v="Procedura negoziata per affidamenti sotto soglia"/>
    <s v="Contratto d'appalto"/>
    <s v="FORNITURE"/>
    <s v="N"/>
    <s v="NULL"/>
    <s v="FB"/>
    <s v="FORNITURA DI BENI"/>
    <s v="NULL"/>
    <s v="NULL"/>
    <s v="PERFEZIONATA/O"/>
    <s v="2020-03-25"/>
  </r>
  <r>
    <x v="185"/>
    <x v="185"/>
    <s v="005"/>
    <x v="1"/>
    <s v="2020"/>
    <s v="2020-03-24"/>
    <x v="1473"/>
    <s v="8256685003"/>
    <s v="CIG"/>
    <s v="A - EMERGENZA CORONAVIRUS - FORNITURA URGENTE DI MATERIALE DI CONSUMO PER RIVELAZIONE COVID-19 SU STRUMENTAZIONE OMNIA LH75 PER LABORATORIO DI VILLAFRANCA"/>
    <s v="33696000-5"/>
    <s v="REAGENTI E MEZZI DI CONTRASTO"/>
    <x v="4"/>
    <n v="200000"/>
    <s v="No"/>
    <n v="200000"/>
    <s v="Procedura negoziata per affidamenti sotto soglia"/>
    <s v="Contratto d'appalto"/>
    <s v="FORNITURE"/>
    <s v="N"/>
    <s v="NULL"/>
    <s v="FB"/>
    <s v="FORNITURA DI BENI"/>
    <s v="NULL"/>
    <s v="NULL"/>
    <s v="PERFEZIONATA/O"/>
    <s v="2020-03-27"/>
  </r>
  <r>
    <x v="185"/>
    <x v="185"/>
    <s v="005"/>
    <x v="1"/>
    <s v="2020"/>
    <s v="2020-03-27"/>
    <x v="1474"/>
    <s v="8259512CE9"/>
    <s v="CIG"/>
    <s v="A - EMERGENZ A CORONAVIRUS - REAGENTI PER SISTEMA ABBOTTM200 LABORATORIO DI LEGNAGO - EMERGENZA CORONAVIRUS"/>
    <s v="33696000-5"/>
    <s v="REAGENTI E MEZZI DI CONTRASTO"/>
    <x v="4"/>
    <n v="82500"/>
    <s v="No"/>
    <n v="82500"/>
    <s v="Procedura negoziata per affidamenti sotto soglia"/>
    <s v="Contratto d'appalto"/>
    <s v="FORNITURE"/>
    <s v="N"/>
    <s v="NULL"/>
    <s v="FB"/>
    <s v="FORNITURA DI BENI"/>
    <s v="NULL"/>
    <s v="NULL"/>
    <s v="PERFEZIONATA/O"/>
    <s v="2020-03-27"/>
  </r>
  <r>
    <x v="168"/>
    <x v="168"/>
    <s v="018"/>
    <x v="11"/>
    <s v="2020"/>
    <s v="2020-03-23"/>
    <x v="1475"/>
    <s v="82539238BA"/>
    <s v="CIG"/>
    <s v="Procedura a contrarre mediante affidamento diretto per la fornitura di reattivi necessari per la ricerca del Corona Virus ditta Arrow Diagnostics srl"/>
    <s v="33696000-5"/>
    <s v="REAGENTI E MEZZI DI CONTRASTO"/>
    <x v="4"/>
    <n v="96000"/>
    <s v="No"/>
    <n v="96000"/>
    <s v="Affidamento diretto"/>
    <s v="Contratto d'appalto"/>
    <s v="FORNITURE"/>
    <s v="N"/>
    <s v="NULL"/>
    <s v="FB"/>
    <s v="FORNITURA DI BENI"/>
    <s v="2020-03-23"/>
    <n v="96000"/>
    <s v="AGGIUDICATA/O"/>
    <s v="2020-03-25"/>
  </r>
  <r>
    <x v="69"/>
    <x v="69"/>
    <s v="005"/>
    <x v="1"/>
    <s v="2020"/>
    <s v="2020-04-02"/>
    <x v="1476"/>
    <s v="8265291DE4"/>
    <s v="CIG"/>
    <s v="Fornitura di reagenti ed il noleggio dell'apparecchiatura automatica per l'estrazione del DNA per lo studio genomico del Laboratorio HLA del DIMT di Venezia."/>
    <s v="33124110-9"/>
    <s v="SISTEMI DIAGNOSTICI"/>
    <x v="4"/>
    <n v="58333.33"/>
    <s v="No"/>
    <n v="58333.33"/>
    <s v="Procedura negoziata per affidamenti sotto soglia"/>
    <s v="Contratto d'appalto"/>
    <s v="FORNITURE"/>
    <s v="N"/>
    <s v="NULL"/>
    <s v="FB"/>
    <s v="FORNITURA DI BENI"/>
    <s v="NULL"/>
    <s v="NULL"/>
    <s v="PERFEZIONATA/O"/>
    <s v="2020-04-08"/>
  </r>
  <r>
    <x v="70"/>
    <x v="70"/>
    <s v="005"/>
    <x v="1"/>
    <s v="2020"/>
    <s v="2020-03-19"/>
    <x v="1477"/>
    <s v="8256110580"/>
    <s v="CIG"/>
    <s v="Acquisto Kit per identificazione SARS-CoV-2 mediante RT-PCR Real Time"/>
    <s v="38912000-1"/>
    <s v="KIT AUTOMATICI DI PROVA CON TAMPONE"/>
    <x v="4"/>
    <n v="302893.2"/>
    <s v="No"/>
    <n v="302893.2"/>
    <s v="Affidamento diretto"/>
    <s v="Contratto d'appalto"/>
    <s v="FORNITURE"/>
    <s v="N"/>
    <s v="NULL"/>
    <s v="FB"/>
    <s v="FORNITURA DI BENI"/>
    <s v="NULL"/>
    <s v="NULL"/>
    <s v="PERFEZIONATA/O"/>
    <s v="2020-03-31"/>
  </r>
  <r>
    <x v="169"/>
    <x v="169"/>
    <s v="018"/>
    <x v="11"/>
    <s v="2020"/>
    <s v="2020-03-31"/>
    <x v="1478"/>
    <s v="8262005635"/>
    <s v="CIG"/>
    <s v="Acquisto Sistema Monitoraggio per Glicemia per la Diabetologia Teritoriele dell'ASP d iCatanzaro"/>
    <s v="33124110-9"/>
    <s v="SISTEMI DIAGNOSTICI"/>
    <x v="4"/>
    <n v="214000"/>
    <s v="No"/>
    <n v="214000"/>
    <s v="Procedura negoziata senza previa pubblicazione"/>
    <s v="Contratto d'appalto"/>
    <s v="FORNITURE"/>
    <s v="N"/>
    <s v="NULL"/>
    <s v="FB"/>
    <s v="FORNITURA DI BENI"/>
    <s v="NULL"/>
    <s v="NULL"/>
    <s v="PERFEZIONATA/O"/>
    <s v="2020-03-31"/>
  </r>
  <r>
    <x v="72"/>
    <x v="72"/>
    <s v="999"/>
    <x v="10"/>
    <s v="2020"/>
    <s v="2020-03-19"/>
    <x v="1479"/>
    <s v="8250017167"/>
    <s v="CIG"/>
    <s v="PC20REA004 - Forntiura  materiale di consumo  per FILM ARRAY - integrazione PC19REA012 -  - EMERGENZA COVID 19"/>
    <s v="33141625-7"/>
    <s v="MATERIALE DIAGNOSTICO"/>
    <x v="4"/>
    <n v="199992"/>
    <s v="No"/>
    <n v="199992"/>
    <s v="Procedura negoziata per affidamenti sotto soglia"/>
    <s v="Contratto d'appalto"/>
    <s v="FORNITURE"/>
    <s v="N"/>
    <s v="NULL"/>
    <s v="FB"/>
    <s v="FORNITURA DI BENI"/>
    <s v="NULL"/>
    <s v="NULL"/>
    <s v="PERFEZIONATA/O"/>
    <s v="2020-04-02"/>
  </r>
  <r>
    <x v="72"/>
    <x v="72"/>
    <s v="999"/>
    <x v="10"/>
    <s v="2020"/>
    <s v="2020-03-19"/>
    <x v="1480"/>
    <s v="8251896001"/>
    <s v="CIG"/>
    <s v="PC20REA006 - Fornitura reagenti per plasma/siero su strumento ELLA  - EMERGENZA COVID19"/>
    <s v="33141625-7"/>
    <s v="MATERIALE DIAGNOSTICO"/>
    <x v="4"/>
    <n v="51128"/>
    <s v="No"/>
    <n v="51128"/>
    <s v="Procedura negoziata per affidamenti sotto soglia"/>
    <s v="Contratto d'appalto"/>
    <s v="FORNITURE"/>
    <s v="N"/>
    <s v="NULL"/>
    <s v="FB"/>
    <s v="FORNITURA DI BENI"/>
    <s v="NULL"/>
    <s v="NULL"/>
    <s v="PERFEZIONATA/O"/>
    <s v="2020-04-02"/>
  </r>
  <r>
    <x v="72"/>
    <x v="72"/>
    <s v="999"/>
    <x v="10"/>
    <s v="2020"/>
    <s v="2020-03-19"/>
    <x v="1481"/>
    <s v="8258685276"/>
    <s v="CIG"/>
    <s v="PC20REA009  Fornitura KIT UVT BD  PROVETTE E TAMPONI PER VIROCOLTURA  - EMERGENZA COVID 19"/>
    <s v="33141625-7"/>
    <s v="MATERIALE DIAGNOSTICO"/>
    <x v="4"/>
    <n v="120600"/>
    <s v="No"/>
    <n v="120600"/>
    <s v="Procedura negoziata per affidamenti sotto soglia"/>
    <s v="Convenzione"/>
    <s v="FORNITURE"/>
    <s v="N"/>
    <s v="NULL"/>
    <s v="FB"/>
    <s v="FORNITURA DI BENI"/>
    <s v="NULL"/>
    <s v="NULL"/>
    <s v="PERFEZIONATA/O"/>
    <s v="2020-04-02"/>
  </r>
  <r>
    <x v="72"/>
    <x v="72"/>
    <s v="999"/>
    <x v="10"/>
    <s v="2020"/>
    <s v="2020-03-20"/>
    <x v="1482"/>
    <s v="8253066583"/>
    <s v="CIG"/>
    <s v="PC20REA005 - Forntiura sistema standard F2400 e relativo materiale di consumo  (test rapidi legionella e pneumoniae  - EMERGENZA COVID 19"/>
    <s v="33141625-7"/>
    <s v="MATERIALE DIAGNOSTICO"/>
    <x v="4"/>
    <n v="81562.5"/>
    <s v="No"/>
    <n v="81562.5"/>
    <s v="Procedura negoziata per affidamenti sotto soglia"/>
    <s v="Contratto d'appalto"/>
    <s v="FORNITURE"/>
    <s v="N"/>
    <s v="NULL"/>
    <s v="FB"/>
    <s v="FORNITURA DI BENI"/>
    <s v="NULL"/>
    <s v="NULL"/>
    <s v="PERFEZIONATA/O"/>
    <s v="2020-04-02"/>
  </r>
  <r>
    <x v="72"/>
    <x v="72"/>
    <s v="999"/>
    <x v="10"/>
    <s v="2020"/>
    <s v="2020-03-23"/>
    <x v="1483"/>
    <s v="8253406E14"/>
    <s v="CIG"/>
    <s v="PC20REA003 - Forntiura in noleggio di n. 2 estrattori di DNA/RNA  mod. EZ1 ADVANCED XL e relativo materiale di consumo  - EMERGENZA COVID 19"/>
    <s v="33141625-7"/>
    <s v="MATERIALE DIAGNOSTICO"/>
    <x v="4"/>
    <n v="69827.240000000005"/>
    <s v="No"/>
    <n v="69827.240000000005"/>
    <s v="Procedura negoziata per affidamenti sotto soglia"/>
    <s v="Convenzione"/>
    <s v="FORNITURE"/>
    <s v="N"/>
    <s v="NULL"/>
    <s v="FB"/>
    <s v="FORNITURA DI BENI"/>
    <s v="NULL"/>
    <s v="NULL"/>
    <s v="PERFEZIONATA/O"/>
    <s v="2020-04-02"/>
  </r>
  <r>
    <x v="72"/>
    <x v="72"/>
    <s v="999"/>
    <x v="10"/>
    <s v="2020"/>
    <s v="2020-03-24"/>
    <x v="1484"/>
    <s v="8253672998"/>
    <s v="CIG"/>
    <s v="PC20REA008 -TEST CORONAVIRUS E CONTROLLI PER COBAS6800 (ID15REA012L.1)  - EMERGENZA COVID 19"/>
    <s v="33141625-7"/>
    <s v="MATERIALE DIAGNOSTICO"/>
    <x v="4"/>
    <n v="112848"/>
    <s v="No"/>
    <n v="112848"/>
    <s v="Procedura negoziata senza previa pubblicazione"/>
    <s v="Contratto d'appalto"/>
    <s v="FORNITURE"/>
    <s v="N"/>
    <s v="NULL"/>
    <s v="FB"/>
    <s v="FORNITURA DI BENI"/>
    <s v="NULL"/>
    <s v="NULL"/>
    <s v="PERFEZIONATA/O"/>
    <s v="2020-04-02"/>
  </r>
  <r>
    <x v="72"/>
    <x v="72"/>
    <s v="999"/>
    <x v="10"/>
    <s v="2020"/>
    <s v="2020-03-25"/>
    <x v="1485"/>
    <s v="825703727D"/>
    <s v="CIG"/>
    <s v="PC20REA010 Fornitura kit Covid per Qiasymphony - EMERGENZA COVID 19"/>
    <s v="33141625-7"/>
    <s v="MATERIALE DIAGNOSTICO"/>
    <x v="4"/>
    <n v="260384"/>
    <s v="No"/>
    <n v="260384"/>
    <s v="Procedura negoziata senza previa pubblicazione"/>
    <s v="Contratto d'appalto"/>
    <s v="FORNITURE"/>
    <s v="N"/>
    <s v="NULL"/>
    <s v="FB"/>
    <s v="FORNITURA DI BENI"/>
    <s v="NULL"/>
    <s v="NULL"/>
    <s v="PERFEZIONATA/O"/>
    <s v="2020-04-02"/>
  </r>
  <r>
    <x v="72"/>
    <x v="72"/>
    <s v="999"/>
    <x v="10"/>
    <s v="2020"/>
    <s v="2020-03-25"/>
    <x v="1486"/>
    <s v="82572187D9"/>
    <s v="CIG"/>
    <s v="PC20REA011  Fornitura tamponi per virologia  - EMERGENZA COVID 19"/>
    <s v="33141625-7"/>
    <s v="MATERIALE DIAGNOSTICO"/>
    <x v="4"/>
    <n v="180000"/>
    <s v="No"/>
    <n v="180000"/>
    <s v="Procedura negoziata per affidamenti sotto soglia"/>
    <s v="Contratto d'appalto"/>
    <s v="FORNITURE"/>
    <s v="N"/>
    <s v="NULL"/>
    <s v="FB"/>
    <s v="FORNITURA DI BENI"/>
    <s v="NULL"/>
    <s v="NULL"/>
    <s v="PERFEZIONATA/O"/>
    <s v="2020-04-02"/>
  </r>
  <r>
    <x v="72"/>
    <x v="72"/>
    <s v="999"/>
    <x v="10"/>
    <s v="2020"/>
    <s v="2020-03-31"/>
    <x v="1487"/>
    <s v="8262029A02"/>
    <s v="CIG"/>
    <s v="PC20PRE022 - Fornitura Dexcom G5 per pazienti con microinfusore Roche"/>
    <s v="33124110-9"/>
    <s v="SISTEMI DIAGNOSTICI"/>
    <x v="4"/>
    <n v="29465"/>
    <s v="No"/>
    <n v="29465"/>
    <s v="Affidamento diretto"/>
    <s v="Convenzione"/>
    <s v="FORNITURE"/>
    <s v="N"/>
    <s v="NULL"/>
    <s v="FB"/>
    <s v="FORNITURA DI BENI"/>
    <s v="NULL"/>
    <s v="NULL"/>
    <s v="PERFEZIONATA/O"/>
    <s v="2020-03-31"/>
  </r>
  <r>
    <x v="72"/>
    <x v="72"/>
    <s v="999"/>
    <x v="10"/>
    <s v="2020"/>
    <s v="2020-04-01"/>
    <x v="1488"/>
    <s v="8263335FBF"/>
    <s v="CIG"/>
    <s v="PC20REA013  Fornitura tamponi per virologia  - EMERGENZA COVID 19 - TERZA TRANCHE"/>
    <s v="33141625-7"/>
    <s v="MATERIALE DIAGNOSTICO"/>
    <x v="4"/>
    <n v="405000"/>
    <s v="No"/>
    <n v="405000"/>
    <s v="Procedura negoziata senza previa pubblicazione"/>
    <s v="Contratto d'appalto"/>
    <s v="FORNITURE"/>
    <s v="N"/>
    <s v="NULL"/>
    <s v="FB"/>
    <s v="FORNITURA DI BENI"/>
    <s v="NULL"/>
    <s v="NULL"/>
    <s v="PERFEZIONATA/O"/>
    <s v="2020-04-02"/>
  </r>
  <r>
    <x v="73"/>
    <x v="73"/>
    <s v="999"/>
    <x v="10"/>
    <s v="2020"/>
    <s v="2020-03-10"/>
    <x v="1489"/>
    <s v="82418562BB"/>
    <s v="CIG"/>
    <s v="17REA004.1 lotto 2 - fornitura in service colorazione e montaggio vetrini per 60 mesi"/>
    <s v="33124110-9"/>
    <s v="SISTEMI DIAGNOSTICI"/>
    <x v="4"/>
    <n v="344700"/>
    <s v="No"/>
    <n v="344700"/>
    <s v="Affidamento diretto in adesione ad accordo quadro/convenzione"/>
    <s v="Contratto d'appalto discendente da Accordo quadro/Convenzione senza successivo confronto competitivo"/>
    <s v="SERVIZI"/>
    <s v="N"/>
    <s v="NULL"/>
    <s v="FS"/>
    <s v="FORNITURA DI SERVIZI"/>
    <s v="NULL"/>
    <n v="344700"/>
    <s v="PERFEZIONATA/O"/>
    <s v="2020-03-10"/>
  </r>
  <r>
    <x v="74"/>
    <x v="74"/>
    <s v="019"/>
    <x v="18"/>
    <s v="2020"/>
    <s v="2020-03-17"/>
    <x v="364"/>
    <s v="82485040D6"/>
    <s v="CIG"/>
    <s v="Procedura negoziata telematica sul MEPA (RDO) ai sensi degli artt. 58, 63 e 36 lettera c) del D.Lgs. n. 50 del 18/04/2016, divisa in due lotti, per l'acquisto di attrezzature varie (n. 3 video endoscopi - n. 1 pompa volumetrica per infusione endovenosa) per l'U.O. di Gastroenterologia del P.O. di Taormina DEL 710DG del 13.03.2020"/>
    <s v="33124110-9"/>
    <s v="SISTEMI DIAGNOSTICI"/>
    <x v="4"/>
    <n v="66300"/>
    <s v="Si"/>
    <n v="65000"/>
    <s v="Procedura negoziata per affidamenti sotto soglia"/>
    <s v="Contratto d'appalto"/>
    <s v="FORNITURE"/>
    <s v="N"/>
    <s v="NULL"/>
    <s v="FB"/>
    <s v="FORNITURA DI BENI"/>
    <s v="NULL"/>
    <s v="NULL"/>
    <s v="PERFEZIONATA/O"/>
    <s v="2020-03-17"/>
  </r>
  <r>
    <x v="77"/>
    <x v="77"/>
    <s v="020"/>
    <x v="21"/>
    <s v="2020"/>
    <s v="2020-03-20"/>
    <x v="1490"/>
    <s v="82529440D7"/>
    <s v="CIG"/>
    <s v="strumenti per test ricerca Sars-Cov-2"/>
    <s v="33124110-9"/>
    <s v="SISTEMI DIAGNOSTICI"/>
    <x v="4"/>
    <n v="60000"/>
    <s v="No"/>
    <n v="60000"/>
    <s v="Procedura negoziata senza previa pubblicazione"/>
    <s v="Contratto d'appalto"/>
    <s v="FORNITURE"/>
    <s v="N"/>
    <s v="NULL"/>
    <s v="AA"/>
    <s v="ALTRO (Stazioni appaltanti con sistema di qualificazione proprio)"/>
    <s v="NULL"/>
    <s v="NULL"/>
    <s v="PERFEZIONATA/O"/>
    <s v="2020-03-20"/>
  </r>
  <r>
    <x v="77"/>
    <x v="77"/>
    <s v="020"/>
    <x v="21"/>
    <s v="2020"/>
    <s v="2020-03-31"/>
    <x v="1491"/>
    <s v="82612116FA"/>
    <s v="CIG"/>
    <s v="fornitura in service  per l'analisi in estemporanea del linfonodo sentinella"/>
    <s v="33696000-5"/>
    <s v="REAGENTI E MEZZI DI CONTRASTO"/>
    <x v="4"/>
    <n v="184000"/>
    <s v="No"/>
    <n v="184000"/>
    <s v="Procedura negoziata per affidamenti sotto soglia"/>
    <s v="Contratto d'appalto"/>
    <s v="FORNITURE"/>
    <s v="N"/>
    <s v="NULL"/>
    <s v="FB"/>
    <s v="FORNITURA DI BENI"/>
    <s v="NULL"/>
    <s v="NULL"/>
    <s v="PERFEZIONATA/O"/>
    <s v="2020-04-03"/>
  </r>
  <r>
    <x v="77"/>
    <x v="77"/>
    <s v="020"/>
    <x v="21"/>
    <s v="2020"/>
    <s v="2020-03-31"/>
    <x v="1492"/>
    <s v="8262006708"/>
    <s v="CIG"/>
    <s v="FORNITURA REAGENTI URGENTI PER COVID 19"/>
    <s v="33696500-0"/>
    <s v="REATTIVI PER LABORATORIO"/>
    <x v="4"/>
    <n v="171068.48"/>
    <s v="Si"/>
    <n v="62400"/>
    <s v="Procedura negoziata senza previa pubblicazione"/>
    <s v="Contratto d'appalto"/>
    <s v="FORNITURE"/>
    <s v="N"/>
    <s v="NULL"/>
    <s v="AA"/>
    <s v="ALTRO (Stazioni appaltanti con sistema di qualificazione proprio)"/>
    <s v="NULL"/>
    <s v="NULL"/>
    <s v="PERFEZIONATA/O"/>
    <s v="2020-03-31"/>
  </r>
  <r>
    <x v="77"/>
    <x v="77"/>
    <s v="020"/>
    <x v="21"/>
    <s v="2020"/>
    <s v="2020-03-31"/>
    <x v="1492"/>
    <s v="8262191FB0"/>
    <s v="CIG"/>
    <s v="FORNITURA REAGENTI URGENTI PER COVID 19"/>
    <s v="33696500-0"/>
    <s v="REATTIVI PER LABORATORIO"/>
    <x v="4"/>
    <n v="171068.48"/>
    <s v="Si"/>
    <n v="2468.48"/>
    <s v="Procedura negoziata senza previa pubblicazione"/>
    <s v="Contratto d'appalto"/>
    <s v="FORNITURE"/>
    <s v="N"/>
    <s v="NULL"/>
    <s v="FB"/>
    <s v="FORNITURA DI BENI"/>
    <s v="NULL"/>
    <s v="NULL"/>
    <s v="PERFEZIONATA/O"/>
    <s v="2020-03-31"/>
  </r>
  <r>
    <x v="77"/>
    <x v="77"/>
    <s v="020"/>
    <x v="21"/>
    <s v="2020"/>
    <s v="2020-03-31"/>
    <x v="1492"/>
    <s v="8262204A6C"/>
    <s v="CIG"/>
    <s v="FORNITURA REAGENTI URGENTI PER COVID 19"/>
    <s v="33696500-0"/>
    <s v="REATTIVI PER LABORATORIO"/>
    <x v="4"/>
    <n v="171068.48"/>
    <s v="Si"/>
    <n v="106200"/>
    <s v="Procedura negoziata senza previa pubblicazione"/>
    <s v="Contratto d'appalto"/>
    <s v="FORNITURE"/>
    <s v="N"/>
    <s v="NULL"/>
    <s v="FB"/>
    <s v="FORNITURA DI BENI"/>
    <s v="NULL"/>
    <s v="NULL"/>
    <s v="PERFEZIONATA/O"/>
    <s v="2020-03-31"/>
  </r>
  <r>
    <x v="79"/>
    <x v="79"/>
    <s v="010"/>
    <x v="15"/>
    <s v="2020"/>
    <s v="2020-03-11"/>
    <x v="1493"/>
    <s v="82444184F5"/>
    <s v="CIG"/>
    <s v="fornitura service 'Emogasanalisi' per Laboratori e  servizi di Rianimazione degli Ospedali di Città di Castello e di Branca"/>
    <s v="33124110-9"/>
    <s v="SISTEMI DIAGNOSTICI"/>
    <x v="4"/>
    <n v="86928"/>
    <s v="No"/>
    <n v="86928"/>
    <s v="Procedura negoziata senza previa pubblicazione"/>
    <s v="Contratto d'appalto"/>
    <s v="FORNITURE"/>
    <s v="N"/>
    <s v="NULL"/>
    <s v="FB"/>
    <s v="FORNITURA DI BENI"/>
    <s v="NULL"/>
    <s v="NULL"/>
    <s v="PERFEZIONATA/O"/>
    <s v="2020-03-11"/>
  </r>
  <r>
    <x v="79"/>
    <x v="79"/>
    <s v="010"/>
    <x v="15"/>
    <s v="2020"/>
    <s v="2020-03-12"/>
    <x v="1494"/>
    <s v="824468514C"/>
    <s v="CIG"/>
    <s v="fornitura service per determinazioni del settore 'Autoimmunità - Elisa' presso il Laboratorio di Città di Castello"/>
    <s v="33124110-9"/>
    <s v="SISTEMI DIAGNOSTICI"/>
    <x v="4"/>
    <n v="152000"/>
    <s v="No"/>
    <n v="152000"/>
    <s v="Procedura negoziata senza previa pubblicazione"/>
    <s v="Contratto d'appalto"/>
    <s v="FORNITURE"/>
    <s v="N"/>
    <s v="NULL"/>
    <s v="FB"/>
    <s v="FORNITURA DI BENI"/>
    <s v="NULL"/>
    <s v="NULL"/>
    <s v="PERFEZIONATA/O"/>
    <s v="2020-03-12"/>
  </r>
  <r>
    <x v="82"/>
    <x v="82"/>
    <s v="003"/>
    <x v="2"/>
    <s v="2020"/>
    <s v="2020-03-18"/>
    <x v="1495"/>
    <s v="8250258846"/>
    <s v="CIG"/>
    <s v="ADESIONE ARCA 2019_008 LOTTO 31 BAYER"/>
    <s v="33696000-5"/>
    <s v="REAGENTI E MEZZI DI CONTRASTO"/>
    <x v="4"/>
    <n v="296700"/>
    <s v="No"/>
    <n v="296700"/>
    <s v="Affidamento diretto in adesione ad accordo quadro/convenzione"/>
    <s v="Contratto d'appalto discendente da Accordo quadro/Convenzione senza successivo confronto competitivo"/>
    <s v="FORNITURE"/>
    <s v="N"/>
    <s v="NULL"/>
    <s v="FB"/>
    <s v="FORNITURA DI BENI"/>
    <s v="NULL"/>
    <n v="296700"/>
    <s v="PERFEZIONATA/O"/>
    <s v="2020-03-20"/>
  </r>
  <r>
    <x v="82"/>
    <x v="82"/>
    <s v="003"/>
    <x v="2"/>
    <s v="2020"/>
    <s v="2020-03-19"/>
    <x v="1496"/>
    <s v="8250243BE4"/>
    <s v="CIG"/>
    <s v="ADESIONE ARCA 2019_008 LOTTO 68 GE"/>
    <s v="33696000-5"/>
    <s v="REAGENTI E MEZZI DI CONTRASTO"/>
    <x v="4"/>
    <n v="134500"/>
    <s v="No"/>
    <n v="134500"/>
    <s v="Affidamento diretto in adesione ad accordo quadro/convenzione"/>
    <s v="Contratto d'appalto discendente da Accordo quadro/Convenzione senza successivo confronto competitivo"/>
    <s v="FORNITURE"/>
    <s v="N"/>
    <s v="NULL"/>
    <s v="FB"/>
    <s v="FORNITURA DI BENI"/>
    <s v="NULL"/>
    <n v="134500"/>
    <s v="PERFEZIONATA/O"/>
    <s v="2020-03-20"/>
  </r>
  <r>
    <x v="82"/>
    <x v="82"/>
    <s v="003"/>
    <x v="2"/>
    <s v="2020"/>
    <s v="2020-03-23"/>
    <x v="1497"/>
    <s v="82502501AE"/>
    <s v="CIG"/>
    <s v="ADESIONE ARCA 2019_008 LOTTO 62 GE"/>
    <s v="33696000-5"/>
    <s v="REAGENTI E MEZZI DI CONTRASTO"/>
    <x v="4"/>
    <n v="109120"/>
    <s v="No"/>
    <n v="109120"/>
    <s v="Affidamento diretto in adesione ad accordo quadro/convenzione"/>
    <s v="Contratto d'appalto discendente da Accordo quadro/Convenzione senza successivo confronto competitivo"/>
    <s v="FORNITURE"/>
    <s v="N"/>
    <s v="NULL"/>
    <s v="FB"/>
    <s v="FORNITURA DI BENI"/>
    <s v="NULL"/>
    <n v="109120"/>
    <s v="PERFEZIONATA/O"/>
    <s v="2020-03-24"/>
  </r>
  <r>
    <x v="82"/>
    <x v="82"/>
    <s v="003"/>
    <x v="2"/>
    <s v="2020"/>
    <s v="2020-03-27"/>
    <x v="1498"/>
    <s v="8259377D81"/>
    <s v="CIG"/>
    <s v="SERVIZIO DI INDAGINI DIAGNOSTICHE NEL CAMPO DELLA GENETICA MOLECOLARE"/>
    <s v="85148000-8"/>
    <s v="SERVIZI DI ANALISI MEDICHE"/>
    <x v="4"/>
    <n v="330000"/>
    <s v="No"/>
    <n v="330000"/>
    <s v="Affidamento diretto in adesione ad accordo quadro/convenzione"/>
    <s v="Contratto d'appalto"/>
    <s v="SERVIZI"/>
    <s v="N"/>
    <s v="NULL"/>
    <s v="FS"/>
    <s v="FORNITURA DI SERVIZI"/>
    <s v="NULL"/>
    <s v="NULL"/>
    <s v="PERFEZIONATA/O"/>
    <s v="2020-03-27"/>
  </r>
  <r>
    <x v="83"/>
    <x v="83"/>
    <s v="015"/>
    <x v="20"/>
    <s v="2020"/>
    <s v="2020-03-02"/>
    <x v="1499"/>
    <s v="8241113D93"/>
    <s v="CIG"/>
    <s v="FORNITURA REAGENTI PER TEST AUSPICABILI DITTA ORTHO CLINICAL  ART. 57  comma 3 Dlg. 163/2006"/>
    <s v="33696000-5"/>
    <s v="REAGENTI E MEZZI DI CONTRASTO"/>
    <x v="4"/>
    <n v="120725.67"/>
    <s v="No"/>
    <n v="120725.67"/>
    <s v="Procedura negoziata senza previa pubblicazione"/>
    <s v="Contratto d'appalto"/>
    <s v="FORNITURE"/>
    <s v="N"/>
    <s v="NULL"/>
    <s v="FB"/>
    <s v="FORNITURA DI BENI"/>
    <s v="NULL"/>
    <s v="NULL"/>
    <s v="PERFEZIONATA/O"/>
    <s v="2020-03-09"/>
  </r>
  <r>
    <x v="83"/>
    <x v="83"/>
    <s v="015"/>
    <x v="20"/>
    <s v="2020"/>
    <s v="2020-03-10"/>
    <x v="1500"/>
    <s v="824990769F"/>
    <s v="CIG"/>
    <s v="FORNITURA DI TEST RAPIDI PER COVID 19"/>
    <s v="33696000-5"/>
    <s v="REAGENTI E MEZZI DI CONTRASTO"/>
    <x v="4"/>
    <n v="75000"/>
    <s v="No"/>
    <n v="75000"/>
    <s v="Procedura negoziata per affidamenti sotto soglia"/>
    <s v="Contratto d'appalto"/>
    <s v="FORNITURE"/>
    <s v="N"/>
    <s v="NULL"/>
    <s v="FB"/>
    <s v="FORNITURA DI BENI"/>
    <s v="NULL"/>
    <s v="NULL"/>
    <s v="PERFEZIONATA/O"/>
    <s v="2020-03-18"/>
  </r>
  <r>
    <x v="83"/>
    <x v="83"/>
    <s v="015"/>
    <x v="20"/>
    <s v="2020"/>
    <s v="2020-03-17"/>
    <x v="1501"/>
    <s v="82545741F5"/>
    <s v="CIG"/>
    <s v="ACQUISTO REAGENTI  PER DIAGNOSTICI  PER COVID 19 "/>
    <s v="33696000-5"/>
    <s v="REAGENTI E MEZZI DI CONTRASTO"/>
    <x v="4"/>
    <n v="75000"/>
    <s v="No"/>
    <n v="75000"/>
    <s v="Procedura negoziata per affidamenti sotto soglia"/>
    <s v="Contratto d'appalto"/>
    <s v="FORNITURE"/>
    <s v="N"/>
    <s v="NULL"/>
    <s v="FB"/>
    <s v="FORNITURA DI BENI"/>
    <s v="NULL"/>
    <s v="NULL"/>
    <s v="PERFEZIONATA/O"/>
    <s v="2020-03-23"/>
  </r>
  <r>
    <x v="83"/>
    <x v="83"/>
    <s v="015"/>
    <x v="20"/>
    <s v="2020"/>
    <s v="2020-03-24"/>
    <x v="1502"/>
    <s v="82631810AE"/>
    <s v="CIG"/>
    <s v="FORNITURA TEST RAPIDI  PER COVID 19"/>
    <s v="33696000-5"/>
    <s v="REAGENTI E MEZZI DI CONTRASTO"/>
    <x v="4"/>
    <n v="57500"/>
    <s v="No"/>
    <n v="57500"/>
    <s v="Procedura negoziata per affidamenti sotto soglia"/>
    <s v="Contratto d'appalto"/>
    <s v="FORNITURE"/>
    <s v="N"/>
    <s v="NULL"/>
    <s v="FB"/>
    <s v="FORNITURA DI BENI"/>
    <s v="NULL"/>
    <s v="NULL"/>
    <s v="PERFEZIONATA/O"/>
    <s v="2020-04-01"/>
  </r>
  <r>
    <x v="84"/>
    <x v="84"/>
    <s v="003"/>
    <x v="2"/>
    <s v="2020"/>
    <s v="2020-03-23"/>
    <x v="1503"/>
    <s v="825956697A"/>
    <s v="CIG"/>
    <s v="Fornitura reagenti Vitros NT, PNP per emergenza epidemiologica COVID-19"/>
    <s v="33696500-0"/>
    <s v="REATTIVI PER LABORATORIO"/>
    <x v="4"/>
    <n v="44000"/>
    <s v="No"/>
    <n v="44000"/>
    <s v="Procedura negoziata senza previa pubblicazione"/>
    <s v="Contratto d'appalto"/>
    <s v="FORNITURE"/>
    <s v="N"/>
    <s v="NULL"/>
    <s v="FB"/>
    <s v="FORNITURA DI BENI"/>
    <s v="NULL"/>
    <s v="NULL"/>
    <s v="PERFEZIONATA/O"/>
    <s v="2020-03-27"/>
  </r>
  <r>
    <x v="84"/>
    <x v="84"/>
    <s v="003"/>
    <x v="2"/>
    <s v="2020"/>
    <s v="2020-03-24"/>
    <x v="1504"/>
    <s v="82560503FD"/>
    <s v="CIG"/>
    <s v="FORNITURA REAGENTI PER L'L'ESECUZIONE DEL TEST DELLA PROCALCITONINA "/>
    <s v="33696500-0"/>
    <s v="REATTIVI PER LABORATORIO"/>
    <x v="4"/>
    <n v="100000"/>
    <s v="No"/>
    <n v="100000"/>
    <s v="Procedura negoziata senza previa pubblicazione"/>
    <s v="Contratto d'appalto"/>
    <s v="FORNITURE"/>
    <s v="N"/>
    <s v="NULL"/>
    <s v="FB"/>
    <s v="FORNITURA DI BENI"/>
    <s v="NULL"/>
    <s v="NULL"/>
    <s v="PERFEZIONATA/O"/>
    <s v="2020-03-24"/>
  </r>
  <r>
    <x v="186"/>
    <x v="186"/>
    <s v="003"/>
    <x v="2"/>
    <s v="2020"/>
    <s v="2020-03-06"/>
    <x v="1505"/>
    <s v="8242082D38"/>
    <s v="CIG"/>
    <s v="DELLA FORNITURA DI SISTEMI DIAGNOSTICI DI MICROBIOLOGIA IN BIOLOGIA MOLECOLARE - LOTTO 1 SISTEMI DIAGNOSTICI PER MONITORAGGIO DEI PAZIENTI TRAPIANTATI "/>
    <s v="33124110-9"/>
    <s v="SISTEMI DIAGNOSTICI"/>
    <x v="4"/>
    <n v="102675"/>
    <s v="No"/>
    <n v="102675"/>
    <s v="Procedura negoziata senza previa pubblicazione"/>
    <s v="Contratto d'appalto"/>
    <s v="FORNITURE"/>
    <s v="N"/>
    <s v="NULL"/>
    <s v="FB"/>
    <s v="FORNITURA DI BENI"/>
    <s v="NULL"/>
    <s v="NULL"/>
    <s v="PERFEZIONATA/O"/>
    <s v="2020-03-10"/>
  </r>
  <r>
    <x v="186"/>
    <x v="186"/>
    <s v="003"/>
    <x v="2"/>
    <s v="2020"/>
    <s v="2020-03-18"/>
    <x v="1506"/>
    <s v="82624147B9"/>
    <s v="CIG"/>
    <s v="Prosecuzione contrattuale lotto 1 Microbiologia"/>
    <s v="33124110-9"/>
    <s v="SISTEMI DIAGNOSTICI"/>
    <x v="4"/>
    <n v="186283.89"/>
    <s v="No"/>
    <n v="186283.89"/>
    <s v="Procedura negoziata senza previa pubblicazione"/>
    <s v="Contratto d'appalto"/>
    <s v="FORNITURE"/>
    <s v="N"/>
    <s v="NULL"/>
    <s v="FB"/>
    <s v="FORNITURA DI BENI"/>
    <s v="NULL"/>
    <s v="NULL"/>
    <s v="PERFEZIONATA/O"/>
    <s v="2020-04-03"/>
  </r>
  <r>
    <x v="186"/>
    <x v="186"/>
    <s v="003"/>
    <x v="2"/>
    <s v="2020"/>
    <s v="2020-03-18"/>
    <x v="1507"/>
    <s v="82624250CF"/>
    <s v="CIG"/>
    <s v="AGGIUDICAZIONE PROCEDURA APERTA PER LA FORNITURA DI SISTEMI DIAGNOSTICI PER MICROBIOLOGIA -GARA AGGREGATA CON L' AZIENDA OSPEDALIERA DI CIRCOLO DI BUSTO ARSIZIO E L'AZIENDA OSPEDALIERA SAN CARLO BORROMEO DI MILANO - LOTTO 4 - SISTEMI DIAGNOSTICI PER SIEROLOGIA INFETTIVA (Rif. ns. Delibera n. 931/2013 e successive integrazioni). Prosecuzione contratto 31/12/2020"/>
    <s v="33124110-9"/>
    <s v="SISTEMI DIAGNOSTICI"/>
    <x v="4"/>
    <n v="292042.90000000002"/>
    <s v="No"/>
    <n v="292042.90000000002"/>
    <s v="Procedura negoziata senza previa pubblicazione"/>
    <s v="Contratto d'appalto"/>
    <s v="FORNITURE"/>
    <s v="N"/>
    <s v="NULL"/>
    <s v="FB"/>
    <s v="FORNITURA DI BENI"/>
    <s v="NULL"/>
    <s v="NULL"/>
    <s v="PERFEZIONATA/O"/>
    <s v="2020-04-03"/>
  </r>
  <r>
    <x v="86"/>
    <x v="86"/>
    <s v="003"/>
    <x v="2"/>
    <s v="2020"/>
    <s v="2020-03-19"/>
    <x v="1508"/>
    <s v="8251602D5F"/>
    <s v="CIG"/>
    <s v="ADESIONE GARA TEST RAPIDI - LOTTI 1 - ABBOTT RAPID DIAGNOSTIC "/>
    <s v="33696000-5"/>
    <s v="REAGENTI E MEZZI DI CONTRASTO"/>
    <x v="4"/>
    <n v="190000"/>
    <s v="No"/>
    <n v="190000"/>
    <s v="Affidamento diretto in adesione ad accordo quadro/convenzione"/>
    <s v="Contratto d'appalto discendente da Accordo quadro/Convenzione senza successivo confronto competitivo"/>
    <s v="FORNITURE"/>
    <s v="N"/>
    <s v="NULL"/>
    <s v="FB"/>
    <s v="FORNITURA DI BENI"/>
    <s v="NULL"/>
    <n v="190000"/>
    <s v="PERFEZIONATA/O"/>
    <s v="2020-03-19"/>
  </r>
  <r>
    <x v="86"/>
    <x v="86"/>
    <s v="003"/>
    <x v="2"/>
    <s v="2020"/>
    <s v="2020-03-31"/>
    <x v="1509"/>
    <s v="826408068D"/>
    <s v="CIG"/>
    <s v="FORNITURA IN SERVICE DI UN SISTEMA AUTOMATICO E RELATIVI REAGENTI E MATERIALE DI CONSUMO PER L"/>
    <s v="33696500-0"/>
    <s v="REATTIVI PER LABORATORIO"/>
    <x v="4"/>
    <n v="87100"/>
    <s v="No"/>
    <n v="87100"/>
    <s v="Affidamento diretto in adesione ad accordo quadro/convenzione"/>
    <s v="Contratto d'appalto discendente da Accordo quadro/Convenzione senza successivo confronto competitivo"/>
    <s v="FORNITURE"/>
    <s v="N"/>
    <s v="NULL"/>
    <s v="FB"/>
    <s v="FORNITURA DI BENI"/>
    <s v="NULL"/>
    <n v="87100"/>
    <s v="PERFEZIONATA/O"/>
    <s v="2020-04-01"/>
  </r>
  <r>
    <x v="86"/>
    <x v="86"/>
    <s v="003"/>
    <x v="2"/>
    <s v="2020"/>
    <s v="2020-04-06"/>
    <x v="1510"/>
    <s v="826946740C"/>
    <s v="CIG"/>
    <s v="FORNITURA DI SISTEMI DIAGNOSTICI PER BATTERIOLOGIA ED AUTOIMMUNITA"/>
    <s v="33696500-0"/>
    <s v="REATTIVI PER LABORATORIO"/>
    <x v="4"/>
    <n v="50800"/>
    <s v="No"/>
    <n v="50800"/>
    <s v="Affidamento diretto in adesione ad accordo quadro/convenzione"/>
    <s v="Contratto d'appalto discendente da Accordo quadro/Convenzione senza successivo confronto competitivo"/>
    <s v="FORNITURE"/>
    <s v="N"/>
    <s v="NULL"/>
    <s v="FB"/>
    <s v="FORNITURA DI BENI"/>
    <s v="NULL"/>
    <n v="50800"/>
    <s v="PERFEZIONATA/O"/>
    <s v="2020-04-07"/>
  </r>
  <r>
    <x v="87"/>
    <x v="87"/>
    <s v="003"/>
    <x v="2"/>
    <s v="2020"/>
    <s v="2020-03-13"/>
    <x v="1511"/>
    <s v="8246621EEB"/>
    <s v="CIG"/>
    <s v="Adesione alla convenzione ARCA _2019_008 per la Fornitura di Mezzi di Contrasto - Lotto n. 89. Ditta BRACCO IMAGING. Periodo 01.04.2020 - 17.02.2022. Codice Conv. 121718688. (23 mesi)."/>
    <s v="33696000-5"/>
    <s v="REAGENTI E MEZZI DI CONTRASTO"/>
    <x v="4"/>
    <n v="114359"/>
    <s v="No"/>
    <n v="114359"/>
    <s v="Affidamento diretto in adesione ad accordo quadro/convenzione"/>
    <s v="Contratto d'appalto discendente da Accordo quadro/Convenzione senza successivo confronto competitivo"/>
    <s v="FORNITURE"/>
    <s v="N"/>
    <s v="NULL"/>
    <s v="FB"/>
    <s v="FORNITURA DI BENI"/>
    <s v="NULL"/>
    <n v="114359"/>
    <s v="PERFEZIONATA/O"/>
    <s v="2020-03-24"/>
  </r>
  <r>
    <x v="88"/>
    <x v="88"/>
    <s v="003"/>
    <x v="2"/>
    <s v="2020"/>
    <s v="2020-03-23"/>
    <x v="1512"/>
    <s v="8235391BA2"/>
    <s v="CIG"/>
    <s v="Adesione AQ ARCA_2019_008 - Mezzi di contrasto - Lotto 48 - Guerbet"/>
    <s v="33696000-5"/>
    <s v="REAGENTI E MEZZI DI CONTRASTO"/>
    <x v="4"/>
    <n v="78750"/>
    <s v="No"/>
    <n v="78750"/>
    <s v="Affidamento diretto in adesione ad accordo quadro/convenzione"/>
    <s v="Contratto d'appalto discendente da Accordo quadro/Convenzione senza successivo confronto competitivo"/>
    <s v="FORNITURE"/>
    <s v="N"/>
    <s v="NULL"/>
    <s v="FB"/>
    <s v="FORNITURA DI BENI"/>
    <s v="NULL"/>
    <n v="78750"/>
    <s v="PERFEZIONATA/O"/>
    <s v="2020-03-23"/>
  </r>
  <r>
    <x v="89"/>
    <x v="89"/>
    <s v="005"/>
    <x v="1"/>
    <s v="2020"/>
    <s v="2020-03-03"/>
    <x v="1513"/>
    <s v="8234153E00"/>
    <s v="CIG"/>
    <s v="PROCEDURA N.183/2020. FORNITURA PER 12 MESI DI UN SISTEMA DIAGNOSTICO COMPLETO PER L"/>
    <s v="33124110-9"/>
    <s v="SISTEMI DIAGNOSTICI"/>
    <x v="4"/>
    <n v="199900"/>
    <s v="No"/>
    <n v="199900"/>
    <s v="Procedura negoziata per affidamenti sotto soglia"/>
    <s v="Contratto d'appalto"/>
    <s v="FORNITURE"/>
    <s v="N"/>
    <s v="NULL"/>
    <s v="FB"/>
    <s v="FORNITURA DI BENI"/>
    <s v="2020-03-03"/>
    <n v="117000"/>
    <s v="AGGIUDICATA/O"/>
    <s v="2020-03-31"/>
  </r>
  <r>
    <x v="89"/>
    <x v="89"/>
    <s v="005"/>
    <x v="1"/>
    <s v="2020"/>
    <s v="2020-03-31"/>
    <x v="1514"/>
    <s v="826115264A"/>
    <s v="CIG"/>
    <s v="PROCEDURA N.281/2020- SISTEMA DIAGNOSTICO COVID-19 IGG E IGM MAGLUMI CON STRUMENTAZIONE A NOLEGGIO"/>
    <s v="33124110-9"/>
    <s v="SISTEMI DIAGNOSTICI"/>
    <x v="4"/>
    <n v="213900"/>
    <s v="No"/>
    <n v="213900"/>
    <s v="Procedura negoziata per affidamenti sotto soglia"/>
    <s v="Contratto d'appalto"/>
    <s v="FORNITURE"/>
    <s v="N"/>
    <s v="NULL"/>
    <s v="FS"/>
    <s v="FORNITURA DI SERVIZI"/>
    <s v="NULL"/>
    <s v="NULL"/>
    <s v="PERFEZIONATA/O"/>
    <s v="2020-04-02"/>
  </r>
  <r>
    <x v="90"/>
    <x v="90"/>
    <s v="016"/>
    <x v="17"/>
    <s v="2020"/>
    <s v="2020-04-02"/>
    <x v="1515"/>
    <s v="8263797D01"/>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15000"/>
    <s v="Procedura negoziata senza previa pubblicazione"/>
    <s v="Contratto d'appalto"/>
    <s v="FORNITURE"/>
    <s v="N"/>
    <s v="NULL"/>
    <s v="FB"/>
    <s v="FORNITURA DI BENI"/>
    <s v="NULL"/>
    <s v="NULL"/>
    <s v="PERFEZIONATA/O"/>
    <s v="2020-04-03"/>
  </r>
  <r>
    <x v="90"/>
    <x v="90"/>
    <s v="016"/>
    <x v="17"/>
    <s v="2020"/>
    <s v="2020-04-02"/>
    <x v="1515"/>
    <s v="8263812963"/>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4000-1"/>
    <s v="AGENTI DIAGNOSTICI"/>
    <x v="4"/>
    <n v="375000"/>
    <s v="Si"/>
    <n v="10000"/>
    <s v="Procedura negoziata senza previa pubblicazione"/>
    <s v="Contratto d'appalto"/>
    <s v="FORNITURE"/>
    <s v="N"/>
    <s v="NULL"/>
    <s v="FB"/>
    <s v="FORNITURA DI BENI"/>
    <s v="NULL"/>
    <s v="NULL"/>
    <s v="PERFEZIONATA/O"/>
    <s v="2020-04-03"/>
  </r>
  <r>
    <x v="90"/>
    <x v="90"/>
    <s v="016"/>
    <x v="17"/>
    <s v="2020"/>
    <s v="2020-04-02"/>
    <x v="1515"/>
    <s v="8263819F28"/>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30000"/>
    <s v="Procedura negoziata senza previa pubblicazione"/>
    <s v="Contratto d'appalto"/>
    <s v="FORNITURE"/>
    <s v="N"/>
    <s v="NULL"/>
    <s v="FB"/>
    <s v="FORNITURA DI BENI"/>
    <s v="NULL"/>
    <s v="NULL"/>
    <s v="PERFEZIONATA/O"/>
    <s v="2020-04-03"/>
  </r>
  <r>
    <x v="90"/>
    <x v="90"/>
    <s v="016"/>
    <x v="17"/>
    <s v="2020"/>
    <s v="2020-04-02"/>
    <x v="1515"/>
    <s v="826382541F"/>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90000"/>
    <s v="Procedura negoziata senza previa pubblicazione"/>
    <s v="Contratto d'appalto"/>
    <s v="FORNITURE"/>
    <s v="N"/>
    <s v="NULL"/>
    <s v="FB"/>
    <s v="FORNITURA DI BENI"/>
    <s v="NULL"/>
    <s v="NULL"/>
    <s v="PERFEZIONATA/O"/>
    <s v="2020-04-03"/>
  </r>
  <r>
    <x v="90"/>
    <x v="90"/>
    <s v="016"/>
    <x v="17"/>
    <s v="2020"/>
    <s v="2020-04-02"/>
    <x v="1515"/>
    <s v="826382976B"/>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230000"/>
    <s v="Procedura negoziata senza previa pubblicazione"/>
    <s v="Contratto d'appalto"/>
    <s v="FORNITURE"/>
    <s v="N"/>
    <s v="NULL"/>
    <s v="FB"/>
    <s v="FORNITURA DI BENI"/>
    <s v="NULL"/>
    <s v="NULL"/>
    <s v="PERFEZIONATA/O"/>
    <s v="2020-04-03"/>
  </r>
  <r>
    <x v="91"/>
    <x v="91"/>
    <s v="003"/>
    <x v="2"/>
    <s v="2020"/>
    <s v="2020-03-12"/>
    <x v="1516"/>
    <s v="8245371765"/>
    <s v="CIG"/>
    <s v="Affidamento urgente fornitura in service di sistemi diagnostici per immunochimica esoterica, per fronteggiare l'emergenza Coronavirus. "/>
    <s v="33124110-9"/>
    <s v="SISTEMI DIAGNOSTICI"/>
    <x v="4"/>
    <n v="149000"/>
    <s v="No"/>
    <n v="149000"/>
    <s v="Procedura negoziata senza previa pubblicazione"/>
    <s v="Contratto d'appalto"/>
    <s v="FORNITURE"/>
    <s v="N"/>
    <s v="NULL"/>
    <s v="FB"/>
    <s v="FORNITURA DI BENI"/>
    <s v="NULL"/>
    <s v="NULL"/>
    <s v="PERFEZIONATA/O"/>
    <s v="2020-03-12"/>
  </r>
  <r>
    <x v="91"/>
    <x v="91"/>
    <s v="003"/>
    <x v="2"/>
    <s v="2020"/>
    <s v="2020-03-18"/>
    <x v="1517"/>
    <s v="824983398D"/>
    <s v="CIG"/>
    <s v="CONVENZIONE NECA - AQ Mezzi di Contrasto - BAYER - ARCA_2019_008 - Lotto: 21"/>
    <s v="33696000-5"/>
    <s v="REAGENTI E MEZZI DI CONTRASTO"/>
    <x v="4"/>
    <n v="2885743.6"/>
    <s v="No"/>
    <n v="2885743.6"/>
    <s v="Affidamento diretto in adesione ad accordo quadro/convenzione"/>
    <s v="Contratto d'appalto discendente da Accordo quadro/Convenzione senza successivo confronto competitivo"/>
    <s v="FORNITURE"/>
    <s v="N"/>
    <s v="NULL"/>
    <s v="FB"/>
    <s v="FORNITURA DI BENI"/>
    <s v="NULL"/>
    <n v="2885743.6"/>
    <s v="PERFEZIONATA/O"/>
    <s v="2020-03-18"/>
  </r>
  <r>
    <x v="91"/>
    <x v="91"/>
    <s v="003"/>
    <x v="2"/>
    <s v="2020"/>
    <s v="2020-03-18"/>
    <x v="1518"/>
    <s v="8250109D4F"/>
    <s v="CIG"/>
    <s v="CONVENZIONE NECA - AQ Mezzi di Contrasto - BAYER - ARCA_2019_008 - Lotto: 21"/>
    <s v="33696000-5"/>
    <s v="REAGENTI E MEZZI DI CONTRASTO"/>
    <x v="4"/>
    <n v="1132065.5"/>
    <s v="No"/>
    <n v="1132065.5"/>
    <s v="Affidamento diretto in adesione ad accordo quadro/convenzione"/>
    <s v="Contratto d'appalto discendente da Accordo quadro/Convenzione senza successivo confronto competitivo"/>
    <s v="FORNITURE"/>
    <s v="N"/>
    <s v="NULL"/>
    <s v="FB"/>
    <s v="FORNITURA DI BENI"/>
    <s v="NULL"/>
    <n v="1132065.5"/>
    <s v="PERFEZIONATA/O"/>
    <s v="2020-03-18"/>
  </r>
  <r>
    <x v="91"/>
    <x v="91"/>
    <s v="003"/>
    <x v="2"/>
    <s v="2020"/>
    <s v="2020-03-20"/>
    <x v="1519"/>
    <s v="825217021D"/>
    <s v="CIG"/>
    <s v="CONVENZIONE NECA - AQ Mezzi di Contrasto - BRACCO IMAGING ITALIA - ARCA_2019_008 - Lotto: 38"/>
    <s v="33696000-5"/>
    <s v="REAGENTI E MEZZI DI CONTRASTO"/>
    <x v="4"/>
    <n v="80000"/>
    <s v="No"/>
    <n v="80000"/>
    <s v="Affidamento diretto in adesione ad accordo quadro/convenzione"/>
    <s v="Contratto d'appalto discendente da Accordo quadro/Convenzione senza successivo confronto competitivo"/>
    <s v="FORNITURE"/>
    <s v="N"/>
    <s v="NULL"/>
    <s v="FB"/>
    <s v="FORNITURA DI BENI"/>
    <s v="NULL"/>
    <n v="80000"/>
    <s v="PERFEZIONATA/O"/>
    <s v="2020-03-20"/>
  </r>
  <r>
    <x v="91"/>
    <x v="91"/>
    <s v="003"/>
    <x v="2"/>
    <s v="2020"/>
    <s v="2020-03-30"/>
    <x v="1520"/>
    <s v="8260481C8E"/>
    <s v="CIG"/>
    <s v="CONVENZIONE NECA - AQ Mezzi di Contrasto - BRACCO IMAGING ITALIA - ARCA_2019_008 - Lotto: 89"/>
    <s v="33696000-5"/>
    <s v="REAGENTI E MEZZI DI CONTRASTO"/>
    <x v="4"/>
    <n v="143437"/>
    <s v="No"/>
    <n v="143437"/>
    <s v="Affidamento diretto in adesione ad accordo quadro/convenzione"/>
    <s v="Contratto d'appalto discendente da Accordo quadro/Convenzione senza successivo confronto competitivo"/>
    <s v="FORNITURE"/>
    <s v="N"/>
    <s v="NULL"/>
    <s v="FB"/>
    <s v="FORNITURA DI BENI"/>
    <s v="NULL"/>
    <n v="143437"/>
    <s v="PERFEZIONATA/O"/>
    <s v="2020-03-30"/>
  </r>
  <r>
    <x v="91"/>
    <x v="91"/>
    <s v="003"/>
    <x v="2"/>
    <s v="2020"/>
    <s v="2020-04-02"/>
    <x v="1521"/>
    <s v="826886968F"/>
    <s v="CIG"/>
    <s v="Adesione a procedura aperta aggregata espletata dall'ASST di Brescia per la fornitura di sistemi diagnostici di batteriologia e autoimmunità. Periodo 01.04.2020 - 31.03.2028. Lotto n.1. Importo complessivo presunto ?.797.720,00 + Iva 22%."/>
    <s v="33124110-9"/>
    <s v="SISTEMI DIAGNOSTICI"/>
    <x v="4"/>
    <n v="797720"/>
    <s v="No"/>
    <n v="797720"/>
    <s v="Affidamento diretto in adesione ad accordo quadro/convenzione"/>
    <s v="Contratto d'appalto discendente da Accordo quadro/Convenzione senza successivo confronto competitivo"/>
    <s v="FORNITURE"/>
    <s v="N"/>
    <s v="NULL"/>
    <s v="FB"/>
    <s v="FORNITURA DI BENI"/>
    <s v="NULL"/>
    <n v="797720"/>
    <s v="PERFEZIONATA/O"/>
    <s v="2020-04-07"/>
  </r>
  <r>
    <x v="91"/>
    <x v="91"/>
    <s v="003"/>
    <x v="2"/>
    <s v="2020"/>
    <s v="2020-04-02"/>
    <x v="1522"/>
    <s v="826888214B"/>
    <s v="CIG"/>
    <s v="Adesione a procedura aperta aggregata espletata dall'ASST di Brescia per la fornitura di sistemi diagnostici di batteriologia e autoimmunità. Periodo 01.04.2020 - 31.03.2028. Lotti nn.2."/>
    <s v="33124110-9"/>
    <s v="SISTEMI DIAGNOSTICI"/>
    <x v="4"/>
    <n v="1404800"/>
    <s v="No"/>
    <n v="1404800"/>
    <s v="Affidamento diretto in adesione ad accordo quadro/convenzione"/>
    <s v="Contratto d'appalto discendente da Accordo quadro/Convenzione senza successivo confronto competitivo"/>
    <s v="FORNITURE"/>
    <s v="N"/>
    <s v="NULL"/>
    <s v="FB"/>
    <s v="FORNITURA DI BENI"/>
    <s v="NULL"/>
    <n v="1404800"/>
    <s v="PERFEZIONATA/O"/>
    <s v="2020-04-07"/>
  </r>
  <r>
    <x v="91"/>
    <x v="91"/>
    <s v="003"/>
    <x v="2"/>
    <s v="2020"/>
    <s v="2020-04-02"/>
    <x v="1523"/>
    <s v="8268898E7B"/>
    <s v="CIG"/>
    <s v="Adesione a procedura aperta aggregata espletata dall'ASST di Brescia per la fornitura di sistemi diagnostici di batteriologia e autoimmunità. Periodo 01.04.2020 - 31.03.2028. Lotti nn.3."/>
    <s v="33124110-9"/>
    <s v="SISTEMI DIAGNOSTICI"/>
    <x v="4"/>
    <n v="135000"/>
    <s v="No"/>
    <n v="135000"/>
    <s v="Affidamento diretto in adesione ad accordo quadro/convenzione"/>
    <s v="Contratto d'appalto discendente da Accordo quadro/Convenzione senza successivo confronto competitivo"/>
    <s v="FORNITURE"/>
    <s v="N"/>
    <s v="NULL"/>
    <s v="FB"/>
    <s v="FORNITURA DI BENI"/>
    <s v="NULL"/>
    <n v="135000"/>
    <s v="PERFEZIONATA/O"/>
    <s v="2020-04-07"/>
  </r>
  <r>
    <x v="91"/>
    <x v="91"/>
    <s v="003"/>
    <x v="2"/>
    <s v="2020"/>
    <s v="2020-04-02"/>
    <x v="1524"/>
    <s v="8268913ADD"/>
    <s v="CIG"/>
    <s v="Adesione a procedura aperta aggregata espletata dall'ASST di Brescia per la fornitura di sistemi diagnostici di batteriologia e autoimmunità. Periodo 01.04.2020 - 31.03.2028. Lotti nn.4."/>
    <s v="33124110-9"/>
    <s v="SISTEMI DIAGNOSTICI"/>
    <x v="4"/>
    <n v="357600"/>
    <s v="No"/>
    <n v="357600"/>
    <s v="Affidamento diretto in adesione ad accordo quadro/convenzione"/>
    <s v="Contratto d'appalto discendente da Accordo quadro/Convenzione senza successivo confronto competitivo"/>
    <s v="FORNITURE"/>
    <s v="N"/>
    <s v="NULL"/>
    <s v="FB"/>
    <s v="FORNITURA DI BENI"/>
    <s v="NULL"/>
    <n v="357600"/>
    <s v="PERFEZIONATA/O"/>
    <s v="2020-04-07"/>
  </r>
  <r>
    <x v="91"/>
    <x v="91"/>
    <s v="003"/>
    <x v="2"/>
    <s v="2020"/>
    <s v="2020-04-02"/>
    <x v="1525"/>
    <s v="826892117A"/>
    <s v="CIG"/>
    <s v="Adesione a procedura aperta aggregata espletata dall'ASST di Brescia per la fornitura di sistemi diagnostici di batteriologia e autoimmunità. Periodo 01.04.2020 - 31.03.2028. Lotto n.5."/>
    <s v="33124110-9"/>
    <s v="SISTEMI DIAGNOSTICI"/>
    <x v="4"/>
    <n v="320000"/>
    <s v="No"/>
    <n v="320000"/>
    <s v="Affidamento diretto in adesione ad accordo quadro/convenzione"/>
    <s v="Contratto d'appalto discendente da Accordo quadro/Convenzione senza successivo confronto competitivo"/>
    <s v="FORNITURE"/>
    <s v="N"/>
    <s v="NULL"/>
    <s v="FB"/>
    <s v="FORNITURA DI BENI"/>
    <s v="NULL"/>
    <n v="320000"/>
    <s v="PERFEZIONATA/O"/>
    <s v="2020-04-07"/>
  </r>
  <r>
    <x v="96"/>
    <x v="96"/>
    <s v="015"/>
    <x v="20"/>
    <s v="2020"/>
    <s v="2020-03-03"/>
    <x v="1526"/>
    <s v="8234587429"/>
    <s v="CIG"/>
    <s v="Procedura di gara finalizzata affidamento della fornitura di 'Materiali di base e reattivi per indagini di Anatomia Patologica' da destinare all'U.O.C. di Anatomia Patologica del P.O. di Eboli. Indizione di gara mediante procedura negoziata, ai sensi dell'art. 36, comma 2 lettera b) del D.Lgs. n. 50/2016 attra-verso Mercato Elettronico della P.A.(Me.Pa.)"/>
    <s v="33696500-0"/>
    <s v="REATTIVI PER LABORATORIO"/>
    <x v="4"/>
    <n v="117000"/>
    <s v="Si"/>
    <n v="39000"/>
    <s v="Procedura negoziata per affidamenti sotto soglia"/>
    <s v="Contratto d'appalto"/>
    <s v="FORNITURE"/>
    <s v="N"/>
    <s v="NULL"/>
    <s v="FB"/>
    <s v="FORNITURA DI BENI"/>
    <s v="NULL"/>
    <s v="NULL"/>
    <s v="PERFEZIONATA/O"/>
    <s v="2020-03-03"/>
  </r>
  <r>
    <x v="96"/>
    <x v="96"/>
    <s v="015"/>
    <x v="20"/>
    <s v="2020"/>
    <s v="2020-03-20"/>
    <x v="1527"/>
    <s v="825300532D"/>
    <s v="CIG"/>
    <s v="Procedura di gara finalizzata affidamento della fornitura, per un periodo biennale, di un 'Sistema per il monitoraggio del pH e della sterilità nei concentrati piastrinici', da destinare alle Strutture Trasfusionali dell'ASL Salerno"/>
    <s v="33141613-0"/>
    <s v="SACCHE PER IL SANGUE"/>
    <x v="4"/>
    <n v="189840"/>
    <s v="No"/>
    <n v="189840"/>
    <s v="Procedura negoziata per affidamenti sotto soglia"/>
    <s v="Contratto d'appalto"/>
    <s v="FORNITURE"/>
    <s v="N"/>
    <s v="NULL"/>
    <s v="FB"/>
    <s v="FORNITURA DI BENI"/>
    <s v="NULL"/>
    <s v="NULL"/>
    <s v="PERFEZIONATA/O"/>
    <s v="2020-03-20"/>
  </r>
  <r>
    <x v="96"/>
    <x v="96"/>
    <s v="015"/>
    <x v="20"/>
    <s v="2020"/>
    <s v="2020-03-27"/>
    <x v="1528"/>
    <s v="8259956B50"/>
    <s v="CIG"/>
    <s v="Emergenza Covid 19. Ordinativo d'acquisto URGENTE per fornitura Sistema Analitico per SARS CoV2"/>
    <s v="33141625-7"/>
    <s v="MATERIALE DIAGNOSTICO"/>
    <x v="4"/>
    <n v="144000"/>
    <s v="No"/>
    <n v="144000"/>
    <s v="Affidamento diretto"/>
    <s v="Contratto d'appalto"/>
    <s v="FORNITURE"/>
    <s v="N"/>
    <s v="NULL"/>
    <s v="FB"/>
    <s v="FORNITURA DI BENI"/>
    <s v="NULL"/>
    <s v="NULL"/>
    <s v="PERFEZIONATA/O"/>
    <s v="2020-03-27"/>
  </r>
  <r>
    <x v="101"/>
    <x v="101"/>
    <s v="012"/>
    <x v="13"/>
    <s v="2020"/>
    <s v="2020-03-27"/>
    <x v="1529"/>
    <s v="825977886D"/>
    <s v="CIG"/>
    <s v="Fornitura complementare per COVID-19 di test di estrazione DNA - Ditta Elettrobiochimica "/>
    <s v="33696000-5"/>
    <s v="REAGENTI E MEZZI DI CONTRASTO"/>
    <x v="4"/>
    <n v="334000"/>
    <s v="No"/>
    <n v="334000"/>
    <s v="Procedura negoziata senza previa pubblicazione"/>
    <s v="Contratto d'appalto"/>
    <s v="FORNITURE"/>
    <s v="N"/>
    <s v="NULL"/>
    <s v="FB"/>
    <s v="FORNITURA DI BENI"/>
    <s v="NULL"/>
    <s v="NULL"/>
    <s v="PERFEZIONATA/O"/>
    <s v="2020-03-27"/>
  </r>
  <r>
    <x v="101"/>
    <x v="101"/>
    <s v="012"/>
    <x v="13"/>
    <s v="2020"/>
    <s v="2020-03-30"/>
    <x v="1530"/>
    <s v="825992950A"/>
    <s v="CIG"/>
    <s v="Fornitura complementare per COVID-19 di test ALLPLEX 2019-NCOV ASSAY - Ditta Elettrobiochimica"/>
    <s v="33696500-0"/>
    <s v="REATTIVI PER LABORATORIO"/>
    <x v="4"/>
    <n v="180000"/>
    <s v="No"/>
    <n v="180000"/>
    <s v="Procedura negoziata senza previa pubblicazione"/>
    <s v="Contratto d'appalto"/>
    <s v="FORNITURE"/>
    <s v="N"/>
    <s v="NULL"/>
    <s v="FB"/>
    <s v="FORNITURA DI BENI"/>
    <s v="NULL"/>
    <s v="NULL"/>
    <s v="PERFEZIONATA/O"/>
    <s v="2020-04-01"/>
  </r>
  <r>
    <x v="101"/>
    <x v="101"/>
    <s v="012"/>
    <x v="13"/>
    <s v="2020"/>
    <s v="2020-03-30"/>
    <x v="1531"/>
    <s v="8259934929"/>
    <s v="CIG"/>
    <s v="Fornitura in urgenza per COVID-19 di test Simplexa - Ditta Diasorin"/>
    <s v="33696500-0"/>
    <s v="REATTIVI PER LABORATORIO"/>
    <x v="4"/>
    <n v="108000"/>
    <s v="No"/>
    <n v="108000"/>
    <s v="Procedura negoziata senza previa pubblicazione"/>
    <s v="Contratto d'appalto"/>
    <s v="FORNITURE"/>
    <s v="N"/>
    <s v="NULL"/>
    <s v="FB"/>
    <s v="FORNITURA DI BENI"/>
    <s v="NULL"/>
    <s v="NULL"/>
    <s v="PERFEZIONATA/O"/>
    <s v="2020-04-01"/>
  </r>
  <r>
    <x v="101"/>
    <x v="101"/>
    <s v="012"/>
    <x v="13"/>
    <s v="2020"/>
    <s v="2020-03-31"/>
    <x v="1532"/>
    <s v="8261244237"/>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3800"/>
    <s v="Procedura aperta"/>
    <s v="Contratto d'appalto"/>
    <s v="FORNITURE"/>
    <s v="N"/>
    <s v="NULL"/>
    <s v="FB"/>
    <s v="FORNITURA DI BENI"/>
    <s v="NULL"/>
    <s v="NULL"/>
    <s v="PERFEZIONATA/O"/>
    <s v="2020-04-06"/>
  </r>
  <r>
    <x v="101"/>
    <x v="101"/>
    <s v="012"/>
    <x v="13"/>
    <s v="2020"/>
    <s v="2020-03-31"/>
    <x v="1532"/>
    <s v="8261249656"/>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000"/>
    <s v="Procedura aperta"/>
    <s v="Contratto d'appalto"/>
    <s v="FORNITURE"/>
    <s v="N"/>
    <s v="NULL"/>
    <s v="FB"/>
    <s v="FORNITURA DI BENI"/>
    <s v="NULL"/>
    <s v="NULL"/>
    <s v="PERFEZIONATA/O"/>
    <s v="2020-04-06"/>
  </r>
  <r>
    <x v="101"/>
    <x v="101"/>
    <s v="012"/>
    <x v="13"/>
    <s v="2020"/>
    <s v="2020-03-31"/>
    <x v="1532"/>
    <s v="8261255B48"/>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4000"/>
    <s v="Procedura aperta"/>
    <s v="Contratto d'appalto"/>
    <s v="FORNITURE"/>
    <s v="N"/>
    <s v="NULL"/>
    <s v="FB"/>
    <s v="FORNITURA DI BENI"/>
    <s v="NULL"/>
    <s v="NULL"/>
    <s v="PERFEZIONATA/O"/>
    <s v="2020-04-06"/>
  </r>
  <r>
    <x v="101"/>
    <x v="101"/>
    <s v="012"/>
    <x v="13"/>
    <s v="2020"/>
    <s v="2020-03-31"/>
    <x v="1532"/>
    <s v="8261258DC1"/>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400"/>
    <s v="Procedura aperta"/>
    <s v="Contratto d'appalto"/>
    <s v="FORNITURE"/>
    <s v="N"/>
    <s v="NULL"/>
    <s v="FB"/>
    <s v="FORNITURA DI BENI"/>
    <s v="NULL"/>
    <s v="NULL"/>
    <s v="PERFEZIONATA/O"/>
    <s v="2020-04-06"/>
  </r>
  <r>
    <x v="101"/>
    <x v="101"/>
    <s v="012"/>
    <x v="13"/>
    <s v="2020"/>
    <s v="2020-03-31"/>
    <x v="1532"/>
    <s v="826126103F"/>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500"/>
    <s v="Procedura aperta"/>
    <s v="Contratto d'appalto"/>
    <s v="FORNITURE"/>
    <s v="N"/>
    <s v="NULL"/>
    <s v="FB"/>
    <s v="FORNITURA DI BENI"/>
    <s v="NULL"/>
    <s v="NULL"/>
    <s v="PERFEZIONATA/O"/>
    <s v="2020-04-06"/>
  </r>
  <r>
    <x v="101"/>
    <x v="101"/>
    <s v="012"/>
    <x v="13"/>
    <s v="2020"/>
    <s v="2020-03-31"/>
    <x v="1532"/>
    <s v="8261267531"/>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1500"/>
    <s v="Procedura aperta"/>
    <s v="Contratto d'appalto"/>
    <s v="FORNITURE"/>
    <s v="N"/>
    <s v="NULL"/>
    <s v="FB"/>
    <s v="FORNITURA DI BENI"/>
    <s v="NULL"/>
    <s v="NULL"/>
    <s v="PERFEZIONATA/O"/>
    <s v="2020-04-06"/>
  </r>
  <r>
    <x v="101"/>
    <x v="101"/>
    <s v="012"/>
    <x v="13"/>
    <s v="2020"/>
    <s v="2020-03-31"/>
    <x v="1532"/>
    <s v="82612696D7"/>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1500"/>
    <s v="Procedura aperta"/>
    <s v="Contratto d'appalto"/>
    <s v="FORNITURE"/>
    <s v="N"/>
    <s v="NULL"/>
    <s v="FB"/>
    <s v="FORNITURA DI BENI"/>
    <s v="NULL"/>
    <s v="NULL"/>
    <s v="PERFEZIONATA/O"/>
    <s v="2020-04-06"/>
  </r>
  <r>
    <x v="101"/>
    <x v="101"/>
    <s v="012"/>
    <x v="13"/>
    <s v="2020"/>
    <s v="2020-03-31"/>
    <x v="1532"/>
    <s v="8261272950"/>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600"/>
    <s v="Procedura aperta"/>
    <s v="Contratto d'appalto"/>
    <s v="FORNITURE"/>
    <s v="N"/>
    <s v="NULL"/>
    <s v="FB"/>
    <s v="FORNITURA DI BENI"/>
    <s v="NULL"/>
    <s v="NULL"/>
    <s v="PERFEZIONATA/O"/>
    <s v="2020-04-06"/>
  </r>
  <r>
    <x v="101"/>
    <x v="101"/>
    <s v="012"/>
    <x v="13"/>
    <s v="2020"/>
    <s v="2020-03-31"/>
    <x v="1532"/>
    <s v="8261275BC9"/>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4400"/>
    <s v="Procedura aperta"/>
    <s v="Contratto d'appalto"/>
    <s v="FORNITURE"/>
    <s v="N"/>
    <s v="NULL"/>
    <s v="FB"/>
    <s v="FORNITURA DI BENI"/>
    <s v="NULL"/>
    <s v="NULL"/>
    <s v="PERFEZIONATA/O"/>
    <s v="2020-04-06"/>
  </r>
  <r>
    <x v="101"/>
    <x v="101"/>
    <s v="012"/>
    <x v="13"/>
    <s v="2020"/>
    <s v="2020-04-06"/>
    <x v="1533"/>
    <s v="82568464DE"/>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22000"/>
    <s v="Procedura negoziata per affidamenti sotto soglia"/>
    <s v="Contratto d'appalto"/>
    <s v="FORNITURE"/>
    <s v="N"/>
    <s v="NULL"/>
    <s v="FB"/>
    <s v="FORNITURA DI BENI"/>
    <s v="NULL"/>
    <s v="NULL"/>
    <s v="PERFEZIONATA/O"/>
    <s v="2020-04-06"/>
  </r>
  <r>
    <x v="101"/>
    <x v="101"/>
    <s v="012"/>
    <x v="13"/>
    <s v="2020"/>
    <s v="2020-04-06"/>
    <x v="1533"/>
    <s v="82568518FD"/>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0000"/>
    <s v="Procedura negoziata per affidamenti sotto soglia"/>
    <s v="Contratto d'appalto"/>
    <s v="FORNITURE"/>
    <s v="N"/>
    <s v="NULL"/>
    <s v="FB"/>
    <s v="FORNITURA DI BENI"/>
    <s v="NULL"/>
    <s v="NULL"/>
    <s v="PERFEZIONATA/O"/>
    <s v="2020-04-06"/>
  </r>
  <r>
    <x v="101"/>
    <x v="101"/>
    <s v="012"/>
    <x v="13"/>
    <s v="2020"/>
    <s v="2020-04-06"/>
    <x v="1533"/>
    <s v="8256859F95"/>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2000"/>
    <s v="Procedura negoziata per affidamenti sotto soglia"/>
    <s v="Contratto d'appalto"/>
    <s v="FORNITURE"/>
    <s v="N"/>
    <s v="NULL"/>
    <s v="FB"/>
    <s v="FORNITURA DI BENI"/>
    <s v="NULL"/>
    <s v="NULL"/>
    <s v="PERFEZIONATA/O"/>
    <s v="2020-04-06"/>
  </r>
  <r>
    <x v="101"/>
    <x v="101"/>
    <s v="012"/>
    <x v="13"/>
    <s v="2020"/>
    <s v="2020-04-06"/>
    <x v="1533"/>
    <s v="82568632E6"/>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3000"/>
    <s v="Procedura negoziata per affidamenti sotto soglia"/>
    <s v="Contratto d'appalto"/>
    <s v="FORNITURE"/>
    <s v="N"/>
    <s v="NULL"/>
    <s v="FB"/>
    <s v="FORNITURA DI BENI"/>
    <s v="NULL"/>
    <s v="NULL"/>
    <s v="PERFEZIONATA/O"/>
    <s v="2020-04-06"/>
  </r>
  <r>
    <x v="101"/>
    <x v="101"/>
    <s v="012"/>
    <x v="13"/>
    <s v="2020"/>
    <s v="2020-04-06"/>
    <x v="1533"/>
    <s v="82568708AB"/>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74BF7"/>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7901B"/>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811C1"/>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200"/>
    <s v="Procedura negoziata per affidamenti sotto soglia"/>
    <s v="Contratto d'appalto"/>
    <s v="FORNITURE"/>
    <s v="N"/>
    <s v="NULL"/>
    <s v="FB"/>
    <s v="FORNITURA DI BENI"/>
    <s v="NULL"/>
    <s v="NULL"/>
    <s v="PERFEZIONATA/O"/>
    <s v="2020-04-06"/>
  </r>
  <r>
    <x v="101"/>
    <x v="101"/>
    <s v="012"/>
    <x v="13"/>
    <s v="2020"/>
    <s v="2020-04-06"/>
    <x v="1533"/>
    <s v="8256888786"/>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5000"/>
    <s v="Procedura negoziata per affidamenti sotto soglia"/>
    <s v="Contratto d'appalto"/>
    <s v="FORNITURE"/>
    <s v="N"/>
    <s v="NULL"/>
    <s v="FB"/>
    <s v="FORNITURA DI BENI"/>
    <s v="NULL"/>
    <s v="NULL"/>
    <s v="PERFEZIONATA/O"/>
    <s v="2020-04-06"/>
  </r>
  <r>
    <x v="101"/>
    <x v="101"/>
    <s v="012"/>
    <x v="13"/>
    <s v="2020"/>
    <s v="2020-04-06"/>
    <x v="1533"/>
    <s v="8256916E9F"/>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5400"/>
    <s v="Procedura negoziata per affidamenti sotto soglia"/>
    <s v="Contratto d'appalto"/>
    <s v="FORNITURE"/>
    <s v="N"/>
    <s v="NULL"/>
    <s v="FB"/>
    <s v="FORNITURA DI BENI"/>
    <s v="NULL"/>
    <s v="NULL"/>
    <s v="PERFEZIONATA/O"/>
    <s v="2020-04-06"/>
  </r>
  <r>
    <x v="103"/>
    <x v="103"/>
    <s v="012"/>
    <x v="13"/>
    <s v="2020"/>
    <s v="2020-03-18"/>
    <x v="1534"/>
    <s v="824916524F"/>
    <s v="CIG"/>
    <s v="DELIBERA N.353/2020 - FORNITURA N.2 SISTEMI DIAGNOSTICI PER ESECUZIONE BIOLOGIA MOLECOLARE"/>
    <s v="33696000-5"/>
    <s v="REAGENTI E MEZZI DI CONTRASTO"/>
    <x v="4"/>
    <n v="184000"/>
    <s v="No"/>
    <n v="184000"/>
    <s v="Procedura aperta"/>
    <s v="Contratto d'appalto"/>
    <s v="FORNITURE"/>
    <s v="N"/>
    <s v="NULL"/>
    <s v="FB"/>
    <s v="FORNITURA DI BENI"/>
    <s v="NULL"/>
    <s v="NULL"/>
    <s v="PERFEZIONATA/O"/>
    <s v="2020-03-17"/>
  </r>
  <r>
    <x v="106"/>
    <x v="106"/>
    <s v="016"/>
    <x v="17"/>
    <s v="2020"/>
    <s v="2020-03-12"/>
    <x v="1535"/>
    <s v="82454654F8"/>
    <s v="CIG"/>
    <s v="ACQUISIZIONE STRUMENTO AUTOMATICO A CARTUCCIA PER LA DIAGNOSTICA RAPIDA DI SARS-CoV-2 IN URGENZA , NECESSARIO ALLA OTTIMIZZAZIONE DEI TEMPI DI ESECUZIONE DEI TEST A FRONTE DELL'AUMENTO CARICO DI LAVORO CAUSATO DA UNA SEMPRE MAGGIORE DIFFUSIONE DEL VIRUS "/>
    <s v="33124110-9"/>
    <s v="SISTEMI DIAGNOSTICI"/>
    <x v="4"/>
    <n v="55000"/>
    <s v="No"/>
    <n v="55000"/>
    <s v="Procedura negoziata senza previa pubblicazione"/>
    <s v="Contratto d'appalto"/>
    <s v="FORNITURE"/>
    <s v="N"/>
    <s v="NULL"/>
    <s v="FB"/>
    <s v="FORNITURA DI BENI"/>
    <s v="NULL"/>
    <s v="NULL"/>
    <s v="PERFEZIONATA/O"/>
    <s v="2020-03-12"/>
  </r>
  <r>
    <x v="107"/>
    <x v="107"/>
    <s v="005"/>
    <x v="1"/>
    <s v="2020"/>
    <s v="2020-03-05"/>
    <x v="1536"/>
    <s v="823854673A"/>
    <s v="CIG"/>
    <s v="Fornitura urgente tamponi faringei"/>
    <s v="33141625-7"/>
    <s v="MATERIALE DIAGNOSTICO"/>
    <x v="4"/>
    <n v="57000"/>
    <s v="No"/>
    <n v="57000"/>
    <s v="Procedura negoziata senza previa pubblicazione"/>
    <s v="Convenzione"/>
    <s v="FORNITURE"/>
    <s v="N"/>
    <s v="NULL"/>
    <s v="FB"/>
    <s v="FORNITURA DI BENI"/>
    <s v="2020-03-05"/>
    <n v="57000"/>
    <s v="AGGIUDICATA/O"/>
    <s v="2020-04-08"/>
  </r>
  <r>
    <x v="107"/>
    <x v="107"/>
    <s v="005"/>
    <x v="1"/>
    <s v="2020"/>
    <s v="2020-03-09"/>
    <x v="1537"/>
    <s v="824087050E"/>
    <s v="CIG"/>
    <s v="Fornitura urgente tamponi faringei UTM"/>
    <s v="33696500-0"/>
    <s v="REATTIVI PER LABORATORIO"/>
    <x v="4"/>
    <n v="45900"/>
    <s v="No"/>
    <n v="45900"/>
    <s v="Procedura negoziata senza previa pubblicazione"/>
    <s v="Accordo quadro"/>
    <s v="FORNITURE"/>
    <s v="N"/>
    <s v="NULL"/>
    <s v="FB"/>
    <s v="FORNITURA DI BENI"/>
    <s v="NULL"/>
    <s v="NULL"/>
    <s v="PERFEZIONATA/O"/>
    <s v="2020-03-18"/>
  </r>
  <r>
    <x v="107"/>
    <x v="107"/>
    <s v="005"/>
    <x v="1"/>
    <s v="2020"/>
    <s v="2020-03-09"/>
    <x v="1538"/>
    <s v="8241486166"/>
    <s v="CIG"/>
    <s v="Fornitura urgente tamponi faringei "/>
    <s v="33696500-0"/>
    <s v="REATTIVI PER LABORATORIO"/>
    <x v="4"/>
    <n v="45575"/>
    <s v="No"/>
    <n v="45575"/>
    <s v="Procedura negoziata senza previa pubblicazione"/>
    <s v="Convenzione"/>
    <s v="FORNITURE"/>
    <s v="N"/>
    <s v="NULL"/>
    <s v="FB"/>
    <s v="FORNITURA DI BENI"/>
    <s v="NULL"/>
    <s v="NULL"/>
    <s v="PERFEZIONATA/O"/>
    <s v="2020-03-23"/>
  </r>
  <r>
    <x v="107"/>
    <x v="107"/>
    <s v="005"/>
    <x v="1"/>
    <s v="2020"/>
    <s v="2020-03-13"/>
    <x v="1539"/>
    <s v="82459136AB"/>
    <s v="CIG"/>
    <s v="Acquisto reagenti in biologia molecolare per emergenza sanitaria COVID 19"/>
    <s v="33124110-9"/>
    <s v="SISTEMI DIAGNOSTICI"/>
    <x v="4"/>
    <n v="43933"/>
    <s v="No"/>
    <n v="43933"/>
    <s v="Procedura negoziata senza previa pubblicazione"/>
    <s v="Contratto d'appalto"/>
    <s v="FORNITURE"/>
    <s v="N"/>
    <s v="NULL"/>
    <s v="FB"/>
    <s v="FORNITURA DI BENI"/>
    <s v="NULL"/>
    <s v="NULL"/>
    <s v="PERFEZIONATA/O"/>
    <s v="2020-03-13"/>
  </r>
  <r>
    <x v="107"/>
    <x v="107"/>
    <s v="005"/>
    <x v="1"/>
    <s v="2020"/>
    <s v="2020-03-17"/>
    <x v="1540"/>
    <s v="8249424809"/>
    <s v="CIG"/>
    <s v="Fornitura di prodotti diagnostici per analisi molecolare COVID-19"/>
    <s v="33124110-9"/>
    <s v="SISTEMI DIAGNOSTICI"/>
    <x v="4"/>
    <n v="198250"/>
    <s v="No"/>
    <n v="198250"/>
    <s v="Procedura negoziata senza previa pubblicazione"/>
    <s v="Contratto d'appalto"/>
    <s v="FORNITURE"/>
    <s v="N"/>
    <s v="NULL"/>
    <s v="FB"/>
    <s v="FORNITURA DI BENI"/>
    <s v="NULL"/>
    <s v="NULL"/>
    <s v="PERFEZIONATA/O"/>
    <s v="2020-03-17"/>
  </r>
  <r>
    <x v="107"/>
    <x v="107"/>
    <s v="005"/>
    <x v="1"/>
    <s v="2020"/>
    <s v="2020-03-18"/>
    <x v="1541"/>
    <s v="8250247F30"/>
    <s v="CIG"/>
    <s v="Fornitura urgente tamponi faringei"/>
    <s v="33696500-0"/>
    <s v="REATTIVI PER LABORATORIO"/>
    <x v="4"/>
    <n v="100500"/>
    <s v="No"/>
    <n v="100500"/>
    <s v="Procedura negoziata senza previa pubblicazione"/>
    <s v="Convenzione"/>
    <s v="FORNITURE"/>
    <s v="N"/>
    <s v="NULL"/>
    <s v="FB"/>
    <s v="FORNITURA DI BENI"/>
    <s v="NULL"/>
    <s v="NULL"/>
    <s v="PERFEZIONATA/O"/>
    <s v="2020-03-23"/>
  </r>
  <r>
    <x v="107"/>
    <x v="107"/>
    <s v="005"/>
    <x v="1"/>
    <s v="2020"/>
    <s v="2020-03-18"/>
    <x v="1542"/>
    <s v="8250733044"/>
    <s v="CIG"/>
    <s v="Fornitura di prodotti diagnostici per analisi molecolare COVID-19"/>
    <s v="33124110-9"/>
    <s v="SISTEMI DIAGNOSTICI"/>
    <x v="4"/>
    <n v="128744.56"/>
    <s v="No"/>
    <n v="128744.56"/>
    <s v="Procedura negoziata senza previa pubblicazione"/>
    <s v="Contratto d'appalto"/>
    <s v="FORNITURE"/>
    <s v="N"/>
    <s v="NULL"/>
    <s v="FB"/>
    <s v="FORNITURA DI BENI"/>
    <s v="NULL"/>
    <s v="NULL"/>
    <s v="PERFEZIONATA/O"/>
    <s v="2020-03-23"/>
  </r>
  <r>
    <x v="107"/>
    <x v="107"/>
    <s v="005"/>
    <x v="1"/>
    <s v="2020"/>
    <s v="2020-03-19"/>
    <x v="1543"/>
    <s v="82511307DF"/>
    <s v="CIG"/>
    <s v="Fornitura di test rapidi qualitativi IgG IgM Covid-19"/>
    <s v="33124110-9"/>
    <s v="SISTEMI DIAGNOSTICI"/>
    <x v="4"/>
    <n v="507500"/>
    <s v="No"/>
    <n v="507500"/>
    <s v="Procedura negoziata senza previa pubblicazione"/>
    <s v="Contratto d'appalto"/>
    <s v="FORNITURE"/>
    <s v="N"/>
    <s v="NULL"/>
    <s v="FB"/>
    <s v="FORNITURA DI BENI"/>
    <s v="NULL"/>
    <s v="NULL"/>
    <s v="PERFEZIONATA/O"/>
    <s v="2020-04-07"/>
  </r>
  <r>
    <x v="107"/>
    <x v="107"/>
    <s v="005"/>
    <x v="1"/>
    <s v="2020"/>
    <s v="2020-03-19"/>
    <x v="1544"/>
    <s v="82516347C9"/>
    <s v="CIG"/>
    <s v="Fornitura di prodotti diagnostici per analisi molecolare COVID-19"/>
    <s v="33124110-9"/>
    <s v="SISTEMI DIAGNOSTICI"/>
    <x v="4"/>
    <n v="346100"/>
    <s v="No"/>
    <n v="346100"/>
    <s v="Procedura negoziata senza previa pubblicazione"/>
    <s v="Contratto d'appalto"/>
    <s v="FORNITURE"/>
    <s v="N"/>
    <s v="NULL"/>
    <s v="FB"/>
    <s v="FORNITURA DI BENI"/>
    <s v="NULL"/>
    <s v="NULL"/>
    <s v="PERFEZIONATA/O"/>
    <s v="2020-03-31"/>
  </r>
  <r>
    <x v="107"/>
    <x v="107"/>
    <s v="005"/>
    <x v="1"/>
    <s v="2020"/>
    <s v="2020-03-19"/>
    <x v="1545"/>
    <s v="8251812AAC"/>
    <s v="CIG"/>
    <s v="Fornitura di prodotti diagnostici per analisi molecolare COVID-19"/>
    <s v="33124110-9"/>
    <s v="SISTEMI DIAGNOSTICI"/>
    <x v="4"/>
    <n v="43933"/>
    <s v="No"/>
    <n v="43933"/>
    <s v="Procedura negoziata senza previa pubblicazione"/>
    <s v="Contratto d'appalto"/>
    <s v="FORNITURE"/>
    <s v="N"/>
    <s v="NULL"/>
    <s v="FB"/>
    <s v="FORNITURA DI BENI"/>
    <s v="NULL"/>
    <s v="NULL"/>
    <s v="PERFEZIONATA/O"/>
    <s v="2020-03-31"/>
  </r>
  <r>
    <x v="107"/>
    <x v="107"/>
    <s v="005"/>
    <x v="1"/>
    <s v="2020"/>
    <s v="2020-03-20"/>
    <x v="1546"/>
    <s v="8252590CB2"/>
    <s v="CIG"/>
    <s v="Fornitura di tamponi faringei per emergenza COVID-19"/>
    <s v="33124110-9"/>
    <s v="SISTEMI DIAGNOSTICI"/>
    <x v="4"/>
    <n v="147500"/>
    <s v="No"/>
    <n v="147500"/>
    <s v="Procedura negoziata senza previa pubblicazione"/>
    <s v="Contratto d'appalto"/>
    <s v="FORNITURE"/>
    <s v="N"/>
    <s v="NULL"/>
    <s v="FB"/>
    <s v="FORNITURA DI BENI"/>
    <s v="NULL"/>
    <s v="NULL"/>
    <s v="PERFEZIONATA/O"/>
    <s v="2020-04-08"/>
  </r>
  <r>
    <x v="107"/>
    <x v="107"/>
    <s v="005"/>
    <x v="1"/>
    <s v="2020"/>
    <s v="2020-03-21"/>
    <x v="1547"/>
    <s v="8253279549"/>
    <s v="CIG"/>
    <s v="Fornitura di test rapidi qualitativi molecolari in PCR Rela Time Covid-19"/>
    <s v="33124110-9"/>
    <s v="SISTEMI DIAGNOSTICI"/>
    <x v="4"/>
    <n v="3100200"/>
    <s v="No"/>
    <n v="3100200"/>
    <s v="Procedura negoziata senza previa pubblicazione"/>
    <s v="Contratto d'appalto"/>
    <s v="FORNITURE"/>
    <s v="N"/>
    <s v="NULL"/>
    <s v="FB"/>
    <s v="FORNITURA DI BENI"/>
    <s v="NULL"/>
    <s v="NULL"/>
    <s v="PERFEZIONATA/O"/>
    <s v="2020-04-08"/>
  </r>
  <r>
    <x v="108"/>
    <x v="108"/>
    <s v="099"/>
    <x v="6"/>
    <s v="2020"/>
    <s v="2020-03-11"/>
    <x v="1548"/>
    <s v="8244330C54"/>
    <s v="CIG"/>
    <s v="PN per l'acquisizione di Kit diagnostici per Coronavirus, destinati all'emergenza sanitaria 'Covid-19' - ID 2285"/>
    <s v="33141625-7"/>
    <s v="MATERIALE DIAGNOSTICO"/>
    <x v="4"/>
    <n v="1130000"/>
    <s v="No"/>
    <n v="1130000"/>
    <s v="Procedura negoziata senza previa pubblicazione"/>
    <s v="Contratto d'appalto"/>
    <s v="FORNITURE"/>
    <s v="N"/>
    <s v="NULL"/>
    <s v="FB"/>
    <s v="FORNITURA DI BENI"/>
    <s v="2020-03-12"/>
    <n v="900308"/>
    <s v="AGGIUDICATA/O"/>
    <s v="2020-04-02"/>
  </r>
  <r>
    <x v="108"/>
    <x v="108"/>
    <s v="099"/>
    <x v="6"/>
    <s v="2020"/>
    <s v="2020-03-11"/>
    <x v="1549"/>
    <s v="82443382F1"/>
    <s v="CIG"/>
    <s v="PN per l'acquisizione di tamponi rinofaringei, destinati all'emergenza     sanitaria 'Covid-19' - ID 2284"/>
    <s v="33141625-7"/>
    <s v="MATERIALE DIAGNOSTICO"/>
    <x v="4"/>
    <n v="880000"/>
    <s v="No"/>
    <n v="880000"/>
    <s v="Procedura negoziata senza previa pubblicazione"/>
    <s v="Contratto d'appalto"/>
    <s v="FORNITURE"/>
    <s v="N"/>
    <s v="NULL"/>
    <s v="FB"/>
    <s v="FORNITURA DI BENI"/>
    <s v="2020-03-12"/>
    <n v="879525"/>
    <s v="AGGIUDICATA/O"/>
    <s v="2020-04-02"/>
  </r>
  <r>
    <x v="187"/>
    <x v="187"/>
    <s v="019"/>
    <x v="18"/>
    <s v="2020"/>
    <s v="2020-04-08"/>
    <x v="1550"/>
    <s v="8233236946"/>
    <s v="CIG"/>
    <s v="FORNITURA DI REAGENTI ESECUZIONE TEST CON TECNOLOGIA NGS COMPATIBILI CON LE APPARECCHIATURE ION PGM, ION TORRENT CHEF ED ION TORRENT S5  "/>
    <s v="33696000-5"/>
    <s v="REAGENTI E MEZZI DI CONTRASTO"/>
    <x v="4"/>
    <n v="411805"/>
    <s v="No"/>
    <n v="411805"/>
    <s v="Procedura negoziata senza previa pubblicazione"/>
    <s v="Contratto d'appalto"/>
    <s v="FORNITURE"/>
    <s v="N"/>
    <s v="NULL"/>
    <s v="FB"/>
    <s v="FORNITURA DI BENI"/>
    <s v="NULL"/>
    <s v="NULL"/>
    <s v="PERFEZIONATA/O"/>
    <s v="2020-04-09"/>
  </r>
  <r>
    <x v="171"/>
    <x v="171"/>
    <s v="019"/>
    <x v="18"/>
    <s v="2020"/>
    <s v="2020-03-11"/>
    <x v="1551"/>
    <s v="82439155DE"/>
    <s v="CIG"/>
    <s v="acquisti in somma urgenza ai sensi art. 163 D. Lgs 50/2016 e s.m.i., di materiale di laboratorio, per fronteggiare le criticità nell'ambito della pandemia del corona virus (2019-n-CoV) "/>
    <s v="33141625-7"/>
    <s v="MATERIALE DIAGNOSTICO"/>
    <x v="4"/>
    <n v="62306"/>
    <s v="No"/>
    <n v="62306"/>
    <s v="Procedura negoziata per affidamenti sotto soglia"/>
    <s v="Contratto d'appalto"/>
    <s v="FORNITURE"/>
    <s v="N"/>
    <s v="NULL"/>
    <s v="FB"/>
    <s v="FORNITURA DI BENI"/>
    <s v="2020-03-13"/>
    <n v="62306"/>
    <s v="AGGIUDICATA/O"/>
    <s v="2020-03-27"/>
  </r>
  <r>
    <x v="171"/>
    <x v="171"/>
    <s v="019"/>
    <x v="18"/>
    <s v="2020"/>
    <s v="2020-03-16"/>
    <x v="1552"/>
    <s v="8258578A27"/>
    <s v="CIG"/>
    <s v="acquisti in somma urgenza ai sensi art. 63 D. Lgs 50/2016 e s.m.i., di materiale per l'U.O.C. di Epidemiologia Clinica con Registro Tumori di Palermo e Provincia, per fronteggiare le criticità nell'ambito della pandemia del corona virus (2019-n-CoV)"/>
    <s v="33141625-7"/>
    <s v="MATERIALE DIAGNOSTICO"/>
    <x v="4"/>
    <n v="56522.1"/>
    <s v="No"/>
    <n v="56522.1"/>
    <s v="Procedura negoziata per affidamenti sotto soglia"/>
    <s v="Contratto d'appalto"/>
    <s v="FORNITURE"/>
    <s v="N"/>
    <s v="NULL"/>
    <s v="FB"/>
    <s v="FORNITURA DI BENI"/>
    <s v="2020-03-27"/>
    <n v="56522.1"/>
    <s v="AGGIUDICATA/O"/>
    <s v="2020-04-09"/>
  </r>
  <r>
    <x v="111"/>
    <x v="111"/>
    <s v="015"/>
    <x v="20"/>
    <s v="2020"/>
    <s v="2020-04-06"/>
    <x v="1553"/>
    <s v="8268723E11"/>
    <s v="CIG"/>
    <s v="Reagenti per Coronavirus"/>
    <s v="33696000-5"/>
    <s v="REAGENTI E MEZZI DI CONTRASTO"/>
    <x v="4"/>
    <n v="288083"/>
    <s v="No"/>
    <n v="288083"/>
    <s v="Affidamento diretto"/>
    <s v="Contratto d'appalto"/>
    <s v="FORNITURE"/>
    <s v="N"/>
    <s v="NULL"/>
    <s v="FB"/>
    <s v="FORNITURA DI BENI"/>
    <s v="NULL"/>
    <s v="NULL"/>
    <s v="PERFEZIONATA/O"/>
    <s v="2020-04-06"/>
  </r>
  <r>
    <x v="112"/>
    <x v="112"/>
    <s v="015"/>
    <x v="20"/>
    <s v="2020"/>
    <s v="2020-03-12"/>
    <x v="1554"/>
    <s v="826134558F"/>
    <s v="CIG"/>
    <s v="EMERGENZA COVID 19 FORNITURA KIT E MATERIALI PER DIAGNOSTICA MOLECOLARE DEL COVID 19 DITTA ARROW DIAGNOSTICS SRL RIF OFFE0456/2020-0224 DEL 26/03/2020 (AM)"/>
    <s v="33696000-5"/>
    <s v="REAGENTI E MEZZI DI CONTRASTO"/>
    <x v="4"/>
    <n v="135288"/>
    <s v="No"/>
    <n v="135288"/>
    <s v="Affidamento diretto"/>
    <s v="Contratto d'appalto"/>
    <s v="FORNITURE"/>
    <s v="N"/>
    <s v="NULL"/>
    <s v="FB"/>
    <s v="FORNITURA DI BENI"/>
    <s v="NULL"/>
    <s v="NULL"/>
    <s v="PERFEZIONATA/O"/>
    <s v="2020-04-02"/>
  </r>
  <r>
    <x v="112"/>
    <x v="112"/>
    <s v="015"/>
    <x v="20"/>
    <s v="2020"/>
    <s v="2020-03-23"/>
    <x v="1555"/>
    <s v="8253807900"/>
    <s v="CIG"/>
    <s v="EMERGENZA COVID 19 AFFIDAMENTO FORNITURA N.2 ANALIZZATORI AUTOMATICI MAGLUMI 600 COMPRENSIVI DI TEST PER DOSAGGIO COVID 19 OCCORRENTI AI LABB. ANALISI DEI PPOO S PAOLO OSPEDALE DEL MARE S GIOVANNI BOSCO DITTA MEDICAL SYSTEMS SPA (AM)"/>
    <s v="33696000-5"/>
    <s v="REAGENTI E MEZZI DI CONTRASTO"/>
    <x v="4"/>
    <n v="149600"/>
    <s v="No"/>
    <n v="149600"/>
    <s v="Affidamento diretto"/>
    <s v="Contratto d'appalto"/>
    <s v="FORNITURE"/>
    <s v="N"/>
    <s v="NULL"/>
    <s v="FB"/>
    <s v="FORNITURA DI BENI"/>
    <s v="NULL"/>
    <s v="NULL"/>
    <s v="PERFEZIONATA/O"/>
    <s v="2020-03-23"/>
  </r>
  <r>
    <x v="113"/>
    <x v="113"/>
    <s v="009"/>
    <x v="3"/>
    <s v="2020"/>
    <s v="2020-03-23"/>
    <x v="1556"/>
    <s v="82541189A5"/>
    <s v="CIG"/>
    <s v="PROCEDURA NEGOZIATA PER LA STIPULA DI UNA CONVENZIONE PER LA FORNITURA IN SERVICE DI UN SISTEMA ANALITICO IN CHEMILUMINESCENZA PER TESTS SIEROLOGICI IgG ed IgM COVID-19 OCCORRENTE ALL"/>
    <s v="33124110-9"/>
    <s v="SISTEMI DIAGNOSTICI"/>
    <x v="4"/>
    <n v="1500000"/>
    <s v="No"/>
    <n v="1500000"/>
    <s v="Procedura negoziata senza previa pubblicazione"/>
    <s v="Convenzione"/>
    <s v="FORNITURE"/>
    <s v="N"/>
    <s v="NULL"/>
    <s v="FB"/>
    <s v="FORNITURA DI BENI"/>
    <s v="NULL"/>
    <s v="NULL"/>
    <s v="PERFEZIONATA/O"/>
    <s v="2020-03-23"/>
  </r>
  <r>
    <x v="113"/>
    <x v="113"/>
    <s v="009"/>
    <x v="3"/>
    <s v="2020"/>
    <s v="2020-03-24"/>
    <x v="1557"/>
    <s v="82556688BF"/>
    <s v="CIG"/>
    <s v="SISTEMA LIAISON MDX PER TESTS PCR REAL TIME PER COVID-19 "/>
    <s v="33124110-9"/>
    <s v="SISTEMI DIAGNOSTICI"/>
    <x v="4"/>
    <n v="1100000"/>
    <s v="No"/>
    <n v="1100000"/>
    <s v="Procedura negoziata senza previa pubblicazione"/>
    <s v="Convenzione"/>
    <s v="FORNITURE"/>
    <s v="N"/>
    <s v="NULL"/>
    <s v="AA"/>
    <s v="ALTRO (Stazioni appaltanti con sistema di qualificazione proprio)"/>
    <s v="NULL"/>
    <s v="NULL"/>
    <s v="PERFEZIONATA/O"/>
    <s v="2020-03-24"/>
  </r>
  <r>
    <x v="113"/>
    <x v="113"/>
    <s v="009"/>
    <x v="3"/>
    <s v="2020"/>
    <s v="2020-03-27"/>
    <x v="1558"/>
    <s v="8259958CF6"/>
    <s v="CIG"/>
    <s v="EMERGENZA CORONAVIRUS-ISharedoc 17164 27.03.2020 -  prodotti diagnostici  Diasorin-"/>
    <s v="33124110-9"/>
    <s v="SISTEMI DIAGNOSTICI"/>
    <x v="4"/>
    <n v="1100000"/>
    <s v="No"/>
    <n v="1100000"/>
    <s v="Affidamento diretto in adesione ad accordo quadro/convenzione"/>
    <s v="Contratto d'appalto discendente da Accordo quadro/Convenzione senza successivo confronto competitivo"/>
    <s v="FORNITURE"/>
    <s v="N"/>
    <s v="NULL"/>
    <s v="FB"/>
    <s v="FORNITURA DI BENI"/>
    <s v="NULL"/>
    <n v="1100000"/>
    <s v="PERFEZIONATA/O"/>
    <s v="2020-03-27"/>
  </r>
  <r>
    <x v="113"/>
    <x v="113"/>
    <s v="009"/>
    <x v="3"/>
    <s v="2020"/>
    <s v="2020-04-02"/>
    <x v="1559"/>
    <s v="8264103987"/>
    <s v="CIG"/>
    <s v="Procedura negoziata, ai sensi dell'art. 63 comma 2 lett c) del D.LGS 50/2016, finalizzata alla conclusione di una Convenzione per la fornitura di 4 Analizzatori MAGLUMI per l'esecuzione del dosaggio covid-19 necessari all'Ausl Nord Ovest."/>
    <s v="33124110-9"/>
    <s v="SISTEMI DIAGNOSTICI"/>
    <x v="4"/>
    <n v="1690000"/>
    <s v="No"/>
    <n v="1690000"/>
    <s v="Procedura negoziata senza previa pubblicazione"/>
    <s v="Convenzione"/>
    <s v="FORNITURE"/>
    <s v="N"/>
    <s v="NULL"/>
    <s v="FB"/>
    <s v="FORNITURA DI BENI"/>
    <s v="NULL"/>
    <s v="NULL"/>
    <s v="PERFEZIONATA/O"/>
    <s v="2020-04-02"/>
  </r>
  <r>
    <x v="113"/>
    <x v="113"/>
    <s v="009"/>
    <x v="3"/>
    <s v="2020"/>
    <s v="2020-04-03"/>
    <x v="1560"/>
    <s v="8266629E0B"/>
    <s v="CIG"/>
    <s v="Acquisto in emergenza Test Kit COVID 19 -Ditta High Tech Screw"/>
    <s v="33141625-7"/>
    <s v="MATERIALE DIAGNOSTICO"/>
    <x v="4"/>
    <n v="1440000"/>
    <s v="No"/>
    <n v="1440000"/>
    <s v="Procedura negoziata senza previa pubblicazione"/>
    <s v="Convenzione"/>
    <s v="FORNITURE"/>
    <s v="N"/>
    <s v="NULL"/>
    <s v="FB"/>
    <s v="FORNITURA DI BENI"/>
    <s v="NULL"/>
    <s v="NULL"/>
    <s v="PERFEZIONATA/O"/>
    <s v="2020-04-03"/>
  </r>
  <r>
    <x v="113"/>
    <x v="113"/>
    <s v="009"/>
    <x v="3"/>
    <s v="2020"/>
    <s v="2020-04-03"/>
    <x v="1561"/>
    <s v="82668368DF"/>
    <s v="CIG"/>
    <s v="EMERGENZA CORONAVIRUS-kit test corona vid 19"/>
    <s v="33124110-9"/>
    <s v="SISTEMI DIAGNOSTICI"/>
    <x v="4"/>
    <n v="1440000"/>
    <s v="No"/>
    <n v="1440000"/>
    <s v="Affidamento diretto in adesione ad accordo quadro/convenzione"/>
    <s v="Contratto d'appalto discendente da Accordo quadro/Convenzione senza successivo confronto competitivo"/>
    <s v="FORNITURE"/>
    <s v="N"/>
    <s v="NULL"/>
    <s v="FB"/>
    <s v="FORNITURA DI BENI"/>
    <s v="NULL"/>
    <n v="1440000"/>
    <s v="PERFEZIONATA/O"/>
    <s v="2020-04-06"/>
  </r>
  <r>
    <x v="114"/>
    <x v="114"/>
    <s v="016"/>
    <x v="17"/>
    <s v="2020"/>
    <s v="2020-03-10"/>
    <x v="1562"/>
    <s v="8242317F25"/>
    <s v="CIG"/>
    <s v="Fornitura di test per la diagnostica COVID 19"/>
    <s v="33124110-9"/>
    <s v="SISTEMI DIAGNOSTICI"/>
    <x v="4"/>
    <n v="163388.4"/>
    <s v="No"/>
    <n v="163388.4"/>
    <s v="Procedura negoziata senza previa pubblicazione"/>
    <s v="Contratto d'appalto"/>
    <s v="FORNITURE"/>
    <s v="N"/>
    <s v="NULL"/>
    <s v="FB"/>
    <s v="FORNITURA DI BENI"/>
    <s v="NULL"/>
    <s v="NULL"/>
    <s v="PERFEZIONATA/O"/>
    <s v="2020-03-12"/>
  </r>
  <r>
    <x v="114"/>
    <x v="114"/>
    <s v="016"/>
    <x v="17"/>
    <s v="2020"/>
    <s v="2020-03-16"/>
    <x v="1563"/>
    <s v="82495564F8"/>
    <s v="CIG"/>
    <s v="Fornitura di prodotti diagnostici ditta Eurospital "/>
    <s v="33124110-9"/>
    <s v="SISTEMI DIAGNOSTICI"/>
    <x v="4"/>
    <n v="176029.44"/>
    <s v="No"/>
    <n v="176029.44"/>
    <s v="Procedura negoziata senza previa pubblicazione"/>
    <s v="Contratto d'appalto"/>
    <s v="FORNITURE"/>
    <s v="N"/>
    <s v="NULL"/>
    <s v="FB"/>
    <s v="FORNITURA DI BENI"/>
    <s v="NULL"/>
    <s v="NULL"/>
    <s v="PERFEZIONATA/O"/>
    <s v="2020-04-03"/>
  </r>
  <r>
    <x v="114"/>
    <x v="114"/>
    <s v="016"/>
    <x v="17"/>
    <s v="2020"/>
    <s v="2020-03-17"/>
    <x v="1564"/>
    <s v="82502734A8"/>
    <s v="CIG"/>
    <s v="fornitura test per la diagnostica COVID 19"/>
    <s v="33124110-9"/>
    <s v="SISTEMI DIAGNOSTICI"/>
    <x v="4"/>
    <n v="116928"/>
    <s v="No"/>
    <n v="116928"/>
    <s v="Procedura negoziata senza previa pubblicazione"/>
    <s v="Contratto d'appalto"/>
    <s v="FORNITURE"/>
    <s v="N"/>
    <s v="NULL"/>
    <s v="FB"/>
    <s v="FORNITURA DI BENI"/>
    <s v="NULL"/>
    <s v="NULL"/>
    <s v="PERFEZIONATA/O"/>
    <s v="2020-04-06"/>
  </r>
  <r>
    <x v="114"/>
    <x v="114"/>
    <s v="016"/>
    <x v="17"/>
    <s v="2020"/>
    <s v="2020-03-19"/>
    <x v="1565"/>
    <s v="8255418A70"/>
    <s v="CIG"/>
    <s v="Fornitura test diagnosi COVID -19 ditta Alpha IVD s.r.l."/>
    <s v="33124110-9"/>
    <s v="SISTEMI DIAGNOSTICI"/>
    <x v="4"/>
    <n v="416760"/>
    <s v="No"/>
    <n v="416760"/>
    <s v="Procedura negoziata senza previa pubblicazione"/>
    <s v="Contratto d'appalto"/>
    <s v="FORNITURE"/>
    <s v="N"/>
    <s v="NULL"/>
    <s v="FB"/>
    <s v="FORNITURA DI BENI"/>
    <s v="NULL"/>
    <s v="NULL"/>
    <s v="PERFEZIONATA/O"/>
    <s v="2020-04-06"/>
  </r>
  <r>
    <x v="114"/>
    <x v="114"/>
    <s v="016"/>
    <x v="17"/>
    <s v="2020"/>
    <s v="2020-03-20"/>
    <x v="1566"/>
    <s v="8253605250"/>
    <s v="CIG"/>
    <s v="Fornitura di test diagnosi COVID - ditta Capheid s.r.l."/>
    <s v="33124110-9"/>
    <s v="SISTEMI DIAGNOSTICI"/>
    <x v="4"/>
    <n v="422400"/>
    <s v="No"/>
    <n v="422400"/>
    <s v="Procedura negoziata senza previa pubblicazione"/>
    <s v="Contratto d'appalto"/>
    <s v="FORNITURE"/>
    <s v="N"/>
    <s v="NULL"/>
    <s v="FB"/>
    <s v="FORNITURA DI BENI"/>
    <s v="NULL"/>
    <s v="NULL"/>
    <s v="PERFEZIONATA/O"/>
    <s v="2020-04-06"/>
  </r>
  <r>
    <x v="116"/>
    <x v="116"/>
    <s v="015"/>
    <x v="20"/>
    <s v="2020"/>
    <s v="2020-03-03"/>
    <x v="1567"/>
    <s v="8268138B50"/>
    <s v="CIG"/>
    <s v="Fornitura urgente Tamponi"/>
    <s v="33192500-7"/>
    <s v="PROVETTE PER TEST"/>
    <x v="4"/>
    <n v="45000"/>
    <s v="No"/>
    <n v="45000"/>
    <s v="Procedura negoziata per affidamenti sotto soglia"/>
    <s v="Contratto d'appalto"/>
    <s v="FORNITURE"/>
    <s v="N"/>
    <s v="NULL"/>
    <s v="FB"/>
    <s v="FORNITURA DI BENI"/>
    <s v="NULL"/>
    <s v="NULL"/>
    <s v="PERFEZIONATA/O"/>
    <s v="2020-04-08"/>
  </r>
  <r>
    <x v="116"/>
    <x v="116"/>
    <s v="015"/>
    <x v="20"/>
    <s v="2020"/>
    <s v="2020-03-06"/>
    <x v="1568"/>
    <s v="8240137829"/>
    <s v="CIG"/>
    <s v="Fornitura urgente di tamponi per prelievo nasofaringeo e contenitori per trasporto liquidi biologici"/>
    <s v="33192500-7"/>
    <s v="PROVETTE PER TEST"/>
    <x v="4"/>
    <n v="227700"/>
    <s v="Si"/>
    <n v="130000"/>
    <s v="Procedura negoziata senza previa pubblicazione"/>
    <s v="Contratto d'appalto"/>
    <s v="FORNITURE"/>
    <s v="N"/>
    <s v="NULL"/>
    <s v="FB"/>
    <s v="FORNITURA DI BENI"/>
    <s v="NULL"/>
    <s v="NULL"/>
    <s v="AGGIUDICATA/O"/>
    <s v="2020-03-14"/>
  </r>
  <r>
    <x v="116"/>
    <x v="116"/>
    <s v="015"/>
    <x v="20"/>
    <s v="2020"/>
    <s v="2020-03-06"/>
    <x v="1568"/>
    <s v="82401388FC"/>
    <s v="CIG"/>
    <s v="Fornitura urgente di tamponi per prelievo nasofaringeo e contenitori per trasporto liquidi biologici"/>
    <s v="33190000-8"/>
    <s v="DISPOSITIVI E PRODOTTI MEDICI VARI"/>
    <x v="4"/>
    <n v="227700"/>
    <s v="Si"/>
    <n v="97700"/>
    <s v="Procedura negoziata senza previa pubblicazione"/>
    <s v="Contratto d'appalto"/>
    <s v="FORNITURE"/>
    <s v="N"/>
    <s v="NULL"/>
    <s v="FB"/>
    <s v="FORNITURA DI BENI"/>
    <s v="NULL"/>
    <s v="NULL"/>
    <s v="AGGIUDICATA/O"/>
    <s v="2020-03-14"/>
  </r>
  <r>
    <x v="116"/>
    <x v="116"/>
    <s v="015"/>
    <x v="20"/>
    <s v="2020"/>
    <s v="2020-03-16"/>
    <x v="1569"/>
    <s v="8246798100"/>
    <s v="CIG"/>
    <s v="Fornitura urgente di tamponi con asta con terreno di trasporto "/>
    <s v="33192500-7"/>
    <s v="PROVETTE PER TEST"/>
    <x v="4"/>
    <n v="100000"/>
    <s v="No"/>
    <n v="100000"/>
    <s v="Procedura negoziata senza previa pubblicazione"/>
    <s v="Contratto d'appalto"/>
    <s v="FORNITURE"/>
    <s v="N"/>
    <s v="NULL"/>
    <s v="FB"/>
    <s v="FORNITURA DI BENI"/>
    <s v="NULL"/>
    <s v="NULL"/>
    <s v="PERFEZIONATA/O"/>
    <s v="2020-03-26"/>
  </r>
  <r>
    <x v="116"/>
    <x v="116"/>
    <s v="015"/>
    <x v="20"/>
    <s v="2020"/>
    <s v="2020-03-18"/>
    <x v="1570"/>
    <s v="8250650BC2"/>
    <s v="CIG"/>
    <s v="Fornitura reagenti per COV-19 da utilizzare su apparecchiatura COBAS"/>
    <s v="33696000-5"/>
    <s v="REAGENTI E MEZZI DI CONTRASTO"/>
    <x v="4"/>
    <n v="188080"/>
    <s v="No"/>
    <n v="188080"/>
    <s v="Procedura negoziata senza previa pubblicazione"/>
    <s v="Contratto d'appalto"/>
    <s v="FORNITURE"/>
    <s v="N"/>
    <s v="NULL"/>
    <s v="FB"/>
    <s v="FORNITURA DI BENI"/>
    <s v="NULL"/>
    <s v="NULL"/>
    <s v="PERFEZIONATA/O"/>
    <s v="2020-03-19"/>
  </r>
  <r>
    <x v="116"/>
    <x v="116"/>
    <s v="015"/>
    <x v="20"/>
    <s v="2020"/>
    <s v="2020-03-25"/>
    <x v="1571"/>
    <s v="8257032E59"/>
    <s v="CIG"/>
    <s v="Fornitura di kit diagnostiicì per la rilevazione del virus covid-19"/>
    <s v="33124130-5"/>
    <s v="PRESIDI DIAGNOSTICI"/>
    <x v="4"/>
    <n v="59200"/>
    <s v="No"/>
    <n v="59200"/>
    <s v="Procedura negoziata senza previa pubblicazione"/>
    <s v="Contratto d'appalto"/>
    <s v="FORNITURE"/>
    <s v="N"/>
    <s v="NULL"/>
    <s v="FB"/>
    <s v="FORNITURA DI BENI"/>
    <s v="NULL"/>
    <s v="NULL"/>
    <s v="PERFEZIONATA/O"/>
    <s v="2020-03-26"/>
  </r>
  <r>
    <x v="116"/>
    <x v="116"/>
    <s v="015"/>
    <x v="20"/>
    <s v="2020"/>
    <s v="2020-03-25"/>
    <x v="1572"/>
    <s v="82585356AC"/>
    <s v="CIG"/>
    <s v="fornitura di kit diagnostici per c0vid-2019"/>
    <s v="33124130-5"/>
    <s v="PRESIDI DIAGNOSTICI"/>
    <x v="4"/>
    <n v="44880"/>
    <s v="No"/>
    <n v="44880"/>
    <s v="Procedura negoziata senza previa pubblicazione"/>
    <s v="Contratto d'appalto"/>
    <s v="FORNITURE"/>
    <s v="N"/>
    <s v="NULL"/>
    <s v="FB"/>
    <s v="FORNITURA DI BENI"/>
    <s v="NULL"/>
    <s v="NULL"/>
    <s v="PERFEZIONATA/O"/>
    <s v="2020-03-26"/>
  </r>
  <r>
    <x v="118"/>
    <x v="118"/>
    <s v="015"/>
    <x v="20"/>
    <s v="2020"/>
    <s v="2020-03-05"/>
    <x v="1573"/>
    <s v="82365410A8"/>
    <s v="CIG"/>
    <s v="FORNITURA TRIENNALE DI DIAGNOSTICI OCCORRENTI PER IL LABORATORIO REGIONALE DI RIFERIMENTO PER L'IMMUNOLOGIA DEI TRAPIANTI D'ORGANO DELL'A.O.U. DELL'UNIVERSITA' DEGLI STUDI DELLA CAMPANIA 'LUIGI VANVITELLI'"/>
    <s v="33696500-0"/>
    <s v="REATTIVI PER LABORATORIO"/>
    <x v="4"/>
    <n v="165150"/>
    <s v="Si"/>
    <n v="150000"/>
    <s v="Procedura aperta"/>
    <s v="Contratto d'appalto"/>
    <s v="FORNITURE"/>
    <s v="N"/>
    <s v="NULL"/>
    <s v="FB"/>
    <s v="FORNITURA DI BENI"/>
    <s v="NULL"/>
    <s v="NULL"/>
    <s v="PERFEZIONATA/O"/>
    <s v="2020-03-05"/>
  </r>
  <r>
    <x v="118"/>
    <x v="118"/>
    <s v="015"/>
    <x v="20"/>
    <s v="2020"/>
    <s v="2020-03-05"/>
    <x v="1573"/>
    <s v="8236554B5F"/>
    <s v="CIG"/>
    <s v="FORNITURA TRIENNALE DI DIAGNOSTICI OCCORRENTI PER IL LABORATORIO REGIONALE DI RIFERIMENTO PER L'IMMUNOLOGIA DEI TRAPIANTI D'ORGANO DELL'A.O.U. DELL'UNIVERSITA' DEGLI STUDI DELLA CAMPANIA 'LUIGI VANVITELLI'"/>
    <s v="33696500-0"/>
    <s v="REATTIVI PER LABORATORIO"/>
    <x v="4"/>
    <n v="165150"/>
    <s v="Si"/>
    <n v="1800"/>
    <s v="Procedura aperta"/>
    <s v="Contratto d'appalto"/>
    <s v="FORNITURE"/>
    <s v="N"/>
    <s v="NULL"/>
    <s v="FB"/>
    <s v="FORNITURA DI BENI"/>
    <s v="NULL"/>
    <s v="NULL"/>
    <s v="PERFEZIONATA/O"/>
    <s v="2020-03-05"/>
  </r>
  <r>
    <x v="118"/>
    <x v="118"/>
    <s v="015"/>
    <x v="20"/>
    <s v="2020"/>
    <s v="2020-03-05"/>
    <x v="1573"/>
    <s v="82365643A2"/>
    <s v="CIG"/>
    <s v="FORNITURA TRIENNALE DI DIAGNOSTICI OCCORRENTI PER IL LABORATORIO REGIONALE DI RIFERIMENTO PER L'IMMUNOLOGIA DEI TRAPIANTI D'ORGANO DELL'A.O.U. DELL'UNIVERSITA' DEGLI STUDI DELLA CAMPANIA 'LUIGI VANVITELLI'"/>
    <s v="33696500-0"/>
    <s v="REATTIVI PER LABORATORIO"/>
    <x v="4"/>
    <n v="165150"/>
    <s v="Si"/>
    <n v="900"/>
    <s v="Procedura aperta"/>
    <s v="Contratto d'appalto"/>
    <s v="FORNITURE"/>
    <s v="N"/>
    <s v="NULL"/>
    <s v="FB"/>
    <s v="FORNITURA DI BENI"/>
    <s v="NULL"/>
    <s v="NULL"/>
    <s v="PERFEZIONATA/O"/>
    <s v="2020-03-05"/>
  </r>
  <r>
    <x v="118"/>
    <x v="118"/>
    <s v="015"/>
    <x v="20"/>
    <s v="2020"/>
    <s v="2020-03-05"/>
    <x v="1573"/>
    <s v="82365800D7"/>
    <s v="CIG"/>
    <s v="FORNITURA TRIENNALE DI DIAGNOSTICI OCCORRENTI PER IL LABORATORIO REGIONALE DI RIFERIMENTO PER L'IMMUNOLOGIA DEI TRAPIANTI D'ORGANO DELL'A.O.U. DELL'UNIVERSITA' DEGLI STUDI DELLA CAMPANIA 'LUIGI VANVITELLI'"/>
    <s v="33696500-0"/>
    <s v="REATTIVI PER LABORATORIO"/>
    <x v="4"/>
    <n v="165150"/>
    <s v="Si"/>
    <n v="2400"/>
    <s v="Procedura aperta"/>
    <s v="Contratto d'appalto"/>
    <s v="FORNITURE"/>
    <s v="N"/>
    <s v="NULL"/>
    <s v="FB"/>
    <s v="FORNITURA DI BENI"/>
    <s v="NULL"/>
    <s v="NULL"/>
    <s v="PERFEZIONATA/O"/>
    <s v="2020-03-05"/>
  </r>
  <r>
    <x v="118"/>
    <x v="118"/>
    <s v="015"/>
    <x v="20"/>
    <s v="2020"/>
    <s v="2020-03-05"/>
    <x v="1573"/>
    <s v="823658876F"/>
    <s v="CIG"/>
    <s v="FORNITURA TRIENNALE DI DIAGNOSTICI OCCORRENTI PER IL LABORATORIO REGIONALE DI RIFERIMENTO PER L'IMMUNOLOGIA DEI TRAPIANTI D'ORGANO DELL'A.O.U. DELL'UNIVERSITA' DEGLI STUDI DELLA CAMPANIA 'LUIGI VANVITELLI'"/>
    <s v="33696500-0"/>
    <s v="REATTIVI PER LABORATORIO"/>
    <x v="4"/>
    <n v="165150"/>
    <s v="Si"/>
    <n v="6600"/>
    <s v="Procedura aperta"/>
    <s v="Contratto d'appalto"/>
    <s v="FORNITURE"/>
    <s v="N"/>
    <s v="NULL"/>
    <s v="FB"/>
    <s v="FORNITURA DI BENI"/>
    <s v="NULL"/>
    <s v="NULL"/>
    <s v="PERFEZIONATA/O"/>
    <s v="2020-03-05"/>
  </r>
  <r>
    <x v="118"/>
    <x v="118"/>
    <s v="015"/>
    <x v="20"/>
    <s v="2020"/>
    <s v="2020-03-05"/>
    <x v="1573"/>
    <s v="8236595D34"/>
    <s v="CIG"/>
    <s v="FORNITURA TRIENNALE DI DIAGNOSTICI OCCORRENTI PER IL LABORATORIO REGIONALE DI RIFERIMENTO PER L'IMMUNOLOGIA DEI TRAPIANTI D'ORGANO DELL'A.O.U. DELL'UNIVERSITA' DEGLI STUDI DELLA CAMPANIA 'LUIGI VANVITELLI'"/>
    <s v="33696500-0"/>
    <s v="REATTIVI PER LABORATORIO"/>
    <x v="4"/>
    <n v="165150"/>
    <s v="Si"/>
    <n v="450"/>
    <s v="Procedura aperta"/>
    <s v="Contratto d'appalto"/>
    <s v="FORNITURE"/>
    <s v="N"/>
    <s v="NULL"/>
    <s v="FB"/>
    <s v="FORNITURA DI BENI"/>
    <s v="NULL"/>
    <s v="NULL"/>
    <s v="PERFEZIONATA/O"/>
    <s v="2020-03-05"/>
  </r>
  <r>
    <x v="118"/>
    <x v="118"/>
    <s v="015"/>
    <x v="20"/>
    <s v="2020"/>
    <s v="2020-03-05"/>
    <x v="1573"/>
    <s v="82366033D1"/>
    <s v="CIG"/>
    <s v="FORNITURA TRIENNALE DI DIAGNOSTICI OCCORRENTI PER IL LABORATORIO REGIONALE DI RIFERIMENTO PER L'IMMUNOLOGIA DEI TRAPIANTI D'ORGANO DELL'A.O.U. DELL'UNIVERSITA' DEGLI STUDI DELLA CAMPANIA 'LUIGI VANVITELLI'"/>
    <s v="33696500-0"/>
    <s v="REATTIVI PER LABORATORIO"/>
    <x v="4"/>
    <n v="165150"/>
    <s v="Si"/>
    <n v="1350"/>
    <s v="Procedura aperta"/>
    <s v="Contratto d'appalto"/>
    <s v="FORNITURE"/>
    <s v="N"/>
    <s v="NULL"/>
    <s v="FB"/>
    <s v="FORNITURA DI BENI"/>
    <s v="NULL"/>
    <s v="NULL"/>
    <s v="PERFEZIONATA/O"/>
    <s v="2020-03-05"/>
  </r>
  <r>
    <x v="118"/>
    <x v="118"/>
    <s v="015"/>
    <x v="20"/>
    <s v="2020"/>
    <s v="2020-03-05"/>
    <x v="1573"/>
    <s v="8236611A69"/>
    <s v="CIG"/>
    <s v="FORNITURA TRIENNALE DI DIAGNOSTICI OCCORRENTI PER IL LABORATORIO REGIONALE DI RIFERIMENTO PER L'IMMUNOLOGIA DEI TRAPIANTI D'ORGANO DELL'A.O.U. DELL'UNIVERSITA' DEGLI STUDI DELLA CAMPANIA 'LUIGI VANVITELLI'"/>
    <s v="33696500-0"/>
    <s v="REATTIVI PER LABORATORIO"/>
    <x v="4"/>
    <n v="165150"/>
    <s v="Si"/>
    <n v="150"/>
    <s v="Procedura aperta"/>
    <s v="Contratto d'appalto"/>
    <s v="FORNITURE"/>
    <s v="N"/>
    <s v="NULL"/>
    <s v="FB"/>
    <s v="FORNITURA DI BENI"/>
    <s v="NULL"/>
    <s v="NULL"/>
    <s v="PERFEZIONATA/O"/>
    <s v="2020-03-05"/>
  </r>
  <r>
    <x v="118"/>
    <x v="118"/>
    <s v="015"/>
    <x v="20"/>
    <s v="2020"/>
    <s v="2020-03-05"/>
    <x v="1573"/>
    <s v="8236618033"/>
    <s v="CIG"/>
    <s v="FORNITURA TRIENNALE DI DIAGNOSTICI OCCORRENTI PER IL LABORATORIO REGIONALE DI RIFERIMENTO PER L'IMMUNOLOGIA DEI TRAPIANTI D'ORGANO DELL'A.O.U. DELL'UNIVERSITA' DEGLI STUDI DELLA CAMPANIA 'LUIGI VANVITELLI'"/>
    <s v="33696500-0"/>
    <s v="REATTIVI PER LABORATORIO"/>
    <x v="4"/>
    <n v="165150"/>
    <s v="Si"/>
    <n v="1050"/>
    <s v="Procedura aperta"/>
    <s v="Contratto d'appalto"/>
    <s v="FORNITURE"/>
    <s v="N"/>
    <s v="NULL"/>
    <s v="FB"/>
    <s v="FORNITURA DI BENI"/>
    <s v="NULL"/>
    <s v="NULL"/>
    <s v="PERFEZIONATA/O"/>
    <s v="2020-03-05"/>
  </r>
  <r>
    <x v="118"/>
    <x v="118"/>
    <s v="015"/>
    <x v="20"/>
    <s v="2020"/>
    <s v="2020-03-05"/>
    <x v="1573"/>
    <s v="82366266CB"/>
    <s v="CIG"/>
    <s v="FORNITURA TRIENNALE DI DIAGNOSTICI OCCORRENTI PER IL LABORATORIO REGIONALE DI RIFERIMENTO PER L'IMMUNOLOGIA DEI TRAPIANTI D'ORGANO DELL'A.O.U. DELL'UNIVERSITA' DEGLI STUDI DELLA CAMPANIA 'LUIGI VANVITELLI'"/>
    <s v="33696500-0"/>
    <s v="REATTIVI PER LABORATORIO"/>
    <x v="4"/>
    <n v="165150"/>
    <s v="Si"/>
    <n v="450"/>
    <s v="Procedura aperta"/>
    <s v="Contratto d'appalto"/>
    <s v="FORNITURE"/>
    <s v="N"/>
    <s v="NULL"/>
    <s v="FB"/>
    <s v="FORNITURA DI BENI"/>
    <s v="NULL"/>
    <s v="NULL"/>
    <s v="PERFEZIONATA/O"/>
    <s v="2020-03-05"/>
  </r>
  <r>
    <x v="188"/>
    <x v="188"/>
    <s v="015"/>
    <x v="20"/>
    <s v="2020"/>
    <s v="2020-04-03"/>
    <x v="1574"/>
    <s v="826607440E"/>
    <s v="CIG"/>
    <s v="Gara 1110 - Procedura negoziata con n.4 Società, per la fornitura di test rapidi per la rilevazione delle IgM e IgG antiSARS-Cov-2 per le esigenze assistenziali dell'A.O.U. Federico II."/>
    <s v="33124130-5"/>
    <s v="PRESIDI DIAGNOSTICI"/>
    <x v="4"/>
    <n v="100000"/>
    <s v="No"/>
    <n v="100000"/>
    <s v="Procedura negoziata senza previa pubblicazione"/>
    <s v="Contratto d'appalto"/>
    <s v="FORNITURE"/>
    <s v="N"/>
    <s v="NULL"/>
    <s v="FB"/>
    <s v="FORNITURA DI BENI"/>
    <s v="NULL"/>
    <s v="NULL"/>
    <s v="PERFEZIONATA/O"/>
    <s v="2020-04-03"/>
  </r>
  <r>
    <x v="122"/>
    <x v="122"/>
    <s v="003"/>
    <x v="2"/>
    <s v="2020"/>
    <s v="2020-03-26"/>
    <x v="1575"/>
    <s v="824944488A"/>
    <s v="CIG"/>
    <s v="PO DESIO - Fornitura di sistemi diagnostici per emocoltura, in adesione expost  a gara espletata da Fondazione IRCCS Cà Granda Ospedale Maggiore Policlinico"/>
    <s v="33124110-9"/>
    <s v="SISTEMI DIAGNOSTICI"/>
    <x v="4"/>
    <n v="90752"/>
    <s v="No"/>
    <n v="90752"/>
    <s v="Affidamento diretto in adesione ad accordo quadro/convenzione"/>
    <s v="Contratto d'appalto discendente da Accordo quadro/Convenzione senza successivo confronto competitivo"/>
    <s v="FORNITURE"/>
    <s v="N"/>
    <s v="NULL"/>
    <s v="FB"/>
    <s v="FORNITURA DI BENI"/>
    <s v="NULL"/>
    <n v="90752"/>
    <s v="PERFEZIONATA/O"/>
    <s v="2020-04-02"/>
  </r>
  <r>
    <x v="124"/>
    <x v="124"/>
    <s v="003"/>
    <x v="2"/>
    <s v="2020"/>
    <s v="2020-04-02"/>
    <x v="1576"/>
    <s v="8266080900"/>
    <s v="CIG"/>
    <s v="Dispositivi medico diagnostici in vitro Coronavirus"/>
    <s v="33696500-0"/>
    <s v="REATTIVI PER LABORATORIO"/>
    <x v="4"/>
    <n v="49500"/>
    <s v="No"/>
    <n v="49500"/>
    <s v="Procedura negoziata senza previa pubblicazione"/>
    <s v="Contratto d'appalto"/>
    <s v="FORNITURE"/>
    <s v="N"/>
    <s v="NULL"/>
    <s v="FB"/>
    <s v="FORNITURA DI BENI"/>
    <s v="NULL"/>
    <s v="NULL"/>
    <s v="PERFEZIONATA/O"/>
    <s v="2020-04-06"/>
  </r>
  <r>
    <x v="127"/>
    <x v="127"/>
    <s v="003"/>
    <x v="2"/>
    <s v="2020"/>
    <s v="2020-03-17"/>
    <x v="1577"/>
    <s v="8253078F67"/>
    <s v="CIG"/>
    <s v="Fornitura 'in service' di un sistema per l'esecuzione del dosaggio Covid19 per la durata di 9 mesi per far fronte all'emergenza Covid19"/>
    <s v="33124110-9"/>
    <s v="SISTEMI DIAGNOSTICI"/>
    <x v="4"/>
    <n v="279180"/>
    <s v="No"/>
    <n v="279180"/>
    <s v="Procedura negoziata senza previa pubblicazione"/>
    <s v="Contratto d'appalto"/>
    <s v="FORNITURE"/>
    <s v="N"/>
    <s v="NULL"/>
    <s v="FB"/>
    <s v="FORNITURA DI BENI"/>
    <s v="NULL"/>
    <s v="NULL"/>
    <s v="PERFEZIONATA/O"/>
    <s v="2020-03-25"/>
  </r>
  <r>
    <x v="131"/>
    <x v="131"/>
    <s v="003"/>
    <x v="2"/>
    <s v="2020"/>
    <s v="2020-03-31"/>
    <x v="1578"/>
    <s v="82625117C5"/>
    <s v="CIG"/>
    <s v="ADESIONE ALLA PROCEDURA NEGOZIATA ESPLETATA DA IRCCS CA' GRANDA OSPEDALE MAGGIORE POLICLINICO PER LA FORNITURA DI UN SISTEMA AUTOMATICO PER L'ESTRAZIONE DI DNA/RNA "/>
    <s v="33696000-5"/>
    <s v="REAGENTI E MEZZI DI CONTRASTO"/>
    <x v="4"/>
    <n v="51666.66"/>
    <s v="No"/>
    <n v="51666.66"/>
    <s v="Procedura negoziata per affidamenti sotto soglia"/>
    <s v="Contratto d'appalto"/>
    <s v="FORNITURE"/>
    <s v="N"/>
    <s v="NULL"/>
    <s v="FB"/>
    <s v="FORNITURA DI BENI"/>
    <s v="2020-04-02"/>
    <n v="51666.66"/>
    <s v="AGGIUDICATA/O"/>
    <s v="2020-04-07"/>
  </r>
  <r>
    <x v="133"/>
    <x v="133"/>
    <s v="001"/>
    <x v="4"/>
    <s v="2020"/>
    <s v="2020-03-24"/>
    <x v="1579"/>
    <s v="8253111AA4"/>
    <s v="CIG"/>
    <s v="CENTRALE ACQUISTI UNITA' DI CRISI EMERGENZA SANITARIA COVID-19. ACQUISTO URGENTE DI STRUMENTAZIONE PER L'ESECUZIONE DEL TEST SIMPLEXA CORONAVIRUS E RELATIVI REAGENTI E MATERIALI DI CONSUMO PER EMERGENZA COVID-19"/>
    <s v="33696500-0"/>
    <s v="REATTIVI PER LABORATORIO"/>
    <x v="4"/>
    <n v="1533000"/>
    <s v="No"/>
    <n v="1533000"/>
    <s v="Procedura negoziata senza previa pubblicazione"/>
    <s v="Contratto d'appalto"/>
    <s v="FORNITURE"/>
    <s v="N"/>
    <s v="NULL"/>
    <s v="FB"/>
    <s v="FORNITURA DI BENI"/>
    <s v="NULL"/>
    <s v="NULL"/>
    <s v="PERFEZIONATA/O"/>
    <s v="2020-03-24"/>
  </r>
  <r>
    <x v="133"/>
    <x v="133"/>
    <s v="001"/>
    <x v="4"/>
    <s v="2020"/>
    <s v="2020-03-30"/>
    <x v="1580"/>
    <s v="825645308F"/>
    <s v="CIG"/>
    <s v="ACQUISTO DI TAMPONI PER L'EFFETTUAZIONE DEL TEST DA COVID-19"/>
    <s v="33141625-7"/>
    <s v="MATERIALE DIAGNOSTICO"/>
    <x v="4"/>
    <n v="112500"/>
    <s v="No"/>
    <n v="112500"/>
    <s v="Procedura negoziata senza previa pubblicazione"/>
    <s v="Contratto d'appalto"/>
    <s v="FORNITURE"/>
    <s v="N"/>
    <s v="NULL"/>
    <s v="FB"/>
    <s v="FORNITURA DI BENI"/>
    <s v="NULL"/>
    <s v="NULL"/>
    <s v="PERFEZIONATA/O"/>
    <s v="2020-03-30"/>
  </r>
  <r>
    <x v="133"/>
    <x v="133"/>
    <s v="001"/>
    <x v="4"/>
    <s v="2020"/>
    <s v="2020-03-31"/>
    <x v="1581"/>
    <s v="8260963A51"/>
    <s v="CIG"/>
    <s v="EMERGENZA COVID-19 - TAMPONI PER DETERMINAZIONE TEST"/>
    <s v="33141625-7"/>
    <s v="MATERIALE DIAGNOSTICO"/>
    <x v="4"/>
    <n v="270000"/>
    <s v="No"/>
    <n v="270000"/>
    <s v="Procedura aperta"/>
    <s v="Contratto d'appalto"/>
    <s v="FORNITURE"/>
    <s v="N"/>
    <s v="NULL"/>
    <s v="FB"/>
    <s v="FORNITURA DI BENI"/>
    <s v="NULL"/>
    <s v="NULL"/>
    <s v="PERFEZIONATA/O"/>
    <s v="2020-03-31"/>
  </r>
  <r>
    <x v="133"/>
    <x v="133"/>
    <s v="001"/>
    <x v="4"/>
    <s v="2020"/>
    <s v="2020-04-06"/>
    <x v="1582"/>
    <s v="8262866CB8"/>
    <s v="CIG"/>
    <s v="Emergenza covid-19 - test rapido determinazione covid-19 su sangue intero, siero, plasma - DASIT"/>
    <s v="33141625-7"/>
    <s v="MATERIALE DIAGNOSTICO"/>
    <x v="4"/>
    <n v="8900"/>
    <s v="No"/>
    <n v="8900"/>
    <s v="Procedura negoziata senza previa pubblicazione"/>
    <s v="Contratto d'appalto"/>
    <s v="FORNITURE"/>
    <s v="N"/>
    <s v="NULL"/>
    <s v="FB"/>
    <s v="FORNITURA DI BENI"/>
    <s v="NULL"/>
    <s v="NULL"/>
    <s v="PERFEZIONATA/O"/>
    <s v="2020-04-06"/>
  </r>
  <r>
    <x v="134"/>
    <x v="134"/>
    <s v="001"/>
    <x v="4"/>
    <s v="2020"/>
    <s v="2020-03-26"/>
    <x v="1583"/>
    <s v="82582657DC"/>
    <s v="CIG"/>
    <s v="trattativa diretta per affidamento della fornitura in service di una strumentazione per effettuare in test SIMPLEXA COVID-19 per emergenza coronavirus"/>
    <s v="33696500-0"/>
    <s v="REATTIVI PER LABORATORIO"/>
    <x v="4"/>
    <n v="54000"/>
    <s v="No"/>
    <n v="54000"/>
    <s v="Procedura negoziata senza previa pubblicazione"/>
    <s v="Contratto d'appalto"/>
    <s v="FORNITURE"/>
    <s v="N"/>
    <s v="NULL"/>
    <s v="FB"/>
    <s v="FORNITURA DI BENI"/>
    <s v="NULL"/>
    <s v="NULL"/>
    <s v="PERFEZIONATA/O"/>
    <s v="2020-03-26"/>
  </r>
  <r>
    <x v="134"/>
    <x v="134"/>
    <s v="001"/>
    <x v="4"/>
    <s v="2020"/>
    <s v="2020-04-06"/>
    <x v="1584"/>
    <s v="8268411C99"/>
    <s v="CIG"/>
    <s v="FORNITURA DI TEST DIAGNOSTICO SIMPLEXA COVID-19 PER EMERGENZA CORONAVIRUS PER DUE MESI"/>
    <s v="33696500-0"/>
    <s v="REATTIVI PER LABORATORIO"/>
    <x v="4"/>
    <n v="150000"/>
    <s v="No"/>
    <n v="150000"/>
    <s v="Procedura negoziata per affidamenti sotto soglia"/>
    <s v="Contratto d'appalto"/>
    <s v="FORNITURE"/>
    <s v="N"/>
    <s v="NULL"/>
    <s v="FB"/>
    <s v="FORNITURA DI BENI"/>
    <s v="NULL"/>
    <s v="NULL"/>
    <s v="PERFEZIONATA/O"/>
    <s v="2020-04-06"/>
  </r>
  <r>
    <x v="135"/>
    <x v="135"/>
    <s v="001"/>
    <x v="4"/>
    <s v="2020"/>
    <s v="2020-03-09"/>
    <x v="1585"/>
    <s v="824125204C"/>
    <s v="CIG"/>
    <s v="ACQUISTO URGENTE TEST MOLECOLARE SARS-COV2  (ALLPLEX-NIMBUS PER DIAGNOSI CORONAVIRUS) (LM)"/>
    <s v="33141625-7"/>
    <s v="MATERIALE DIAGNOSTICO"/>
    <x v="4"/>
    <n v="41280"/>
    <s v="No"/>
    <n v="41280"/>
    <s v="Affidamento diretto"/>
    <s v="Contratto d'appalto"/>
    <s v="FORNITURE"/>
    <s v="N"/>
    <s v="NULL"/>
    <s v="FB"/>
    <s v="FORNITURA DI BENI"/>
    <s v="NULL"/>
    <s v="NULL"/>
    <s v="PERFEZIONATA/O"/>
    <s v="2020-03-09"/>
  </r>
  <r>
    <x v="135"/>
    <x v="135"/>
    <s v="001"/>
    <x v="4"/>
    <s v="2020"/>
    <s v="2020-03-17"/>
    <x v="1586"/>
    <s v="8243515BC5"/>
    <s v="CIG"/>
    <s v="KIT PER ANALISI GENETICHE CON METODICA MLPA. DITTA RESNOVA SRL."/>
    <s v="33141625-7"/>
    <s v="MATERIALE DIAGNOSTICO"/>
    <x v="4"/>
    <n v="48443"/>
    <s v="No"/>
    <n v="48443"/>
    <s v="Procedura negoziata senza previa pubblicazione"/>
    <s v="Contratto d'appalto"/>
    <s v="FORNITURE"/>
    <s v="N"/>
    <s v="NULL"/>
    <s v="FB"/>
    <s v="FORNITURA DI BENI"/>
    <s v="NULL"/>
    <s v="NULL"/>
    <s v="PERFEZIONATA/O"/>
    <s v="2020-03-23"/>
  </r>
  <r>
    <x v="135"/>
    <x v="135"/>
    <s v="001"/>
    <x v="4"/>
    <s v="2020"/>
    <s v="2020-03-20"/>
    <x v="1587"/>
    <s v="8252947350"/>
    <s v="CIG"/>
    <s v="REAGENTI DITTA DIASORIN PER EMERGENZA COVID-19"/>
    <s v="33696000-5"/>
    <s v="REAGENTI E MEZZI DI CONTRASTO"/>
    <x v="4"/>
    <n v="60000"/>
    <s v="No"/>
    <n v="60000"/>
    <s v="Affidamento diretto"/>
    <s v="Contratto d'appalto"/>
    <s v="FORNITURE"/>
    <s v="N"/>
    <s v="NULL"/>
    <s v="FB"/>
    <s v="FORNITURA DI BENI"/>
    <s v="NULL"/>
    <s v="NULL"/>
    <s v="PERFEZIONATA/O"/>
    <s v="2020-03-20"/>
  </r>
  <r>
    <x v="135"/>
    <x v="135"/>
    <s v="001"/>
    <x v="4"/>
    <s v="2020"/>
    <s v="2020-04-07"/>
    <x v="1588"/>
    <s v="8266101A54"/>
    <s v="CIG"/>
    <s v="SISTEMA COMPLETO PER  DETERMINAZIONE MOLECOLARE RAPIDA DI GENI DI RESISTENZA E FATTORI DI VIRULENZA BATTERICI E DNA DI PNEUMOCYSTIS JIROVECI"/>
    <s v="33124110-9"/>
    <s v="SISTEMI DIAGNOSTICI"/>
    <x v="4"/>
    <n v="163300"/>
    <s v="No"/>
    <n v="163300"/>
    <s v="Procedura negoziata per affidamenti sotto soglia"/>
    <s v="Contratto d'appalto"/>
    <s v="FORNITURE"/>
    <s v="N"/>
    <s v="NULL"/>
    <s v="FB"/>
    <s v="FORNITURA DI BENI"/>
    <s v="NULL"/>
    <s v="NULL"/>
    <s v="PERFEZIONATA/O"/>
    <s v="2020-04-07"/>
  </r>
  <r>
    <x v="136"/>
    <x v="136"/>
    <s v="001"/>
    <x v="4"/>
    <s v="2020"/>
    <s v="2020-03-19"/>
    <x v="1589"/>
    <s v="826100904A"/>
    <s v="CIG"/>
    <s v="Fornitura di test rapido per COVID 19 SIMPLEXA CORONAVIRUS su strumentazione DIASORIN LIAISON MDX "/>
    <s v="33696500-0"/>
    <s v="REATTIVI PER LABORATORIO"/>
    <x v="4"/>
    <n v="60000"/>
    <s v="No"/>
    <n v="60000"/>
    <s v="Procedura negoziata senza previa pubblicazione"/>
    <s v="Contratto d'appalto"/>
    <s v="FORNITURE"/>
    <s v="N"/>
    <s v="NULL"/>
    <s v="FB"/>
    <s v="FORNITURA DI BENI"/>
    <s v="NULL"/>
    <s v="NULL"/>
    <s v="PERFEZIONATA/O"/>
    <s v="2020-04-02"/>
  </r>
  <r>
    <x v="136"/>
    <x v="136"/>
    <s v="001"/>
    <x v="4"/>
    <s v="2020"/>
    <s v="2020-03-25"/>
    <x v="1590"/>
    <s v="826099116F"/>
    <s v="CIG"/>
    <s v="AFFIDAMENTO PER FORNITURA DI 3 APPARECCHIATURE E REATTIVI PER TEST RAPIDO COVID 19 "/>
    <s v="38434540-3"/>
    <s v="APPARECCHIATURE BIOMEDICHE"/>
    <x v="4"/>
    <n v="48500"/>
    <s v="No"/>
    <n v="48500"/>
    <s v="Procedura negoziata senza previa pubblicazione"/>
    <s v="Contratto d'appalto"/>
    <s v="FORNITURE"/>
    <s v="N"/>
    <s v="NULL"/>
    <s v="FB"/>
    <s v="FORNITURA DI BENI"/>
    <s v="NULL"/>
    <s v="NULL"/>
    <s v="PERFEZIONATA/O"/>
    <s v="2020-04-02"/>
  </r>
  <r>
    <x v="139"/>
    <x v="139"/>
    <s v="010"/>
    <x v="15"/>
    <s v="2020"/>
    <s v="2020-03-18"/>
    <x v="1591"/>
    <s v="8255556C51"/>
    <s v="CIG"/>
    <s v="EMERGENZA COVID-19 Acquisto di test Sierologici rapidi"/>
    <s v="33190000-8"/>
    <s v="DISPOSITIVI E PRODOTTI MEDICI VARI"/>
    <x v="4"/>
    <n v="240000"/>
    <s v="No"/>
    <n v="240000"/>
    <s v="Procedura negoziata senza previa pubblicazione"/>
    <s v="Contratto d'appalto"/>
    <s v="FORNITURE"/>
    <s v="N"/>
    <s v="NULL"/>
    <s v="FB"/>
    <s v="FORNITURA DI BENI"/>
    <s v="NULL"/>
    <s v="NULL"/>
    <s v="PERFEZIONATA/O"/>
    <s v="2020-03-26"/>
  </r>
  <r>
    <x v="159"/>
    <x v="159"/>
    <s v="012"/>
    <x v="13"/>
    <s v="2020"/>
    <s v="2020-03-11"/>
    <x v="1592"/>
    <s v="8242742DDE"/>
    <s v="CIG"/>
    <s v="Affidamento alla DID SPA, ai sensi dell'art. 63, comma 2, lettera c) del D.Lgs. 50/2016, della fornitura di n. 100.000 Tamponi UMT necessari a soddisfare, con estrema urgenza, le esigenze del sistema per fronteggiare l'emergenza relativa al rischio sanitario connesso all'insorgenza di patologie derivanti da agenti virali trasmissibili, per un importo complessivo di euro 225.000,00 compresa IVA."/>
    <s v="33190000-8"/>
    <s v="DISPOSITIVI E PRODOTTI MEDICI VARI"/>
    <x v="4"/>
    <n v="225000"/>
    <s v="No"/>
    <n v="225000"/>
    <s v="Procedura negoziata senza previa pubblicazione"/>
    <s v="Contratto d'appalto"/>
    <s v="FORNITURE"/>
    <s v="N"/>
    <s v="NULL"/>
    <s v="FB"/>
    <s v="FORNITURA DI BENI"/>
    <s v="NULL"/>
    <s v="NULL"/>
    <s v="PERFEZIONATA/O"/>
    <s v="2020-03-12"/>
  </r>
  <r>
    <x v="160"/>
    <x v="160"/>
    <s v="016"/>
    <x v="17"/>
    <s v="2020"/>
    <s v="2020-03-19"/>
    <x v="1593"/>
    <s v="82544836DB"/>
    <s v="CIG"/>
    <s v="Acquisto test diagnostico rapido COVID-19 (SIMPLEXA COVID-19 DIRECT)"/>
    <s v="33141625-7"/>
    <s v="MATERIALE DIAGNOSTICO"/>
    <x v="4"/>
    <n v="39000"/>
    <s v="No"/>
    <n v="39000"/>
    <s v="Procedura negoziata senza previa pubblicazione"/>
    <s v="Contratto d'appalto"/>
    <s v="FORNITURE"/>
    <s v="N"/>
    <s v="NULL"/>
    <s v="FB"/>
    <s v="FORNITURA DI BENI"/>
    <s v="NULL"/>
    <s v="NULL"/>
    <s v="PERFEZIONATA/O"/>
    <s v="2020-03-23"/>
  </r>
  <r>
    <x v="160"/>
    <x v="160"/>
    <s v="016"/>
    <x v="17"/>
    <s v="2020"/>
    <s v="2020-03-26"/>
    <x v="1594"/>
    <s v="825370225C"/>
    <s v="CIG"/>
    <s v="Procedura aperta per la fornitura di un sistema composto da kit, reagenti e accessori, nonché strumentazione in service per analisi di immunoistochimica e farmacodiagnostica e sistemi di colorazioni speciali occorrenti al laboratorio di anatomia patologica dell'ASL BT per un periodo di 5 (cinque) anni comprensiva di assistenza e manutenzione full risk"/>
    <s v="33141625-7"/>
    <s v="MATERIALE DIAGNOSTICO"/>
    <x v="4"/>
    <n v="2500000"/>
    <s v="No"/>
    <n v="2500000"/>
    <s v="Procedura aperta"/>
    <s v="Contratto d'appalto"/>
    <s v="FORNITURE"/>
    <s v="N"/>
    <s v="NULL"/>
    <s v="FB"/>
    <s v="FORNITURA DI BENI"/>
    <s v="NULL"/>
    <s v="NULL"/>
    <s v="PERFEZIONATA/O"/>
    <s v="2020-03-26"/>
  </r>
  <r>
    <x v="160"/>
    <x v="160"/>
    <s v="016"/>
    <x v="17"/>
    <s v="2020"/>
    <s v="2020-04-02"/>
    <x v="1595"/>
    <s v="8264244DE1"/>
    <s v="CIG"/>
    <s v="Fornitura in service di un sistema analitico per l"/>
    <s v="33141625-7"/>
    <s v="MATERIALE DIAGNOSTICO"/>
    <x v="4"/>
    <n v="213000"/>
    <s v="No"/>
    <n v="213000"/>
    <s v="Procedura negoziata per affidamenti sotto soglia"/>
    <s v="Contratto d'appalto"/>
    <s v="FORNITURE"/>
    <s v="N"/>
    <s v="NULL"/>
    <s v="FB"/>
    <s v="FORNITURA DI BENI"/>
    <s v="NULL"/>
    <s v="NULL"/>
    <s v="PERFEZIONATA/O"/>
    <s v="2020-04-02"/>
  </r>
  <r>
    <x v="145"/>
    <x v="145"/>
    <s v="008"/>
    <x v="9"/>
    <s v="2020"/>
    <s v="2020-03-01"/>
    <x v="1596"/>
    <s v="8256683E58"/>
    <s v="CIG"/>
    <s v="KIT DIAGNOSTICI PER COVID 19"/>
    <s v="33190000-8"/>
    <s v="DISPOSITIVI E PRODOTTI MEDICI VARI"/>
    <x v="4"/>
    <n v="78000"/>
    <s v="No"/>
    <n v="78000"/>
    <s v="Procedura negoziata per affidamenti sotto soglia"/>
    <s v="Contratto d'appalto"/>
    <s v="FORNITURE"/>
    <s v="N"/>
    <s v="NULL"/>
    <s v="FB"/>
    <s v="FORNITURA DI BENI"/>
    <s v="NULL"/>
    <s v="NULL"/>
    <s v="PERFEZIONATA/O"/>
    <s v="2020-03-25"/>
  </r>
  <r>
    <x v="145"/>
    <x v="145"/>
    <s v="008"/>
    <x v="9"/>
    <s v="2020"/>
    <s v="2020-03-20"/>
    <x v="1597"/>
    <s v="82557479F0"/>
    <s v="CIG"/>
    <s v="MATERIALE KIT RT SARS COV - 2"/>
    <s v="33190000-8"/>
    <s v="DISPOSITIVI E PRODOTTI MEDICI VARI"/>
    <x v="4"/>
    <n v="101500"/>
    <s v="No"/>
    <n v="101500"/>
    <s v="Procedura negoziata per affidamenti sotto soglia"/>
    <s v="Contratto d'appalto"/>
    <s v="FORNITURE"/>
    <s v="N"/>
    <s v="NULL"/>
    <s v="FB"/>
    <s v="FORNITURA DI BENI"/>
    <s v="NULL"/>
    <s v="NULL"/>
    <s v="PERFEZIONATA/O"/>
    <s v="2020-03-24"/>
  </r>
  <r>
    <x v="145"/>
    <x v="145"/>
    <s v="008"/>
    <x v="9"/>
    <s v="2020"/>
    <s v="2020-03-31"/>
    <x v="1598"/>
    <s v="8265694A76"/>
    <s v="CIG"/>
    <s v="KIT DIAGNOSTICI PER COVID 19"/>
    <s v="33190000-8"/>
    <s v="DISPOSITIVI E PRODOTTI MEDICI VARI"/>
    <x v="4"/>
    <n v="80000"/>
    <s v="No"/>
    <n v="80000"/>
    <s v="Procedura negoziata per affidamenti sotto soglia"/>
    <s v="Contratto d'appalto"/>
    <s v="FORNITURE"/>
    <s v="N"/>
    <s v="NULL"/>
    <s v="FB"/>
    <s v="FORNITURA DI BENI"/>
    <s v="NULL"/>
    <s v="NULL"/>
    <s v="PERFEZIONATA/O"/>
    <s v="2020-04-02"/>
  </r>
  <r>
    <x v="147"/>
    <x v="147"/>
    <s v="020"/>
    <x v="21"/>
    <s v="2020"/>
    <s v="2020-03-17"/>
    <x v="1599"/>
    <s v="8245916924"/>
    <s v="CIG"/>
    <s v="Fornitura in modalità service di QIAStat-Dx® Analyzer 1.0  strumentazione RT-48 plex PCR e relativi diagnostici"/>
    <s v="33124110-9"/>
    <s v="SISTEMI DIAGNOSTICI"/>
    <x v="4"/>
    <n v="255000"/>
    <s v="No"/>
    <n v="255000"/>
    <s v="Procedura negoziata senza previa pubblicazione"/>
    <s v="Contratto d'appalto"/>
    <s v="FORNITURE"/>
    <s v="N"/>
    <s v="NULL"/>
    <s v="FB"/>
    <s v="FORNITURA DI BENI"/>
    <s v="NULL"/>
    <s v="NULL"/>
    <s v="PERFEZIONATA/O"/>
    <s v="2020-03-17"/>
  </r>
  <r>
    <x v="150"/>
    <x v="150"/>
    <s v="001"/>
    <x v="4"/>
    <s v="2020"/>
    <s v="2020-03-27"/>
    <x v="1600"/>
    <s v="82654690CC"/>
    <s v="CIG"/>
    <s v="SISTEMA COMPLETO PER LA RICERCA RAPIDA SU CARD dell'antigene del Coronavirus (SARS-n COV2)"/>
    <s v="33696500-0"/>
    <s v="REATTIVI PER LABORATORIO"/>
    <x v="4"/>
    <n v="807600"/>
    <s v="No"/>
    <n v="807600"/>
    <s v="Procedura ristretta"/>
    <s v="Contratto d'appalto"/>
    <s v="FORNITURE"/>
    <s v="N"/>
    <s v="NULL"/>
    <s v="FB"/>
    <s v="FORNITURA DI BENI"/>
    <s v="NULL"/>
    <s v="NULL"/>
    <s v="PERFEZIONATA/O"/>
    <s v="2020-04-06"/>
  </r>
  <r>
    <x v="189"/>
    <x v="189"/>
    <s v="099"/>
    <x v="6"/>
    <s v="2020"/>
    <s v="2020-04-03"/>
    <x v="1601"/>
    <s v="826535745E"/>
    <s v="CIG"/>
    <s v="Fornitura in service di analizzatore per l'esecuzione di analisi tossicologiche (sostanza da abuso) sulla matrice ematica e somministrazione dei relativi Kit reagenti necessari alla ricerca delle principali classi di sostanze"/>
    <s v="33696500-0"/>
    <s v="REATTIVI PER LABORATORIO"/>
    <x v="4"/>
    <n v="80000"/>
    <s v="No"/>
    <n v="80000"/>
    <s v="Procedura negoziata per affidamenti sotto soglia"/>
    <s v="Contratto d'appalto"/>
    <s v="FORNITURE"/>
    <s v="N"/>
    <s v="NULL"/>
    <s v="FB"/>
    <s v="FORNITURA DI BENI"/>
    <s v="NULL"/>
    <s v="NULL"/>
    <s v="PERFEZIONATA/O"/>
    <s v="2020-04-02"/>
  </r>
  <r>
    <x v="0"/>
    <x v="0"/>
    <s v="013"/>
    <x v="0"/>
    <s v="2020"/>
    <s v="2020-03-04"/>
    <x v="1602"/>
    <s v="8243867E3F"/>
    <s v="CIG"/>
    <s v="EMERGENZA COVID-19 ACQUISIZIONE VENTILATORI A TURBINA PER ALLESTIMENTO POSTI LETTO TERAPIA INTENSIVA"/>
    <s v="33172200-8"/>
    <s v="APPARECCHI PER RIANIMAZIONE"/>
    <x v="5"/>
    <n v="68000"/>
    <s v="No"/>
    <n v="68000"/>
    <s v="Affidamento diretto"/>
    <s v="Contratto d'appalto"/>
    <s v="FORNITURE"/>
    <s v="N"/>
    <s v="NULL"/>
    <s v="FB"/>
    <s v="FORNITURA DI BENI"/>
    <s v="NULL"/>
    <s v="NULL"/>
    <s v="PERFEZIONATA/O"/>
    <s v="2020-03-11"/>
  </r>
  <r>
    <x v="0"/>
    <x v="0"/>
    <s v="013"/>
    <x v="0"/>
    <s v="2020"/>
    <s v="2020-03-16"/>
    <x v="1603"/>
    <s v="82487793C5"/>
    <s v="CIG"/>
    <s v="EMERGENZA COVID-19: ACQUISIZIONE VENTILATORI PRESSOVOLUMETRICI ASL TERAMO"/>
    <s v="33172200-8"/>
    <s v="APPARECCHI PER RIANIMAZIONE"/>
    <x v="5"/>
    <n v="134368.16"/>
    <s v="Si"/>
    <n v="108968.16"/>
    <s v="Affidamento diretto"/>
    <s v="Contratto d'appalto"/>
    <s v="FORNITURE"/>
    <s v="N"/>
    <s v="NULL"/>
    <s v="FB"/>
    <s v="FORNITURA DI BENI"/>
    <s v="NULL"/>
    <s v="NULL"/>
    <s v="PERFEZIONATA/O"/>
    <s v="2020-03-24"/>
  </r>
  <r>
    <x v="0"/>
    <x v="0"/>
    <s v="013"/>
    <x v="0"/>
    <s v="2020"/>
    <s v="2020-03-16"/>
    <x v="1603"/>
    <s v="82487858B7"/>
    <s v="CIG"/>
    <s v="EMERGENZA COVID-19: ACQUISIZIONE VENTILATORI PRESSOVOLUMETRICI ASL TERAMO"/>
    <s v="33172200-8"/>
    <s v="APPARECCHI PER RIANIMAZIONE"/>
    <x v="5"/>
    <n v="134368.16"/>
    <s v="Si"/>
    <n v="25400"/>
    <s v="Affidamento diretto"/>
    <s v="Contratto d'appalto"/>
    <s v="FORNITURE"/>
    <s v="N"/>
    <s v="NULL"/>
    <s v="FB"/>
    <s v="FORNITURA DI BENI"/>
    <s v="NULL"/>
    <s v="NULL"/>
    <s v="PERFEZIONATA/O"/>
    <s v="2020-03-24"/>
  </r>
  <r>
    <x v="3"/>
    <x v="3"/>
    <s v="005"/>
    <x v="1"/>
    <s v="2020"/>
    <s v="2020-03-16"/>
    <x v="1604"/>
    <s v="82467010F4"/>
    <s v="CIG"/>
    <s v="Aggiornamento software ventilatori polmonari servo I in uso presso la cardiochirurgia TIPO, Rianimazione Centrale e ISTAR 3"/>
    <s v="33190000-8"/>
    <s v="DISPOSITIVI E PRODOTTI MEDICI VARI"/>
    <x v="5"/>
    <n v="65480"/>
    <s v="No"/>
    <n v="65480"/>
    <s v="Procedura negoziata senza previa pubblicazione"/>
    <s v="Contratto d'appalto"/>
    <s v="FORNITURE"/>
    <s v="N"/>
    <s v="NULL"/>
    <s v="FB"/>
    <s v="FORNITURA DI BENI"/>
    <s v="NULL"/>
    <s v="NULL"/>
    <s v="PERFEZIONATA/O"/>
    <s v="2020-03-17"/>
  </r>
  <r>
    <x v="3"/>
    <x v="3"/>
    <s v="005"/>
    <x v="1"/>
    <s v="2020"/>
    <s v="2020-04-02"/>
    <x v="1605"/>
    <s v="8264248132"/>
    <s v="CIG"/>
    <s v="Aggiornamento software ventilatori polmonari servo I in uso presso i reparti ISTAR 3 e ISTAR 5."/>
    <s v="33190000-8"/>
    <s v="DISPOSITIVI E PRODOTTI MEDICI VARI"/>
    <x v="5"/>
    <n v="63000"/>
    <s v="No"/>
    <n v="63000"/>
    <s v="Procedura negoziata per affidamenti sotto soglia"/>
    <s v="Contratto d'appalto"/>
    <s v="FORNITURE"/>
    <s v="N"/>
    <s v="NULL"/>
    <s v="FS"/>
    <s v="FORNITURA DI SERVIZI"/>
    <s v="NULL"/>
    <s v="NULL"/>
    <s v="PERFEZIONATA/O"/>
    <s v="2020-04-02"/>
  </r>
  <r>
    <x v="6"/>
    <x v="6"/>
    <s v="001"/>
    <x v="4"/>
    <s v="2020"/>
    <s v="2020-04-01"/>
    <x v="1606"/>
    <s v="8268527C53"/>
    <s v="CIG"/>
    <s v="MATERIALE CONSUMO VENTILATORI SIARE "/>
    <s v="33190000-8"/>
    <s v="DISPOSITIVI E PRODOTTI MEDICI VARI"/>
    <x v="5"/>
    <n v="3000"/>
    <s v="No"/>
    <n v="3000"/>
    <s v="Procedura negoziata per affidamenti sotto soglia"/>
    <s v="Contratto d'appalto"/>
    <s v="FORNITURE"/>
    <s v="N"/>
    <s v="NULL"/>
    <s v="FB"/>
    <s v="FORNITURA DI BENI"/>
    <s v="NULL"/>
    <s v="NULL"/>
    <s v="PERFEZIONATA/O"/>
    <s v="2020-04-06"/>
  </r>
  <r>
    <x v="7"/>
    <x v="7"/>
    <s v="021"/>
    <x v="5"/>
    <s v="2020"/>
    <s v="2020-03-03"/>
    <x v="1607"/>
    <s v="8233058663"/>
    <s v="CIG"/>
    <s v="fornitura di 2 isole rianimazione e di un incubatrice"/>
    <s v="33172200-8"/>
    <s v="APPARECCHI PER RIANIMAZIONE"/>
    <x v="5"/>
    <n v="50000"/>
    <s v="No"/>
    <n v="50000"/>
    <s v="Affidamento diretto"/>
    <s v="Contratto d'appalto"/>
    <s v="FORNITURE"/>
    <s v="N"/>
    <s v="NULL"/>
    <s v="FB"/>
    <s v="FORNITURA DI BENI"/>
    <s v="NULL"/>
    <s v="NULL"/>
    <s v="PERFEZIONATA/O"/>
    <s v="2020-03-03"/>
  </r>
  <r>
    <x v="7"/>
    <x v="7"/>
    <s v="021"/>
    <x v="5"/>
    <s v="2020"/>
    <s v="2020-03-10"/>
    <x v="1608"/>
    <s v="8240825FE8"/>
    <s v="CIG"/>
    <s v="Fornitura di n. 7 ventilatori polmonari per il Servizio di Anestesia e Rianimazione 2"/>
    <s v="33172000-6"/>
    <s v="APPARECCHI PER ANESTESIA E RIANIMAZIONE"/>
    <x v="5"/>
    <n v="205000"/>
    <s v="No"/>
    <n v="205000"/>
    <s v="Procedura negoziata senza previa pubblicazione"/>
    <s v="Contratto d'appalto"/>
    <s v="FORNITURE"/>
    <s v="N"/>
    <s v="NULL"/>
    <s v="FB"/>
    <s v="FORNITURA DI BENI"/>
    <s v="NULL"/>
    <s v="NULL"/>
    <s v="PERFEZIONATA/O"/>
    <s v="2020-03-10"/>
  </r>
  <r>
    <x v="7"/>
    <x v="7"/>
    <s v="021"/>
    <x v="5"/>
    <s v="2020"/>
    <s v="2020-03-11"/>
    <x v="1609"/>
    <s v="8243416A13"/>
    <s v="CIG"/>
    <s v="Fornitura e installazione di 5 ventilatori - servizio di anestesia e rianimazione osp. Merano"/>
    <s v="33172000-6"/>
    <s v="APPARECCHI PER ANESTESIA E RIANIMAZIONE"/>
    <x v="5"/>
    <n v="146000"/>
    <s v="No"/>
    <n v="146000"/>
    <s v="Affidamento diretto"/>
    <s v="Contratto d'appalto"/>
    <s v="FORNITURE"/>
    <s v="N"/>
    <s v="NULL"/>
    <s v="FB"/>
    <s v="FORNITURA DI BENI"/>
    <s v="NULL"/>
    <s v="NULL"/>
    <s v="PERFEZIONATA/O"/>
    <s v="2020-03-11"/>
  </r>
  <r>
    <x v="7"/>
    <x v="7"/>
    <s v="021"/>
    <x v="5"/>
    <s v="2020"/>
    <s v="2020-03-16"/>
    <x v="1610"/>
    <s v="8247707F1D"/>
    <s v="CIG"/>
    <s v="Fornitura di n. 3 ventilatori polmonari meccanici per il SAR2"/>
    <s v="33172000-6"/>
    <s v="APPARECCHI PER ANESTESIA E RIANIMAZIONE"/>
    <x v="5"/>
    <n v="149999"/>
    <s v="No"/>
    <n v="149999"/>
    <s v="Affidamento diretto"/>
    <s v="Contratto d'appalto"/>
    <s v="FORNITURE"/>
    <s v="N"/>
    <s v="NULL"/>
    <s v="FB"/>
    <s v="FORNITURA DI BENI"/>
    <s v="NULL"/>
    <s v="NULL"/>
    <s v="PERFEZIONATA/O"/>
    <s v="2020-03-17"/>
  </r>
  <r>
    <x v="7"/>
    <x v="7"/>
    <s v="021"/>
    <x v="5"/>
    <s v="2020"/>
    <s v="2020-03-17"/>
    <x v="1611"/>
    <s v="8249492029"/>
    <s v="CIG"/>
    <s v="Fornitura di 10 ventilatori portatili SAR Merano"/>
    <s v="33172200-8"/>
    <s v="APPARECCHI PER RIANIMAZIONE"/>
    <x v="5"/>
    <n v="149000"/>
    <s v="No"/>
    <n v="149000"/>
    <s v="Affidamento diretto"/>
    <s v="Contratto d'appalto"/>
    <s v="FORNITURE"/>
    <s v="N"/>
    <s v="NULL"/>
    <s v="FB"/>
    <s v="FORNITURA DI BENI"/>
    <s v="NULL"/>
    <s v="NULL"/>
    <s v="PERFEZIONATA/O"/>
    <s v="2020-03-17"/>
  </r>
  <r>
    <x v="7"/>
    <x v="7"/>
    <s v="021"/>
    <x v="5"/>
    <s v="2020"/>
    <s v="2020-03-25"/>
    <x v="1612"/>
    <s v="8256583BD3"/>
    <s v="CIG"/>
    <s v="Fornitura urgente di umidificatori per le rianimazione dell'Azienda Sanitaria Alto Adige"/>
    <s v="33157700-2"/>
    <s v="UMIDIFICATORI PER OSSIGENOTERAPIA"/>
    <x v="5"/>
    <n v="140000"/>
    <s v="No"/>
    <n v="140000"/>
    <s v="Affidamento diretto"/>
    <s v="Contratto d'appalto"/>
    <s v="FORNITURE"/>
    <s v="N"/>
    <s v="NULL"/>
    <s v="FB"/>
    <s v="FORNITURA DI BENI"/>
    <s v="NULL"/>
    <s v="NULL"/>
    <s v="PERFEZIONATA/O"/>
    <s v="2020-03-25"/>
  </r>
  <r>
    <x v="7"/>
    <x v="7"/>
    <s v="021"/>
    <x v="5"/>
    <s v="2020"/>
    <s v="2020-03-26"/>
    <x v="1613"/>
    <s v="8258972F49"/>
    <s v="CIG"/>
    <s v="Fornitura di 3 ventilatori polmonari - COVID-2019 - ORDINANZA PRESIDENZIALE CONTINGIBILE ED URGENTE n.4/2020 del 04/03/2020"/>
    <s v="33172000-6"/>
    <s v="APPARECCHI PER ANESTESIA E RIANIMAZIONE"/>
    <x v="5"/>
    <n v="61500"/>
    <s v="No"/>
    <n v="61500"/>
    <s v="Affidamento diretto"/>
    <s v="Contratto d'appalto"/>
    <s v="FORNITURE"/>
    <s v="N"/>
    <s v="NULL"/>
    <s v="FB"/>
    <s v="FORNITURA DI BENI"/>
    <s v="2020-03-26"/>
    <n v="61500"/>
    <s v="AGGIUDICATA/O"/>
    <s v="2020-04-02"/>
  </r>
  <r>
    <x v="7"/>
    <x v="7"/>
    <s v="021"/>
    <x v="5"/>
    <s v="2020"/>
    <s v="2020-03-27"/>
    <x v="1614"/>
    <s v="825913991B"/>
    <s v="CIG"/>
    <s v="Fornitura urgente (covid-19) per un sistema ECMO per l"/>
    <s v="33172200-8"/>
    <s v="APPARECCHI PER RIANIMAZIONE"/>
    <x v="5"/>
    <n v="213000"/>
    <s v="No"/>
    <n v="213000"/>
    <s v="Procedura negoziata senza previa pubblicazione"/>
    <s v="Contratto d'appalto"/>
    <s v="FORNITURE"/>
    <s v="N"/>
    <s v="NULL"/>
    <s v="FB"/>
    <s v="FORNITURA DI BENI"/>
    <s v="NULL"/>
    <s v="NULL"/>
    <s v="PERFEZIONATA/O"/>
    <s v="2020-04-03"/>
  </r>
  <r>
    <x v="11"/>
    <x v="11"/>
    <s v="003"/>
    <x v="2"/>
    <s v="2020"/>
    <s v="2020-03-06"/>
    <x v="1615"/>
    <s v="8240131337"/>
    <s v="CIG"/>
    <s v="ACQUISTO N. 6 VENTILATORI TERAPIA INTENSIVA "/>
    <s v="33172200-8"/>
    <s v="APPARECCHI PER RIANIMAZIONE"/>
    <x v="5"/>
    <n v="200000"/>
    <s v="No"/>
    <n v="200000"/>
    <s v="Affidamento diretto"/>
    <s v="Contratto d'appalto"/>
    <s v="FORNITURE"/>
    <s v="N"/>
    <s v="NULL"/>
    <s v="FB"/>
    <s v="FORNITURA DI BENI"/>
    <s v="NULL"/>
    <s v="NULL"/>
    <s v="PERFEZIONATA/O"/>
    <s v="2020-04-03"/>
  </r>
  <r>
    <x v="12"/>
    <x v="12"/>
    <s v="005"/>
    <x v="1"/>
    <s v="2020"/>
    <s v="2020-03-23"/>
    <x v="1616"/>
    <s v="8254119A78"/>
    <s v="CIG"/>
    <s v="Fornitura di  ventilatori per pazienti"/>
    <s v="33172000-6"/>
    <s v="APPARECCHI PER ANESTESIA E RIANIMAZIONE"/>
    <x v="5"/>
    <n v="140000"/>
    <s v="No"/>
    <n v="140000"/>
    <s v="Procedura negoziata per affidamenti sotto soglia"/>
    <s v="Contratto d'appalto"/>
    <s v="FORNITURE"/>
    <s v="N"/>
    <s v="NULL"/>
    <s v="FB"/>
    <s v="FORNITURA DI BENI"/>
    <s v="NULL"/>
    <s v="NULL"/>
    <s v="PERFEZIONATA/O"/>
    <s v="2020-03-23"/>
  </r>
  <r>
    <x v="163"/>
    <x v="163"/>
    <s v="007"/>
    <x v="7"/>
    <s v="2020"/>
    <s v="2020-03-04"/>
    <x v="1617"/>
    <s v="8234128960"/>
    <s v="CIG"/>
    <s v="fornitura ventilatori polmonari urgenti -emergenza coronavirus"/>
    <s v="33157000-5"/>
    <s v="APPARECCHI PER OSSIGENOTERAPIA E APPARECCHI RESPIRATORI"/>
    <x v="5"/>
    <n v="44500"/>
    <s v="No"/>
    <n v="44500"/>
    <s v="Procedura negoziata senza previa pubblicazione"/>
    <s v="Contratto d'appalto"/>
    <s v="FORNITURE"/>
    <s v="N"/>
    <s v="NULL"/>
    <s v="FB"/>
    <s v="FORNITURA DI BENI"/>
    <s v="NULL"/>
    <s v="NULL"/>
    <s v="PERFEZIONATA/O"/>
    <s v="2020-03-05"/>
  </r>
  <r>
    <x v="163"/>
    <x v="163"/>
    <s v="007"/>
    <x v="7"/>
    <s v="2020"/>
    <s v="2020-03-12"/>
    <x v="1618"/>
    <s v="82432007D4"/>
    <s v="CIG"/>
    <s v="fornitura ventilatori polmonari urgenti -emergenza coronavirus"/>
    <s v="33172000-6"/>
    <s v="APPARECCHI PER ANESTESIA E RIANIMAZIONE"/>
    <x v="5"/>
    <n v="59700"/>
    <s v="No"/>
    <n v="59700"/>
    <s v="Procedura negoziata senza previa pubblicazione"/>
    <s v="Contratto d'appalto"/>
    <s v="FORNITURE"/>
    <s v="N"/>
    <s v="NULL"/>
    <s v="FB"/>
    <s v="FORNITURA DI BENI"/>
    <s v="NULL"/>
    <s v="NULL"/>
    <s v="PERFEZIONATA/O"/>
    <s v="2020-03-12"/>
  </r>
  <r>
    <x v="164"/>
    <x v="164"/>
    <s v="001"/>
    <x v="4"/>
    <s v="2020"/>
    <s v="2020-03-09"/>
    <x v="1619"/>
    <s v="82407566FA"/>
    <s v="CIG"/>
    <s v="Fornitura in noleggio (locazione operativa) di n. 4 ventilatori polmonari - Emergenza COVID-19"/>
    <s v="33190000-8"/>
    <s v="DISPOSITIVI E PRODOTTI MEDICI VARI"/>
    <x v="5"/>
    <n v="151900"/>
    <s v="No"/>
    <n v="151900"/>
    <s v="Procedura negoziata per affidamenti sotto soglia"/>
    <s v="Contratto d'appalto"/>
    <s v="FORNITURE"/>
    <s v="N"/>
    <s v="NULL"/>
    <s v="FB"/>
    <s v="FORNITURA DI BENI"/>
    <s v="NULL"/>
    <s v="NULL"/>
    <s v="PERFEZIONATA/O"/>
    <s v="2020-03-09"/>
  </r>
  <r>
    <x v="18"/>
    <x v="18"/>
    <s v="008"/>
    <x v="9"/>
    <s v="2020"/>
    <s v="2020-03-13"/>
    <x v="1620"/>
    <s v="82458567A1"/>
    <s v="CIG"/>
    <s v="acquisizione in regime di estrema urgenza di 19 ventilatori polmonari e di 4 CPAP per le necessità dell' Ospedale del Delta dell'Azienda Usl  di Ferrara"/>
    <s v="33190000-8"/>
    <s v="DISPOSITIVI E PRODOTTI MEDICI VARI"/>
    <x v="5"/>
    <n v="139803"/>
    <s v="No"/>
    <n v="139803"/>
    <s v="Procedura negoziata per affidamenti sotto soglia"/>
    <s v="Contratto d'appalto"/>
    <s v="FORNITURE"/>
    <s v="N"/>
    <s v="NULL"/>
    <s v="FB"/>
    <s v="FORNITURA DI BENI"/>
    <s v="NULL"/>
    <s v="NULL"/>
    <s v="PERFEZIONATA/O"/>
    <s v="2020-03-13"/>
  </r>
  <r>
    <x v="20"/>
    <x v="20"/>
    <s v="018"/>
    <x v="11"/>
    <s v="2020"/>
    <s v="2020-03-11"/>
    <x v="1621"/>
    <s v="8243108BE7"/>
    <s v="CIG"/>
    <s v="Mercato Elettronico della Pubblica Amministrazione. Procedura di gara sottosoglia per la fornitura di  N. 12 ventilatori polmonari per nuovi posti letto della U.O.C. di Terapia Intensiva e Anestesia"/>
    <s v="33170000-2"/>
    <s v="ANESTESIA E RIANIMAZIONE"/>
    <x v="5"/>
    <n v="213000"/>
    <s v="No"/>
    <n v="213000"/>
    <s v="Procedura negoziata per affidamenti sotto soglia"/>
    <s v="Contratto d'appalto"/>
    <s v="FORNITURE"/>
    <s v="N"/>
    <s v="NULL"/>
    <s v="FB"/>
    <s v="FORNITURA DI BENI"/>
    <s v="2020-04-23"/>
    <n v="212400"/>
    <s v="AGGIUDICATA/O"/>
    <s v="2020-04-05"/>
  </r>
  <r>
    <x v="20"/>
    <x v="20"/>
    <s v="018"/>
    <x v="11"/>
    <s v="2020"/>
    <s v="2020-03-11"/>
    <x v="1622"/>
    <s v="82435042B4"/>
    <s v="CIG"/>
    <s v="Mercato Elettronico della Pubblica Amministrazione. Procedura di gara sottosoglia per la fornitura di  N^ 15 generatori di alti flussi"/>
    <s v="33170000-2"/>
    <s v="ANESTESIA E RIANIMAZIONE"/>
    <x v="5"/>
    <n v="75000"/>
    <s v="No"/>
    <n v="75000"/>
    <s v="Procedura negoziata per affidamenti sotto soglia"/>
    <s v="Contratto d'appalto"/>
    <s v="FORNITURE"/>
    <s v="N"/>
    <s v="NULL"/>
    <s v="FB"/>
    <s v="FORNITURA DI BENI"/>
    <s v="2020-04-23"/>
    <n v="75000"/>
    <s v="AGGIUDICATA/O"/>
    <s v="2020-04-05"/>
  </r>
  <r>
    <x v="21"/>
    <x v="21"/>
    <s v="013"/>
    <x v="0"/>
    <s v="2020"/>
    <s v="2020-03-23"/>
    <x v="1623"/>
    <s v="8253726629"/>
    <s v="CIG"/>
    <s v="fornitura di n. 10 ASTRAL 150 VENTILATORE POLMONARE 'LIFE SUPPORT' PRESSOVOLUMETRICO"/>
    <s v="33190000-8"/>
    <s v="DISPOSITIVI E PRODOTTI MEDICI VARI"/>
    <x v="5"/>
    <n v="85000"/>
    <s v="No"/>
    <n v="85000"/>
    <s v="Procedura negoziata senza previa pubblicazione"/>
    <s v="Contratto d'appalto"/>
    <s v="FORNITURE"/>
    <s v="N"/>
    <s v="NULL"/>
    <s v="FB"/>
    <s v="FORNITURA DI BENI"/>
    <s v="NULL"/>
    <s v="NULL"/>
    <s v="PERFEZIONATA/O"/>
    <s v="2020-03-25"/>
  </r>
  <r>
    <x v="21"/>
    <x v="21"/>
    <s v="013"/>
    <x v="0"/>
    <s v="2020"/>
    <s v="2020-03-23"/>
    <x v="1624"/>
    <s v="8253771B4A"/>
    <s v="CIG"/>
    <s v=" fornitura di n. 5 Respiratori R55"/>
    <s v="33190000-8"/>
    <s v="DISPOSITIVI E PRODOTTI MEDICI VARI"/>
    <x v="5"/>
    <n v="90002.5"/>
    <s v="No"/>
    <n v="90002.5"/>
    <s v="Procedura negoziata senza previa pubblicazione"/>
    <s v="Contratto d'appalto"/>
    <s v="FORNITURE"/>
    <s v="N"/>
    <s v="NULL"/>
    <s v="FB"/>
    <s v="FORNITURA DI BENI"/>
    <s v="NULL"/>
    <s v="NULL"/>
    <s v="PERFEZIONATA/O"/>
    <s v="2020-03-25"/>
  </r>
  <r>
    <x v="21"/>
    <x v="21"/>
    <s v="013"/>
    <x v="0"/>
    <s v="2020"/>
    <s v="2020-03-23"/>
    <x v="1625"/>
    <s v="82538604BE"/>
    <s v="CIG"/>
    <s v="la fornitura di n. 8 Ventilatore polmonare mod. Servo-air , Servo- Air "/>
    <s v="33190000-8"/>
    <s v="DISPOSITIVI E PRODOTTI MEDICI VARI"/>
    <x v="5"/>
    <n v="145366"/>
    <s v="No"/>
    <n v="145366"/>
    <s v="Procedura negoziata senza previa pubblicazione"/>
    <s v="Contratto d'appalto"/>
    <s v="FORNITURE"/>
    <s v="N"/>
    <s v="NULL"/>
    <s v="FB"/>
    <s v="FORNITURA DI BENI"/>
    <s v="NULL"/>
    <s v="NULL"/>
    <s v="PERFEZIONATA/O"/>
    <s v="2020-03-25"/>
  </r>
  <r>
    <x v="21"/>
    <x v="21"/>
    <s v="013"/>
    <x v="0"/>
    <s v="2020"/>
    <s v="2020-03-25"/>
    <x v="1626"/>
    <s v="8241840586"/>
    <s v="CIG"/>
    <s v="FACCIALI FILTRANTE RESPIRATORY PROTECTION MASK - 3M 9322 - FFP2"/>
    <s v="33190000-8"/>
    <s v="DISPOSITIVI E PRODOTTI MEDICI VARI"/>
    <x v="5"/>
    <n v="79000"/>
    <s v="No"/>
    <n v="79000"/>
    <s v="Procedura negoziata senza previa pubblicazione"/>
    <s v="Contratto d'appalto"/>
    <s v="FORNITURE"/>
    <s v="N"/>
    <s v="NULL"/>
    <s v="FB"/>
    <s v="FORNITURA DI BENI"/>
    <s v="NULL"/>
    <s v="NULL"/>
    <s v="PERFEZIONATA/O"/>
    <s v="2020-03-25"/>
  </r>
  <r>
    <x v="21"/>
    <x v="21"/>
    <s v="013"/>
    <x v="0"/>
    <s v="2020"/>
    <s v="2020-03-25"/>
    <x v="1627"/>
    <s v="824720400B"/>
    <s v="CIG"/>
    <s v="ventilatori ATRA 150"/>
    <s v="33190000-8"/>
    <s v="DISPOSITIVI E PRODOTTI MEDICI VARI"/>
    <x v="5"/>
    <n v="76500"/>
    <s v="No"/>
    <n v="76500"/>
    <s v="Procedura negoziata senza previa pubblicazione"/>
    <s v="Contratto d'appalto"/>
    <s v="FORNITURE"/>
    <s v="N"/>
    <s v="NULL"/>
    <s v="FB"/>
    <s v="FORNITURA DI BENI"/>
    <s v="NULL"/>
    <s v="NULL"/>
    <s v="PERFEZIONATA/O"/>
    <s v="2020-03-25"/>
  </r>
  <r>
    <x v="21"/>
    <x v="21"/>
    <s v="013"/>
    <x v="0"/>
    <s v="2020"/>
    <s v="2020-03-25"/>
    <x v="1628"/>
    <s v="824724952C"/>
    <s v="CIG"/>
    <s v="fornitura di n. 4 VENTILATORI POLMONARE DA TRASPORTO MEDUMAT TRANSPORT WEINMANN"/>
    <s v="33190000-8"/>
    <s v="DISPOSITIVI E PRODOTTI MEDICI VARI"/>
    <x v="5"/>
    <n v="80000"/>
    <s v="No"/>
    <n v="80000"/>
    <s v="Procedura negoziata senza previa pubblicazione"/>
    <s v="Contratto d'appalto"/>
    <s v="FORNITURE"/>
    <s v="N"/>
    <s v="NULL"/>
    <s v="FB"/>
    <s v="FORNITURA DI BENI"/>
    <s v="NULL"/>
    <s v="NULL"/>
    <s v="PERFEZIONATA/O"/>
    <s v="2020-03-25"/>
  </r>
  <r>
    <x v="165"/>
    <x v="165"/>
    <s v="019"/>
    <x v="18"/>
    <s v="2020"/>
    <s v="2020-03-24"/>
    <x v="1629"/>
    <s v="82549296E8"/>
    <s v="CIG"/>
    <s v="acquisto urgentissimo n. 10 ventilatori polmonari e n. 9 ventilatori polmonari per terapia intensiva/semintensiva - emergenza sanitaria COVID-19"/>
    <s v="33157400-9"/>
    <s v="APPARECCHI RESPIRATORI PER USO MEDICO"/>
    <x v="5"/>
    <n v="213900"/>
    <s v="Si"/>
    <n v="78900"/>
    <s v="Procedura negoziata per affidamenti sotto soglia"/>
    <s v="Contratto d'appalto"/>
    <s v="FORNITURE"/>
    <s v="N"/>
    <s v="NULL"/>
    <s v="FB"/>
    <s v="FORNITURA DI BENI"/>
    <s v="NULL"/>
    <s v="NULL"/>
    <s v="PERFEZIONATA/O"/>
    <s v="2020-03-27"/>
  </r>
  <r>
    <x v="165"/>
    <x v="165"/>
    <s v="019"/>
    <x v="18"/>
    <s v="2020"/>
    <s v="2020-03-24"/>
    <x v="1629"/>
    <s v="8254934B07"/>
    <s v="CIG"/>
    <s v="acquisto urgentissimo n. 10 ventilatori polmonari e n. 9 ventilatori polmonari per terapia intensiva/semintensiva - emergenza sanitaria COVID-19"/>
    <s v="33157400-9"/>
    <s v="APPARECCHI RESPIRATORI PER USO MEDICO"/>
    <x v="5"/>
    <n v="213900"/>
    <s v="Si"/>
    <n v="135000"/>
    <s v="Procedura negoziata per affidamenti sotto soglia"/>
    <s v="Contratto d'appalto"/>
    <s v="FORNITURE"/>
    <s v="N"/>
    <s v="NULL"/>
    <s v="FB"/>
    <s v="FORNITURA DI BENI"/>
    <s v="NULL"/>
    <s v="NULL"/>
    <s v="PERFEZIONATA/O"/>
    <s v="2020-03-27"/>
  </r>
  <r>
    <x v="28"/>
    <x v="28"/>
    <s v="001"/>
    <x v="4"/>
    <s v="2020"/>
    <s v="2020-03-25"/>
    <x v="1630"/>
    <s v="825749084F"/>
    <s v="CIG"/>
    <s v="fornitura ventilatori polmonari per rianimazione"/>
    <s v="33172200-8"/>
    <s v="APPARECCHI PER RIANIMAZIONE"/>
    <x v="5"/>
    <n v="75000"/>
    <s v="No"/>
    <n v="75000"/>
    <s v="Procedura negoziata senza previa pubblicazione"/>
    <s v="Contratto d'appalto"/>
    <s v="FORNITURE"/>
    <s v="N"/>
    <s v="NULL"/>
    <s v="FB"/>
    <s v="FORNITURA DI BENI"/>
    <s v="NULL"/>
    <s v="NULL"/>
    <s v="PERFEZIONATA/O"/>
    <s v="2020-03-26"/>
  </r>
  <r>
    <x v="32"/>
    <x v="32"/>
    <s v="003"/>
    <x v="2"/>
    <s v="2020"/>
    <s v="2020-03-04"/>
    <x v="1631"/>
    <s v="8235313B44"/>
    <s v="CIG"/>
    <s v="ACQUISTO N 4 VENTILATORI PER TERAPIA INTENSIVA - URGENZA CORONAVIRUS"/>
    <s v="38434540-3"/>
    <s v="APPARECCHIATURE BIOMEDICHE"/>
    <x v="5"/>
    <n v="92000"/>
    <s v="No"/>
    <n v="92000"/>
    <s v="Procedura negoziata senza previa pubblicazione"/>
    <s v="Contratto d'appalto"/>
    <s v="FORNITURE"/>
    <s v="N"/>
    <s v="NULL"/>
    <s v="FB"/>
    <s v="FORNITURA DI BENI"/>
    <s v="NULL"/>
    <s v="NULL"/>
    <s v="PERFEZIONATA/O"/>
    <s v="2020-03-04"/>
  </r>
  <r>
    <x v="33"/>
    <x v="33"/>
    <s v="001"/>
    <x v="4"/>
    <s v="2020"/>
    <s v="2020-03-03"/>
    <x v="1632"/>
    <s v="82346643B4"/>
    <s v="CIG"/>
    <s v="FORNITURA, IN NOLEGGIO, PER IL PERIODO DI 12 MESI, DI UMIDIFICATORI PER VENTILATORI POLMONARI HAMILTON C6, E DEL MATERIALE DI CONSUMO, IN REGIME DI URGENZA"/>
    <s v="33157700-2"/>
    <s v="UMIDIFICATORI PER OSSIGENOTERAPIA"/>
    <x v="5"/>
    <n v="66200"/>
    <s v="No"/>
    <n v="66200"/>
    <s v="Procedura negoziata senza previa pubblicazione"/>
    <s v="Contratto d'appalto"/>
    <s v="FORNITURE"/>
    <s v="N"/>
    <s v="NULL"/>
    <s v="FB"/>
    <s v="FORNITURA DI BENI"/>
    <s v="NULL"/>
    <s v="NULL"/>
    <s v="PERFEZIONATA/O"/>
    <s v="2020-03-03"/>
  </r>
  <r>
    <x v="33"/>
    <x v="33"/>
    <s v="001"/>
    <x v="4"/>
    <s v="2020"/>
    <s v="2020-03-06"/>
    <x v="1633"/>
    <s v="8239142311"/>
    <s v="CIG"/>
    <s v="ACQUISTO VENTILATORI POLMONARI PER PRONTO SOCCORSO E MECAU E FORNITURA RELATIVO MAT. DI CONSUMO PER 12 MESI"/>
    <s v="33172200-8"/>
    <s v="APPARECCHI PER RIANIMAZIONE"/>
    <x v="5"/>
    <n v="75000"/>
    <s v="No"/>
    <n v="75000"/>
    <s v="Procedura negoziata senza previa pubblicazione"/>
    <s v="Contratto d'appalto"/>
    <s v="FORNITURE"/>
    <s v="N"/>
    <s v="NULL"/>
    <s v="FB"/>
    <s v="FORNITURA DI BENI"/>
    <s v="NULL"/>
    <s v="NULL"/>
    <s v="PERFEZIONATA/O"/>
    <s v="2020-03-06"/>
  </r>
  <r>
    <x v="34"/>
    <x v="34"/>
    <s v="016"/>
    <x v="17"/>
    <s v="2020"/>
    <s v="2020-03-10"/>
    <x v="1634"/>
    <s v="8241791D14"/>
    <s v="CIG"/>
    <s v="fornitura VENTILATORI BIPAP GARA IN UTA ASL BARI CAPOFILA LOTTO 9 "/>
    <s v="33120000-7"/>
    <s v="SISTEMI DI REGISTRAZIONE E DISPOSITIVI DI ESPLORAZIONE"/>
    <x v="5"/>
    <n v="135144"/>
    <s v="No"/>
    <n v="135144"/>
    <s v="Affidamento diretto in adesione ad accordo quadro/convenzione"/>
    <s v="Contratto d'appalto discendente da Accordo quadro/Convenzione senza successivo confronto competitivo"/>
    <s v="FORNITURE"/>
    <s v="N"/>
    <s v="NULL"/>
    <s v="FB"/>
    <s v="FORNITURA DI BENI"/>
    <s v="NULL"/>
    <n v="135144"/>
    <s v="PERFEZIONATA/O"/>
    <s v="2020-03-10"/>
  </r>
  <r>
    <x v="34"/>
    <x v="34"/>
    <s v="016"/>
    <x v="17"/>
    <s v="2020"/>
    <s v="2020-03-10"/>
    <x v="1635"/>
    <s v="824183623A"/>
    <s v="CIG"/>
    <s v="COVID19 estensione fornitura N. 12 VENTILATORI BIPAP GARA IN UTA ASL BARI CAPOFILA LOTTO 9"/>
    <s v="33120000-7"/>
    <s v="SISTEMI DI REGISTRAZIONE E DISPOSITIVI DI ESPLORAZIONE"/>
    <x v="5"/>
    <n v="675720"/>
    <s v="No"/>
    <n v="675720"/>
    <s v="Affidamento diretto per variante superiore al 20% dell'importo contrattuale"/>
    <s v="Contratto d'appalto"/>
    <s v="FORNITURE"/>
    <s v="N"/>
    <s v="NULL"/>
    <s v="FB"/>
    <s v="FORNITURA DI BENI"/>
    <s v="NULL"/>
    <s v="NULL"/>
    <s v="PERFEZIONATA/O"/>
    <s v="2020-03-10"/>
  </r>
  <r>
    <x v="35"/>
    <x v="35"/>
    <s v="019"/>
    <x v="18"/>
    <s v="2020"/>
    <s v="2020-03-20"/>
    <x v="1636"/>
    <s v="825274194F"/>
    <s v="CIG"/>
    <s v="fornitura di n. 12 ventilatori polmonari"/>
    <s v="33172200-8"/>
    <s v="APPARECCHI PER RIANIMAZIONE"/>
    <x v="5"/>
    <n v="209152.8"/>
    <s v="No"/>
    <n v="209152.8"/>
    <s v="Procedura negoziata per affidamenti sotto soglia"/>
    <s v="Contratto d'appalto"/>
    <s v="FORNITURE"/>
    <s v="N"/>
    <s v="NULL"/>
    <s v="FB"/>
    <s v="FORNITURA DI BENI"/>
    <s v="NULL"/>
    <s v="NULL"/>
    <s v="PERFEZIONATA/O"/>
    <s v="2020-03-20"/>
  </r>
  <r>
    <x v="37"/>
    <x v="37"/>
    <s v="012"/>
    <x v="13"/>
    <s v="2020"/>
    <s v="2020-03-18"/>
    <x v="1637"/>
    <s v="8251631550"/>
    <s v="CIG"/>
    <s v="VENTILATORI POLMONARI"/>
    <s v="33170000-2"/>
    <s v="ANESTESIA E RIANIMAZIONE"/>
    <x v="5"/>
    <n v="163200"/>
    <s v="No"/>
    <n v="163200"/>
    <s v="Procedura negoziata senza previa pubblicazione"/>
    <s v="Contratto d'appalto"/>
    <s v="FORNITURE"/>
    <s v="N"/>
    <s v="NULL"/>
    <s v="FB"/>
    <s v="FORNITURA DI BENI"/>
    <s v="NULL"/>
    <s v="NULL"/>
    <s v="PERFEZIONATA/O"/>
    <s v="2020-03-26"/>
  </r>
  <r>
    <x v="38"/>
    <x v="38"/>
    <s v="006"/>
    <x v="19"/>
    <s v="2020"/>
    <s v="2020-03-20"/>
    <x v="1638"/>
    <s v="8254743D68"/>
    <s v="CIG"/>
    <s v="n. 2 ventilatori Servo U"/>
    <s v="33172200-8"/>
    <s v="APPARECCHI PER RIANIMAZIONE"/>
    <x v="5"/>
    <n v="46900"/>
    <s v="No"/>
    <n v="46900"/>
    <s v="Affidamento diretto in adesione ad accordo quadro/convenzione"/>
    <s v="Contratto d'appalto discendente da Accordo quadro/Convenzione senza successivo confronto competitivo"/>
    <s v="FORNITURE"/>
    <s v="N"/>
    <s v="NULL"/>
    <s v="FB"/>
    <s v="FORNITURA DI BENI"/>
    <s v="NULL"/>
    <n v="46900"/>
    <s v="PERFEZIONATA/O"/>
    <s v="2020-03-23"/>
  </r>
  <r>
    <x v="38"/>
    <x v="38"/>
    <s v="006"/>
    <x v="19"/>
    <s v="2020"/>
    <s v="2020-03-20"/>
    <x v="1639"/>
    <s v="8254818B4D"/>
    <s v="CIG"/>
    <s v="n. 30 ventilatori AIRVO II"/>
    <s v="33172200-8"/>
    <s v="APPARECCHI PER RIANIMAZIONE"/>
    <x v="5"/>
    <n v="184720"/>
    <s v="No"/>
    <n v="184720"/>
    <s v="Affidamento diretto in adesione ad accordo quadro/convenzione"/>
    <s v="Contratto d'appalto discendente da Accordo quadro/Convenzione senza successivo confronto competitivo"/>
    <s v="FORNITURE"/>
    <s v="N"/>
    <s v="NULL"/>
    <s v="FB"/>
    <s v="FORNITURA DI BENI"/>
    <s v="NULL"/>
    <n v="184720"/>
    <s v="PERFEZIONATA/O"/>
    <s v="2020-03-23"/>
  </r>
  <r>
    <x v="38"/>
    <x v="38"/>
    <s v="006"/>
    <x v="19"/>
    <s v="2020"/>
    <s v="2020-03-20"/>
    <x v="1640"/>
    <s v="82550434FC"/>
    <s v="CIG"/>
    <s v="n. 10 ventilatori HFT500 Omniox"/>
    <s v="33172200-8"/>
    <s v="APPARECCHI PER RIANIMAZIONE"/>
    <x v="5"/>
    <n v="74500"/>
    <s v="No"/>
    <n v="74500"/>
    <s v="Affidamento diretto in adesione ad accordo quadro/convenzione"/>
    <s v="Contratto d'appalto discendente da Accordo quadro/Convenzione senza successivo confronto competitivo"/>
    <s v="FORNITURE"/>
    <s v="N"/>
    <s v="NULL"/>
    <s v="FB"/>
    <s v="FORNITURA DI BENI"/>
    <s v="NULL"/>
    <n v="74500"/>
    <s v="PERFEZIONATA/O"/>
    <s v="2020-03-24"/>
  </r>
  <r>
    <x v="39"/>
    <x v="39"/>
    <s v="013"/>
    <x v="0"/>
    <s v="2020"/>
    <s v="2020-03-05"/>
    <x v="1641"/>
    <s v="8237876E51"/>
    <s v="CIG"/>
    <s v="Acquisto urgente di n.3 Ventilatori polmonari a turbina necessaria  per l'U.O.C. di Anestesia e Rianimazione ubicata nel P.O. di L'Aquila "/>
    <s v="33172000-6"/>
    <s v="APPARECCHI PER ANESTESIA E RIANIMAZIONE"/>
    <x v="5"/>
    <n v="45000"/>
    <s v="No"/>
    <n v="45000"/>
    <s v="Procedura negoziata per affidamenti sotto soglia"/>
    <s v="Contratto d'appalto"/>
    <s v="FORNITURE"/>
    <s v="N"/>
    <s v="NULL"/>
    <s v="FB"/>
    <s v="FORNITURA DI BENI"/>
    <s v="NULL"/>
    <s v="NULL"/>
    <s v="PERFEZIONATA/O"/>
    <s v="2020-03-06"/>
  </r>
  <r>
    <x v="39"/>
    <x v="39"/>
    <s v="013"/>
    <x v="0"/>
    <s v="2020"/>
    <s v="2020-03-17"/>
    <x v="1642"/>
    <s v="8248968FB9"/>
    <s v="CIG"/>
    <s v="Fornitura di ventilatori polmonari a turbina per emergenza Covid-19 da destinare alle Malattie Infettive del P.O. di L'Aquila"/>
    <s v="33172000-6"/>
    <s v="APPARECCHI PER ANESTESIA E RIANIMAZIONE"/>
    <x v="5"/>
    <n v="105000"/>
    <s v="No"/>
    <n v="105000"/>
    <s v="Procedura negoziata per affidamenti sotto soglia"/>
    <s v="Contratto d'appalto"/>
    <s v="FORNITURE"/>
    <s v="N"/>
    <s v="NULL"/>
    <s v="FB"/>
    <s v="FORNITURA DI BENI"/>
    <s v="NULL"/>
    <s v="NULL"/>
    <s v="PERFEZIONATA/O"/>
    <s v="2020-03-17"/>
  </r>
  <r>
    <x v="39"/>
    <x v="39"/>
    <s v="013"/>
    <x v="0"/>
    <s v="2020"/>
    <s v="2020-03-24"/>
    <x v="1643"/>
    <s v="8256407A96"/>
    <s v="CIG"/>
    <s v="Acquisto di n.2 respiratori automatici per anestesia occorrenti all'U.O.C. Anestesia e Rianimazione del P.O. di L'Aquila"/>
    <s v="33172000-6"/>
    <s v="APPARECCHI PER ANESTESIA E RIANIMAZIONE"/>
    <x v="5"/>
    <n v="42964"/>
    <s v="No"/>
    <n v="42964"/>
    <s v="Affidamento diretto"/>
    <s v="Contratto d'appalto"/>
    <s v="FORNITURE"/>
    <s v="N"/>
    <s v="NULL"/>
    <s v="FB"/>
    <s v="FORNITURA DI BENI"/>
    <s v="NULL"/>
    <s v="NULL"/>
    <s v="PERFEZIONATA/O"/>
    <s v="2020-03-24"/>
  </r>
  <r>
    <x v="41"/>
    <x v="41"/>
    <s v="019"/>
    <x v="18"/>
    <s v="2020"/>
    <s v="2020-03-09"/>
    <x v="1644"/>
    <s v="824406627B"/>
    <s v="CIG"/>
    <s v="Fornitura in somma urgenza per implementazione n. 3 ventilatori e n. 3 monitoraggio (in ampliamento dotazioni attuali) per UO Anestesia&amp;Rianimazione PO Caltanissetta - Progetto emergenza COVID-19"/>
    <s v="33190000-8"/>
    <s v="DISPOSITIVI E PRODOTTI MEDICI VARI"/>
    <x v="5"/>
    <n v="82350"/>
    <s v="No"/>
    <n v="82350"/>
    <s v="Procedura negoziata senza previa pubblicazione"/>
    <s v="Contratto d'appalto"/>
    <s v="FORNITURE"/>
    <s v="N"/>
    <s v="NULL"/>
    <s v="FB"/>
    <s v="FORNITURA DI BENI"/>
    <s v="NULL"/>
    <s v="NULL"/>
    <s v="PERFEZIONATA/O"/>
    <s v="2020-03-11"/>
  </r>
  <r>
    <x v="41"/>
    <x v="41"/>
    <s v="019"/>
    <x v="18"/>
    <s v="2020"/>
    <s v="2020-03-12"/>
    <x v="1645"/>
    <s v="8244541A74"/>
    <s v="CIG"/>
    <s v="FORNITURA DI VENTILATORI PER TERAPIA INTENSIVA PER IL PO DI GELA "/>
    <s v="33170000-2"/>
    <s v="ANESTESIA E RIANIMAZIONE"/>
    <x v="5"/>
    <n v="125000"/>
    <s v="No"/>
    <n v="125000"/>
    <s v="Procedura negoziata per affidamenti sotto soglia"/>
    <s v="Contratto d'appalto"/>
    <s v="FORNITURE"/>
    <s v="N"/>
    <s v="NULL"/>
    <s v="FB"/>
    <s v="FORNITURA DI BENI"/>
    <s v="NULL"/>
    <s v="NULL"/>
    <s v="PERFEZIONATA/O"/>
    <s v="2020-03-12"/>
  </r>
  <r>
    <x v="190"/>
    <x v="190"/>
    <s v="008"/>
    <x v="9"/>
    <s v="2020"/>
    <s v="2020-03-03"/>
    <x v="1646"/>
    <s v="8232367C26"/>
    <s v="CIG"/>
    <s v="Acquisto di 10 ventilatori polmonari V800 ditta Draeger  "/>
    <s v="33171200-1"/>
    <s v="STRUMENTI PER RIANIMAZIONE"/>
    <x v="5"/>
    <n v="203825"/>
    <s v="No"/>
    <n v="203825"/>
    <s v="Procedura negoziata senza previa pubblicazione"/>
    <s v="Contratto d'appalto"/>
    <s v="FORNITURE"/>
    <s v="N"/>
    <s v="NULL"/>
    <s v="FB"/>
    <s v="FORNITURA DI BENI"/>
    <s v="NULL"/>
    <s v="NULL"/>
    <s v="PERFEZIONATA/O"/>
    <s v="2020-03-04"/>
  </r>
  <r>
    <x v="191"/>
    <x v="191"/>
    <s v="012"/>
    <x v="13"/>
    <s v="2020"/>
    <s v="2020-03-23"/>
    <x v="1647"/>
    <s v="8254933A34"/>
    <s v="CIG"/>
    <s v="Acquisto in service di n. 10 (dieci) ventilatori polmonari e n. 10 (dieci) monitor multiparametrici per emergenza coronavirus"/>
    <s v="42520000-7"/>
    <s v="APPARECCHIATURE DI VENTILAZIONE"/>
    <x v="5"/>
    <n v="198000"/>
    <s v="No"/>
    <n v="198000"/>
    <s v="Procedura negoziata senza previa pubblicazione"/>
    <s v="Contratto d'appalto"/>
    <s v="FORNITURE"/>
    <s v="N"/>
    <s v="NULL"/>
    <s v="FB"/>
    <s v="FORNITURA DI BENI"/>
    <s v="NULL"/>
    <s v="NULL"/>
    <s v="PERFEZIONATA/O"/>
    <s v="2020-03-23"/>
  </r>
  <r>
    <x v="42"/>
    <x v="42"/>
    <s v="015"/>
    <x v="20"/>
    <s v="2020"/>
    <s v="2020-03-11"/>
    <x v="1648"/>
    <s v="8243965F1E"/>
    <s v="CIG"/>
    <s v="ventilatore polmonare"/>
    <s v="33157000-5"/>
    <s v="APPARECCHI PER OSSIGENOTERAPIA E APPARECCHI RESPIRATORI"/>
    <x v="5"/>
    <s v="NULL"/>
    <s v="No"/>
    <n v="103600"/>
    <s v="Affidamento diretto"/>
    <s v="Contratto d'appalto"/>
    <s v="FORNITURE"/>
    <s v="N"/>
    <s v="NULL"/>
    <s v="FB"/>
    <s v="FORNITURA DI BENI"/>
    <s v="NULL"/>
    <s v="NULL"/>
    <s v="CANCELLATA/O"/>
    <s v="2020-03-11"/>
  </r>
  <r>
    <x v="42"/>
    <x v="42"/>
    <s v="015"/>
    <x v="20"/>
    <s v="2020"/>
    <s v="2020-03-19"/>
    <x v="1649"/>
    <s v="8251466D24"/>
    <s v="CIG"/>
    <s v="EMERGENZA COVID 19 - ACQUISTO N.30 VENTILATORI POLMONARI"/>
    <s v="33172000-6"/>
    <s v="APPARECCHI PER ANESTESIA E RIANIMAZIONE"/>
    <x v="5"/>
    <n v="520501"/>
    <s v="No"/>
    <n v="520501"/>
    <s v="Procedura negoziata senza previa pubblicazione"/>
    <s v="Contratto d'appalto"/>
    <s v="FORNITURE"/>
    <s v="N"/>
    <s v="NULL"/>
    <s v="FB"/>
    <s v="FORNITURA DI BENI"/>
    <s v="NULL"/>
    <s v="NULL"/>
    <s v="PERFEZIONATA/O"/>
    <s v="2020-03-19"/>
  </r>
  <r>
    <x v="42"/>
    <x v="42"/>
    <s v="015"/>
    <x v="20"/>
    <s v="2020"/>
    <s v="2020-03-19"/>
    <x v="1650"/>
    <s v="8251475494"/>
    <s v="CIG"/>
    <s v="EMERGENZA COVID 19 - ACQUISTO N.30 VENTILATORI POLMONARI"/>
    <s v="33172000-6"/>
    <s v="APPARECCHI PER ANESTESIA E RIANIMAZIONE"/>
    <x v="5"/>
    <n v="420001"/>
    <s v="No"/>
    <n v="420001"/>
    <s v="Procedura negoziata senza previa pubblicazione"/>
    <s v="Contratto d'appalto"/>
    <s v="FORNITURE"/>
    <s v="N"/>
    <s v="NULL"/>
    <s v="FB"/>
    <s v="FORNITURA DI BENI"/>
    <s v="NULL"/>
    <s v="NULL"/>
    <s v="PERFEZIONATA/O"/>
    <s v="2020-03-19"/>
  </r>
  <r>
    <x v="50"/>
    <x v="50"/>
    <s v="001"/>
    <x v="4"/>
    <s v="2020"/>
    <s v="2020-03-18"/>
    <x v="1651"/>
    <s v="8249771664"/>
    <s v="CIG"/>
    <s v="FORNITURA URGENTE IN REGIME DI NOLEGGIO DI ATTREZZATURE SANITARIE OCCORRENTI AL P.O DI TORTONA (OSPEDALE COVID) - NOLEGGIO N. 6 VENTILATORI POLMONARI EVITA V800"/>
    <s v="33171200-1"/>
    <s v="STRUMENTI PER RIANIMAZIONE"/>
    <x v="5"/>
    <n v="132344"/>
    <s v="No"/>
    <n v="132344"/>
    <s v="Affidamento diretto"/>
    <s v="Contratto d'appalto"/>
    <s v="FORNITURE"/>
    <s v="N"/>
    <s v="NULL"/>
    <s v="FB"/>
    <s v="FORNITURA DI BENI"/>
    <s v="NULL"/>
    <s v="NULL"/>
    <s v="PERFEZIONATA/O"/>
    <s v="2020-03-18"/>
  </r>
  <r>
    <x v="50"/>
    <x v="50"/>
    <s v="001"/>
    <x v="4"/>
    <s v="2020"/>
    <s v="2020-03-23"/>
    <x v="1652"/>
    <s v="8251825568"/>
    <s v="CIG"/>
    <s v="Fornitura di umidificatori per pazienti in ventilazione meccanica e sistemi ad alti flussi"/>
    <s v="33157700-2"/>
    <s v="UMIDIFICATORI PER OSSIGENOTERAPIA"/>
    <x v="5"/>
    <n v="108400"/>
    <s v="No"/>
    <n v="108400"/>
    <s v="Procedura negoziata senza previa pubblicazione"/>
    <s v="Contratto d'appalto"/>
    <s v="FORNITURE"/>
    <s v="N"/>
    <s v="NULL"/>
    <s v="FB"/>
    <s v="FORNITURA DI BENI"/>
    <s v="NULL"/>
    <s v="NULL"/>
    <s v="PERFEZIONATA/O"/>
    <s v="2020-04-06"/>
  </r>
  <r>
    <x v="51"/>
    <x v="51"/>
    <s v="009"/>
    <x v="3"/>
    <s v="2020"/>
    <s v="2020-03-04"/>
    <x v="1653"/>
    <s v="823685756C"/>
    <s v="CIG"/>
    <s v="fornitura ventilatori lotto 5"/>
    <s v="33172000-6"/>
    <s v="APPARECCHI PER ANESTESIA E RIANIMAZIONE"/>
    <x v="5"/>
    <n v="287000"/>
    <s v="No"/>
    <n v="287000"/>
    <s v="Affidamento diretto in adesione ad accordo quadro/convenzione"/>
    <s v="Contratto d'appalto discendente da Accordo quadro/Convenzione senza successivo confronto competitivo"/>
    <s v="FORNITURE"/>
    <s v="N"/>
    <s v="NULL"/>
    <s v="FB"/>
    <s v="FORNITURA DI BENI"/>
    <s v="NULL"/>
    <n v="287000"/>
    <s v="PERFEZIONATA/O"/>
    <s v="2020-03-04"/>
  </r>
  <r>
    <x v="51"/>
    <x v="51"/>
    <s v="009"/>
    <x v="3"/>
    <s v="2020"/>
    <s v="2020-03-04"/>
    <x v="1654"/>
    <s v="82368721CE"/>
    <s v="CIG"/>
    <s v="ventilatori polmonari lotto 4"/>
    <s v="33172000-6"/>
    <s v="APPARECCHI PER ANESTESIA E RIANIMAZIONE"/>
    <x v="5"/>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04"/>
  </r>
  <r>
    <x v="51"/>
    <x v="51"/>
    <s v="009"/>
    <x v="3"/>
    <s v="2020"/>
    <s v="2020-03-19"/>
    <x v="1655"/>
    <s v="8250831123"/>
    <s v="CIG"/>
    <s v="[DTDTS noleggio ventilatori"/>
    <s v="42520000-7"/>
    <s v="APPARECCHIATURE DI VENTILAZIONE"/>
    <x v="5"/>
    <n v="360000"/>
    <s v="No"/>
    <n v="360000"/>
    <s v="Affidamento diretto in adesione ad accordo quadro/convenzione"/>
    <s v="Contratto d'appalto discendente da Accordo quadro/Convenzione senza successivo confronto competitivo"/>
    <s v="SERVIZI"/>
    <s v="N"/>
    <s v="NULL"/>
    <s v="FS"/>
    <s v="FORNITURA DI SERVIZI"/>
    <s v="NULL"/>
    <n v="360000"/>
    <s v="PERFEZIONATA/O"/>
    <s v="2020-03-19"/>
  </r>
  <r>
    <x v="52"/>
    <x v="52"/>
    <s v="016"/>
    <x v="17"/>
    <s v="2020"/>
    <s v="2020-03-24"/>
    <x v="1656"/>
    <s v="8255334520"/>
    <s v="CIG"/>
    <s v="Fornitura urgente di n. 10 ventilatori per terapia intensiva occorrenti alla Struttura di Anestesia e Rianimazione per l'emergenza Coronavirus"/>
    <s v="33172000-6"/>
    <s v="APPARECCHI PER ANESTESIA E RIANIMAZIONE"/>
    <x v="5"/>
    <n v="220000"/>
    <s v="No"/>
    <n v="220000"/>
    <s v="Procedura negoziata per affidamenti sotto soglia"/>
    <s v="Contratto d'appalto"/>
    <s v="FORNITURE"/>
    <s v="N"/>
    <s v="NULL"/>
    <s v="FB"/>
    <s v="FORNITURA DI BENI"/>
    <s v="NULL"/>
    <s v="NULL"/>
    <s v="PERFEZIONATA/O"/>
    <s v="2020-03-24"/>
  </r>
  <r>
    <x v="54"/>
    <x v="54"/>
    <s v="008"/>
    <x v="9"/>
    <s v="2020"/>
    <s v="2020-03-02"/>
    <x v="1657"/>
    <s v="82331198B9"/>
    <s v="CIG"/>
    <s v="Acquisto urgente ventilatori polmonari Ditta GETINGE ITALIA cod. fiscale 039922209"/>
    <s v="33157400-9"/>
    <s v="APPARECCHI RESPIRATORI PER USO MEDICO"/>
    <x v="5"/>
    <n v="82000"/>
    <s v="No"/>
    <n v="82000"/>
    <s v="Procedura negoziata senza previa pubblicazione"/>
    <s v="Contratto d'appalto"/>
    <s v="FORNITURE"/>
    <s v="N"/>
    <s v="NULL"/>
    <s v="FB"/>
    <s v="FORNITURA DI BENI"/>
    <s v="2020-03-02"/>
    <n v="82000"/>
    <s v="AGGIUDICATA/O"/>
    <s v="2020-03-03"/>
  </r>
  <r>
    <x v="54"/>
    <x v="54"/>
    <s v="008"/>
    <x v="9"/>
    <s v="2020"/>
    <s v="2020-03-06"/>
    <x v="1658"/>
    <s v="8239196F9D"/>
    <s v="CIG"/>
    <s v="ACQUISTO URGENTE (CORONAVIRUS) 2 ventilatori polmonari  VYAIRE SR"/>
    <s v="33172000-6"/>
    <s v="APPARECCHI PER ANESTESIA E RIANIMAZIONE"/>
    <x v="5"/>
    <n v="62504"/>
    <s v="No"/>
    <n v="62504"/>
    <s v="Procedura negoziata senza previa pubblicazione"/>
    <s v="Contratto d'appalto"/>
    <s v="FORNITURE"/>
    <s v="N"/>
    <s v="NULL"/>
    <s v="FB"/>
    <s v="FORNITURA DI BENI"/>
    <s v="2020-03-06"/>
    <n v="62504"/>
    <s v="AGGIUDICATA/O"/>
    <s v="2020-04-01"/>
  </r>
  <r>
    <x v="54"/>
    <x v="54"/>
    <s v="008"/>
    <x v="9"/>
    <s v="2020"/>
    <s v="2020-03-10"/>
    <x v="1659"/>
    <s v="8241652A60"/>
    <s v="CIG"/>
    <s v="emergenza CORONAVIRUS - Acquisto URGENTE di n. 6 ventilatori polmonari "/>
    <s v="33157000-5"/>
    <s v="APPARECCHI PER OSSIGENOTERAPIA E APPARECCHI RESPIRATORI"/>
    <x v="5"/>
    <n v="129000"/>
    <s v="No"/>
    <n v="129000"/>
    <s v="Procedura negoziata senza previa pubblicazione"/>
    <s v="Contratto d'appalto"/>
    <s v="FORNITURE"/>
    <s v="N"/>
    <s v="NULL"/>
    <s v="FB"/>
    <s v="FORNITURA DI BENI"/>
    <s v="2020-03-10"/>
    <n v="129000"/>
    <s v="AGGIUDICATA/O"/>
    <s v="2020-03-10"/>
  </r>
  <r>
    <x v="54"/>
    <x v="54"/>
    <s v="008"/>
    <x v="9"/>
    <s v="2020"/>
    <s v="2020-03-11"/>
    <x v="1660"/>
    <s v="8243814286"/>
    <s v="CIG"/>
    <s v="acquisto urgente (EMERGENZA CORONA VIRUS) ventilatori polmonari"/>
    <s v="33157000-5"/>
    <s v="APPARECCHI PER OSSIGENOTERAPIA E APPARECCHI RESPIRATORI"/>
    <x v="5"/>
    <n v="106000"/>
    <s v="No"/>
    <n v="106000"/>
    <s v="Procedura negoziata senza previa pubblicazione"/>
    <s v="Contratto d'appalto"/>
    <s v="FORNITURE"/>
    <s v="N"/>
    <s v="NULL"/>
    <s v="FB"/>
    <s v="FORNITURA DI BENI"/>
    <s v="NULL"/>
    <s v="NULL"/>
    <s v="PERFEZIONATA/O"/>
    <s v="2020-03-11"/>
  </r>
  <r>
    <x v="59"/>
    <x v="59"/>
    <s v="008"/>
    <x v="9"/>
    <s v="2020"/>
    <s v="2020-03-03"/>
    <x v="1661"/>
    <s v="82328792AD"/>
    <s v="CIG"/>
    <s v="Fornitura di n. ventilatori polmonari  per AuslBo"/>
    <s v="33172000-6"/>
    <s v="APPARECCHI PER ANESTESIA E RIANIMAZIONE"/>
    <x v="5"/>
    <n v="104500"/>
    <s v="Si"/>
    <n v="70500"/>
    <s v="Procedura negoziata senza previa pubblicazione"/>
    <s v="Contratto d'appalto"/>
    <s v="FORNITURE"/>
    <s v="N"/>
    <s v="NULL"/>
    <s v="FB"/>
    <s v="FORNITURA DI BENI"/>
    <s v="NULL"/>
    <s v="NULL"/>
    <s v="PERFEZIONATA/O"/>
    <s v="2020-03-27"/>
  </r>
  <r>
    <x v="59"/>
    <x v="59"/>
    <s v="008"/>
    <x v="9"/>
    <s v="2020"/>
    <s v="2020-03-03"/>
    <x v="1661"/>
    <s v="82328835F9"/>
    <s v="CIG"/>
    <s v="Fornitura di n. ventilatori polmonari  per AuslBo"/>
    <s v="33172000-6"/>
    <s v="APPARECCHI PER ANESTESIA E RIANIMAZIONE"/>
    <x v="5"/>
    <n v="104500"/>
    <s v="Si"/>
    <n v="34000"/>
    <s v="Procedura negoziata senza previa pubblicazione"/>
    <s v="Contratto d'appalto"/>
    <s v="FORNITURE"/>
    <s v="N"/>
    <s v="NULL"/>
    <s v="FB"/>
    <s v="FORNITURA DI BENI"/>
    <s v="NULL"/>
    <s v="NULL"/>
    <s v="PERFEZIONATA/O"/>
    <s v="2020-03-27"/>
  </r>
  <r>
    <x v="59"/>
    <x v="59"/>
    <s v="008"/>
    <x v="9"/>
    <s v="2020"/>
    <s v="2020-03-05"/>
    <x v="1662"/>
    <s v="82373414D5"/>
    <s v="CIG"/>
    <s v="Fornitura di n.4 ventilatori polmonari per AOUBO emergenza COVID-19"/>
    <s v="33172000-6"/>
    <s v="APPARECCHI PER ANESTESIA E RIANIMAZIONE"/>
    <x v="5"/>
    <n v="69668"/>
    <s v="No"/>
    <n v="69668"/>
    <s v="Procedura negoziata senza previa pubblicazione"/>
    <s v="Accordo quadro"/>
    <s v="FORNITURE"/>
    <s v="N"/>
    <s v="NULL"/>
    <s v="FB"/>
    <s v="FORNITURA DI BENI"/>
    <s v="NULL"/>
    <s v="NULL"/>
    <s v="PERFEZIONATA/O"/>
    <s v="2020-03-27"/>
  </r>
  <r>
    <x v="59"/>
    <x v="59"/>
    <s v="008"/>
    <x v="9"/>
    <s v="2020"/>
    <s v="2020-03-09"/>
    <x v="1663"/>
    <s v="8240382259"/>
    <s v="CIG"/>
    <s v="Fornitura ventilatori polmonari per AuslBo-emergenza COVID-19"/>
    <s v="33172000-6"/>
    <s v="APPARECCHI PER ANESTESIA E RIANIMAZIONE"/>
    <x v="5"/>
    <n v="67800"/>
    <s v="No"/>
    <n v="67800"/>
    <s v="Procedura negoziata per affidamenti sotto soglia"/>
    <s v="Contratto d'appalto"/>
    <s v="FORNITURE"/>
    <s v="N"/>
    <s v="NULL"/>
    <s v="FB"/>
    <s v="FORNITURA DI BENI"/>
    <s v="NULL"/>
    <s v="NULL"/>
    <s v="PERFEZIONATA/O"/>
    <s v="2020-03-26"/>
  </r>
  <r>
    <x v="59"/>
    <x v="59"/>
    <s v="008"/>
    <x v="9"/>
    <s v="2020"/>
    <s v="2020-03-09"/>
    <x v="1664"/>
    <s v="824100761C"/>
    <s v="CIG"/>
    <s v="Fornitura di ventilatori polmonari per AOUBO emergenza COVID-19"/>
    <s v="33172000-6"/>
    <s v="APPARECCHI PER ANESTESIA E RIANIMAZIONE"/>
    <x v="5"/>
    <n v="77993"/>
    <s v="No"/>
    <n v="77993"/>
    <s v="Procedura negoziata senza previa pubblicazione"/>
    <s v="Accordo quadro"/>
    <s v="FORNITURE"/>
    <s v="N"/>
    <s v="NULL"/>
    <s v="FB"/>
    <s v="FORNITURA DI BENI"/>
    <s v="NULL"/>
    <s v="NULL"/>
    <s v="PERFEZIONATA/O"/>
    <s v="2020-03-27"/>
  </r>
  <r>
    <x v="59"/>
    <x v="59"/>
    <s v="008"/>
    <x v="9"/>
    <s v="2020"/>
    <s v="2020-03-20"/>
    <x v="1665"/>
    <s v="8250884CDC"/>
    <s v="CIG"/>
    <s v="Fornitura di n. 3 ventilatori MonnalT60 per Ausl Imola"/>
    <s v="33172000-6"/>
    <s v="APPARECCHI PER ANESTESIA E RIANIMAZIONE"/>
    <x v="5"/>
    <n v="38700"/>
    <s v="No"/>
    <n v="38700"/>
    <s v="Procedura negoziata senza previa pubblicazione"/>
    <s v="Accordo quadro"/>
    <s v="FORNITURE"/>
    <s v="N"/>
    <s v="NULL"/>
    <s v="FB"/>
    <s v="FORNITURA DI BENI"/>
    <s v="NULL"/>
    <s v="NULL"/>
    <s v="PERFEZIONATA/O"/>
    <s v="2020-03-26"/>
  </r>
  <r>
    <x v="59"/>
    <x v="59"/>
    <s v="008"/>
    <x v="9"/>
    <s v="2020"/>
    <s v="2020-03-24"/>
    <x v="1666"/>
    <s v="8249716900"/>
    <s v="CIG"/>
    <s v="ACQUISIZIONE DI N. 8 VENTILATORI POLMONARI MOD.ASTRAL150 OCCORRENTI ALL'AZIENDA USL BOLOGNA EMERGENZA CORONAVIRUS COVID19"/>
    <s v="33180000-5"/>
    <s v="SOSTEGNO FUNZIONALE"/>
    <x v="5"/>
    <n v="55596"/>
    <s v="No"/>
    <n v="55596"/>
    <s v="Procedura negoziata senza previa pubblicazione"/>
    <s v="Contratto d'appalto"/>
    <s v="FORNITURE"/>
    <s v="N"/>
    <s v="NULL"/>
    <s v="FB"/>
    <s v="FORNITURA DI BENI"/>
    <s v="NULL"/>
    <s v="NULL"/>
    <s v="PERFEZIONATA/O"/>
    <s v="2020-03-24"/>
  </r>
  <r>
    <x v="59"/>
    <x v="59"/>
    <s v="008"/>
    <x v="9"/>
    <s v="2020"/>
    <s v="2020-03-24"/>
    <x v="1667"/>
    <s v="825556970D"/>
    <s v="CIG"/>
    <s v="Acquisto urgente di ventilatori polmonari per il contrasto di COVID-19 per le esigenze delle Aziende Sanitarie RER"/>
    <s v="33171000-9"/>
    <s v="STRUMENTI PER ANESTESIA E RIANIMAZIONE"/>
    <x v="5"/>
    <n v="3820000"/>
    <s v="No"/>
    <n v="3820000"/>
    <s v="Procedura negoziata senza previa pubblicazione"/>
    <s v="Accordo quadro"/>
    <s v="FORNITURE"/>
    <s v="N"/>
    <s v="NULL"/>
    <s v="FB"/>
    <s v="FORNITURA DI BENI"/>
    <s v="NULL"/>
    <s v="NULL"/>
    <s v="PERFEZIONATA/O"/>
    <s v="2020-04-02"/>
  </r>
  <r>
    <x v="59"/>
    <x v="59"/>
    <s v="008"/>
    <x v="9"/>
    <s v="2020"/>
    <s v="2020-03-24"/>
    <x v="1668"/>
    <s v="82588087F5"/>
    <s v="CIG"/>
    <s v="Fornitura di n.100 ventilatori polmonari completi di software e medica air cmpressor per Aziende Sanitarie RER"/>
    <s v="33171000-9"/>
    <s v="STRUMENTI PER ANESTESIA E RIANIMAZIONE"/>
    <x v="5"/>
    <n v="3820000"/>
    <s v="No"/>
    <n v="3820000"/>
    <s v="Affidamento diretto in adesione ad accordo quadro/convenzione"/>
    <s v="Contratto d'appalto discendente da Accordo quadro/Convenzione senza successivo confronto competitivo"/>
    <s v="FORNITURE"/>
    <s v="N"/>
    <s v="NULL"/>
    <s v="FB"/>
    <s v="FORNITURA DI BENI"/>
    <s v="NULL"/>
    <n v="3820000"/>
    <s v="PERFEZIONATA/O"/>
    <s v="2020-04-02"/>
  </r>
  <r>
    <x v="59"/>
    <x v="59"/>
    <s v="008"/>
    <x v="9"/>
    <s v="2020"/>
    <s v="2020-04-03"/>
    <x v="1669"/>
    <s v="82662082A3"/>
    <s v="CIG"/>
    <s v="PN ACQUISTO N. 40 TURBOVENTILATORI SR 500 COMPLETI DI ACCESSORI E FILTRI"/>
    <s v="33172000-6"/>
    <s v="APPARECCHI PER ANESTESIA E RIANIMAZIONE"/>
    <x v="5"/>
    <n v="55084"/>
    <s v="No"/>
    <n v="55084"/>
    <s v="Procedura negoziata senza previa pubblicazione"/>
    <s v="Contratto d'appalto"/>
    <s v="FORNITURE"/>
    <s v="N"/>
    <s v="NULL"/>
    <s v="FB"/>
    <s v="FORNITURA DI BENI"/>
    <s v="NULL"/>
    <s v="NULL"/>
    <s v="PERFEZIONATA/O"/>
    <s v="2020-04-06"/>
  </r>
  <r>
    <x v="60"/>
    <x v="60"/>
    <s v="001"/>
    <x v="4"/>
    <s v="2020"/>
    <s v="2020-03-04"/>
    <x v="1670"/>
    <s v="8232012733"/>
    <s v="CIG"/>
    <s v="VENTILATORI POLMONARI SERVO U - COMPLETAMENTO"/>
    <s v="33172200-8"/>
    <s v="APPARECCHI PER RIANIMAZIONE"/>
    <x v="5"/>
    <n v="175000"/>
    <s v="No"/>
    <n v="175000"/>
    <s v="Procedura negoziata senza previa pubblicazione"/>
    <s v="Contratto d'appalto"/>
    <s v="FORNITURE"/>
    <s v="N"/>
    <s v="NULL"/>
    <s v="FB"/>
    <s v="FORNITURA DI BENI"/>
    <s v="2020-03-04"/>
    <n v="213500"/>
    <s v="AGGIUDICATA/O"/>
    <s v="2020-04-01"/>
  </r>
  <r>
    <x v="60"/>
    <x v="60"/>
    <s v="001"/>
    <x v="4"/>
    <s v="2020"/>
    <s v="2020-03-19"/>
    <x v="1671"/>
    <s v="8250104930"/>
    <s v="CIG"/>
    <s v="PROGETTO COVID 19. FORNITURA DI N. 5 VENTILATORI POLMONARI PRESSOMETRICI BIPAP V60 PLUS RESPIRONICS OCCORRENTI PER LA S.C. MEDICINA E CHIRURGIA D"/>
    <s v="33172000-6"/>
    <s v="APPARECCHI PER ANESTESIA E RIANIMAZIONE"/>
    <x v="5"/>
    <n v="44000"/>
    <s v="No"/>
    <n v="44000"/>
    <s v="Procedura negoziata senza previa pubblicazione"/>
    <s v="Contratto d'appalto"/>
    <s v="FORNITURE"/>
    <s v="N"/>
    <s v="NULL"/>
    <s v="FB"/>
    <s v="FORNITURA DI BENI"/>
    <s v="2020-03-19"/>
    <n v="53680"/>
    <s v="AGGIUDICATA/O"/>
    <s v="2020-04-01"/>
  </r>
  <r>
    <x v="60"/>
    <x v="60"/>
    <s v="001"/>
    <x v="4"/>
    <s v="2020"/>
    <s v="2020-04-07"/>
    <x v="1672"/>
    <s v="8266644A6D"/>
    <s v="CIG"/>
    <s v="FORNITURA DI MATERIALE DI CONSUMO DEDICATO PER VENTILATORI-RESPIRATORI GE MEDICAL SYSTEM "/>
    <s v="33190000-8"/>
    <s v="DISPOSITIVI E PRODOTTI MEDICI VARI"/>
    <x v="5"/>
    <n v="120000"/>
    <s v="No"/>
    <n v="120000"/>
    <s v="Procedura negoziata senza previa pubblicazione"/>
    <s v="Contratto d'appalto"/>
    <s v="FORNITURE"/>
    <s v="N"/>
    <s v="NULL"/>
    <s v="FB"/>
    <s v="FORNITURA DI BENI"/>
    <s v="NULL"/>
    <s v="NULL"/>
    <s v="PERFEZIONATA/O"/>
    <s v="2020-04-07"/>
  </r>
  <r>
    <x v="61"/>
    <x v="61"/>
    <s v="007"/>
    <x v="7"/>
    <s v="2020"/>
    <s v="2020-03-12"/>
    <x v="1673"/>
    <s v="8245201B1A"/>
    <s v="CIG"/>
    <s v="ACQUISTO N^ 10 VENTILATORI   POLMONARI  COMPLETI  DI CARRELLO EVITA V800 - DRAEGER ITALIA S.p.a."/>
    <s v="33157000-5"/>
    <s v="APPARECCHI PER OSSIGENOTERAPIA E APPARECCHI RESPIRATORI"/>
    <x v="5"/>
    <n v="238000"/>
    <s v="No"/>
    <n v="238000"/>
    <s v="Affidamento diretto in adesione ad accordo quadro/convenzione"/>
    <s v="Contratto d'appalto discendente da Accordo quadro/Convenzione senza successivo confronto competitivo"/>
    <s v="FORNITURE"/>
    <s v="N"/>
    <s v="NULL"/>
    <s v="FB"/>
    <s v="FORNITURA DI BENI"/>
    <s v="NULL"/>
    <n v="238000"/>
    <s v="AGGIUDICATA/O"/>
    <s v="2020-03-30"/>
  </r>
  <r>
    <x v="61"/>
    <x v="61"/>
    <s v="007"/>
    <x v="7"/>
    <s v="2020"/>
    <s v="2020-03-12"/>
    <x v="1674"/>
    <s v="824521135D"/>
    <s v="CIG"/>
    <s v="ACQUISTO DI N^10 VENTILATORI POLMONARE MOD. CARESCAPE R860 - GE MEDICAL SYSTEM ITALIA S.p.A."/>
    <s v="33157000-5"/>
    <s v="APPARECCHI PER OSSIGENOTERAPIA E APPARECCHI RESPIRATORI"/>
    <x v="5"/>
    <n v="140000"/>
    <s v="No"/>
    <n v="140000"/>
    <s v="Affidamento diretto in adesione ad accordo quadro/convenzione"/>
    <s v="Contratto d'appalto discendente da Accordo quadro/Convenzione senza successivo confronto competitivo"/>
    <s v="FORNITURE"/>
    <s v="N"/>
    <s v="NULL"/>
    <s v="FB"/>
    <s v="FORNITURA DI BENI"/>
    <s v="NULL"/>
    <n v="140000"/>
    <s v="AGGIUDICATA/O"/>
    <s v="2020-03-30"/>
  </r>
  <r>
    <x v="61"/>
    <x v="61"/>
    <s v="007"/>
    <x v="7"/>
    <s v="2020"/>
    <s v="2020-03-12"/>
    <x v="1675"/>
    <s v="8245224E14"/>
    <s v="CIG"/>
    <s v="ACQUISTO N^ 5 VENTILATORI  POLMONARI  COMPLETI DI CARRELLO MOD. ELISA - MEDIGAS ITALIA s.r.l."/>
    <s v="33157000-5"/>
    <s v="APPARECCHI PER OSSIGENOTERAPIA E APPARECCHI RESPIRATORI"/>
    <x v="5"/>
    <n v="117500"/>
    <s v="No"/>
    <n v="117500"/>
    <s v="Procedura negoziata senza previa pubblicazione"/>
    <s v="Contratto d'appalto"/>
    <s v="FORNITURE"/>
    <s v="N"/>
    <s v="NULL"/>
    <s v="FB"/>
    <s v="FORNITURA DI BENI"/>
    <s v="NULL"/>
    <s v="NULL"/>
    <s v="AGGIUDICATA/O"/>
    <s v="2020-03-30"/>
  </r>
  <r>
    <x v="62"/>
    <x v="62"/>
    <s v="011"/>
    <x v="14"/>
    <s v="2020"/>
    <s v="2020-03-06"/>
    <x v="1676"/>
    <s v="8239907A5B"/>
    <s v="CIG"/>
    <s v="ACQUISIZIONE TRAMITE RDO DI N. 10 VENTILATORI POLMONARI (160.10.10/2020/PROV/467) "/>
    <s v="33157400-9"/>
    <s v="APPARECCHI RESPIRATORI PER USO MEDICO"/>
    <x v="5"/>
    <n v="120000"/>
    <s v="No"/>
    <n v="120000"/>
    <s v="Procedura negoziata senza previa pubblicazione"/>
    <s v="Contratto d'appalto"/>
    <s v="FORNITURE"/>
    <s v="N"/>
    <s v="NULL"/>
    <s v="FB"/>
    <s v="FORNITURA DI BENI"/>
    <s v="NULL"/>
    <s v="NULL"/>
    <s v="PERFEZIONATA/O"/>
    <s v="2020-03-10"/>
  </r>
  <r>
    <x v="62"/>
    <x v="62"/>
    <s v="011"/>
    <x v="14"/>
    <s v="2020"/>
    <s v="2020-03-10"/>
    <x v="1677"/>
    <s v="8241498B4A"/>
    <s v="CIG"/>
    <s v="acquisizione di n. 10 ventilatori polmonari modello Evita V800"/>
    <s v="33172200-8"/>
    <s v="APPARECCHI PER RIANIMAZIONE"/>
    <x v="5"/>
    <n v="210000"/>
    <s v="No"/>
    <n v="210000"/>
    <s v="Procedura negoziata senza previa pubblicazione"/>
    <s v="Contratto d'appalto"/>
    <s v="FORNITURE"/>
    <s v="N"/>
    <s v="NULL"/>
    <s v="FB"/>
    <s v="FORNITURA DI BENI"/>
    <s v="NULL"/>
    <s v="NULL"/>
    <s v="PERFEZIONATA/O"/>
    <s v="2020-03-12"/>
  </r>
  <r>
    <x v="63"/>
    <x v="63"/>
    <s v="005"/>
    <x v="1"/>
    <s v="2020"/>
    <s v="2020-03-03"/>
    <x v="1678"/>
    <s v="8234595AC1"/>
    <s v="CIG"/>
    <s v="fornitura di ventilatori polmonari ai sensi dell"/>
    <s v="33172000-6"/>
    <s v="APPARECCHI PER ANESTESIA E RIANIMAZIONE"/>
    <x v="5"/>
    <n v="122295"/>
    <s v="No"/>
    <n v="122295"/>
    <s v="Procedura negoziata senza previa pubblicazione"/>
    <s v="Contratto d'appalto"/>
    <s v="FORNITURE"/>
    <s v="N"/>
    <s v="NULL"/>
    <s v="AA"/>
    <s v="ALTRO (Stazioni appaltanti con sistema di qualificazione proprio)"/>
    <s v="NULL"/>
    <s v="NULL"/>
    <s v="PERFEZIONATA/O"/>
    <s v="2020-03-03"/>
  </r>
  <r>
    <x v="65"/>
    <x v="65"/>
    <s v="008"/>
    <x v="9"/>
    <s v="2020"/>
    <s v="2020-03-11"/>
    <x v="1679"/>
    <s v="82397844DC"/>
    <s v="CIG"/>
    <s v="acquisto in urgenza ai sensi dell'art. 163 D.Lgs 50/2016 - OCDPC n. 638 del 22/02/2020 e n. 639 del 25/02/2020 - Acquisto Ventilatori Polmonari Modello C6 - Burke &amp; Burke"/>
    <s v="33172000-6"/>
    <s v="APPARECCHI PER ANESTESIA E RIANIMAZIONE"/>
    <x v="5"/>
    <n v="68700"/>
    <s v="No"/>
    <n v="68700"/>
    <s v="Procedura negoziata senza previa pubblicazione"/>
    <s v="Contratto d'appalto"/>
    <s v="FORNITURE"/>
    <s v="N"/>
    <s v="NULL"/>
    <s v="FB"/>
    <s v="FORNITURA DI BENI"/>
    <s v="NULL"/>
    <s v="NULL"/>
    <s v="PERFEZIONATA/O"/>
    <s v="2020-03-25"/>
  </r>
  <r>
    <x v="65"/>
    <x v="65"/>
    <s v="008"/>
    <x v="9"/>
    <s v="2020"/>
    <s v="2020-03-11"/>
    <x v="1680"/>
    <s v="823979806B"/>
    <s v="CIG"/>
    <s v="acquisto in urgenza ai sensi dell'art. 163 D.Lgs 50/2016 - OCDPC n. 638 del 22/02/2020 e n. 639 del 25/02/2020 - Acquisto Ventilatori Polmonari Modello Carescape R860 - HSP Bologna"/>
    <s v="33172000-6"/>
    <s v="APPARECCHI PER ANESTESIA E RIANIMAZIONE"/>
    <x v="5"/>
    <n v="56000"/>
    <s v="No"/>
    <n v="56000"/>
    <s v="Procedura negoziata senza previa pubblicazione"/>
    <s v="Contratto d'appalto"/>
    <s v="FORNITURE"/>
    <s v="N"/>
    <s v="NULL"/>
    <s v="FB"/>
    <s v="FORNITURA DI BENI"/>
    <s v="NULL"/>
    <s v="NULL"/>
    <s v="PERFEZIONATA/O"/>
    <s v="2020-03-25"/>
  </r>
  <r>
    <x v="65"/>
    <x v="65"/>
    <s v="008"/>
    <x v="9"/>
    <s v="2020"/>
    <s v="2020-03-11"/>
    <x v="1681"/>
    <s v="8239810A4F"/>
    <s v="CIG"/>
    <s v="acquisto in urgenza ai sensi dell'art. 163 D.Lgs 50/2016 - OCDPC n. 638 del 22/02/2020 e n. 639 del 25/02/2020 - Acquisto ventilatori polmonari Modello V 800 - Draeger Italia S.p.A."/>
    <s v="33172000-6"/>
    <s v="APPARECCHI PER ANESTESIA E RIANIMAZIONE"/>
    <x v="5"/>
    <n v="102500"/>
    <s v="No"/>
    <n v="102500"/>
    <s v="Procedura negoziata senza previa pubblicazione"/>
    <s v="Contratto d'appalto"/>
    <s v="FORNITURE"/>
    <s v="N"/>
    <s v="NULL"/>
    <s v="FB"/>
    <s v="FORNITURA DI BENI"/>
    <s v="NULL"/>
    <s v="NULL"/>
    <s v="PERFEZIONATA/O"/>
    <s v="2020-03-25"/>
  </r>
  <r>
    <x v="65"/>
    <x v="65"/>
    <s v="008"/>
    <x v="9"/>
    <s v="2020"/>
    <s v="2020-03-12"/>
    <x v="284"/>
    <s v="8241708897"/>
    <s v="CIG"/>
    <s v="SISTEMI MONOUSO PER OSSIGENOTERAPIA CONTENENTI ACQUA STERILE- Suddivisa in 2 lotti aggiudicabili singolarmente"/>
    <s v="33157700-2"/>
    <s v="UMIDIFICATORI PER OSSIGENOTERAPIA"/>
    <x v="5"/>
    <n v="194508"/>
    <s v="Si"/>
    <n v="173430"/>
    <s v="Procedura negoziata per affidamenti sotto soglia"/>
    <s v="Contratto d'appalto"/>
    <s v="FORNITURE"/>
    <s v="N"/>
    <s v="NULL"/>
    <s v="FB"/>
    <s v="FORNITURA DI BENI"/>
    <s v="NULL"/>
    <s v="NULL"/>
    <s v="PERFEZIONATA/O"/>
    <s v="2020-03-12"/>
  </r>
  <r>
    <x v="65"/>
    <x v="65"/>
    <s v="008"/>
    <x v="9"/>
    <s v="2020"/>
    <s v="2020-03-23"/>
    <x v="1682"/>
    <s v="8247453D82"/>
    <s v="CIG"/>
    <s v="Acquisto in urgenza - COVID-19 ai sensi dei OCDPC 630, 638 e 639 - Acquisto Ventilatori Polmonari Medumat Transport - Ditta Sago Medica"/>
    <s v="33157400-9"/>
    <s v="APPARECCHI RESPIRATORI PER USO MEDICO"/>
    <x v="5"/>
    <n v="100000"/>
    <s v="No"/>
    <n v="100000"/>
    <s v="Procedura negoziata senza previa pubblicazione"/>
    <s v="Contratto d'appalto"/>
    <s v="FORNITURE"/>
    <s v="N"/>
    <s v="NULL"/>
    <s v="FB"/>
    <s v="FORNITURA DI BENI"/>
    <s v="NULL"/>
    <s v="NULL"/>
    <s v="PERFEZIONATA/O"/>
    <s v="2020-03-25"/>
  </r>
  <r>
    <x v="70"/>
    <x v="70"/>
    <s v="005"/>
    <x v="1"/>
    <s v="2020"/>
    <s v="2020-03-16"/>
    <x v="1683"/>
    <s v="82480401EE"/>
    <s v="CIG"/>
    <s v="Acquisto, ai sensi dell'art. 163 del D.Lgs 50/2016, di n. 14 apparecchi per ossigenoterapia ad alti flussi per emergenza COVID_19"/>
    <s v="33190000-8"/>
    <s v="DISPOSITIVI E PRODOTTI MEDICI VARI"/>
    <x v="5"/>
    <n v="42000"/>
    <s v="No"/>
    <n v="42000"/>
    <s v="Procedura negoziata per affidamenti sotto soglia"/>
    <s v="Contratto d'appalto"/>
    <s v="FORNITURE"/>
    <s v="N"/>
    <s v="NULL"/>
    <s v="FB"/>
    <s v="FORNITURA DI BENI"/>
    <s v="NULL"/>
    <s v="NULL"/>
    <s v="PERFEZIONATA/O"/>
    <s v="2020-03-16"/>
  </r>
  <r>
    <x v="72"/>
    <x v="72"/>
    <s v="999"/>
    <x v="10"/>
    <s v="2020"/>
    <s v="2020-03-09"/>
    <x v="1684"/>
    <s v="8240326422"/>
    <s v="CIG"/>
    <s v="PC20PRE019 - Fornitura mc per Babylog 8000"/>
    <s v="33172200-8"/>
    <s v="APPARECCHI PER RIANIMAZIONE"/>
    <x v="5"/>
    <n v="115000"/>
    <s v="No"/>
    <n v="115000"/>
    <s v="Procedura negoziata senza previa pubblicazione"/>
    <s v="Contratto d'appalto"/>
    <s v="FORNITURE"/>
    <s v="N"/>
    <s v="NULL"/>
    <s v="FB"/>
    <s v="FORNITURA DI BENI"/>
    <s v="NULL"/>
    <s v="NULL"/>
    <s v="PERFEZIONATA/O"/>
    <s v="2020-03-09"/>
  </r>
  <r>
    <x v="72"/>
    <x v="72"/>
    <s v="999"/>
    <x v="10"/>
    <s v="2020"/>
    <s v="2020-03-16"/>
    <x v="1685"/>
    <s v="8251409E1A"/>
    <s v="CIG"/>
    <s v="EMERGENZA COVID19- FORNITURA VENTILATORI POLMONARI ALKER MEDICAL "/>
    <s v="33172000-6"/>
    <s v="APPARECCHI PER ANESTESIA E RIANIMAZIONE"/>
    <x v="5"/>
    <n v="85000"/>
    <s v="No"/>
    <n v="85000"/>
    <s v="Affidamento diretto"/>
    <s v="Convenzione"/>
    <s v="FORNITURE"/>
    <s v="N"/>
    <s v="NULL"/>
    <s v="FB"/>
    <s v="FORNITURA DI BENI"/>
    <s v="2020-03-20"/>
    <n v="79662"/>
    <s v="AGGIUDICATA/O"/>
    <s v="2020-03-23"/>
  </r>
  <r>
    <x v="72"/>
    <x v="72"/>
    <s v="999"/>
    <x v="10"/>
    <s v="2020"/>
    <s v="2020-03-16"/>
    <x v="1686"/>
    <s v="8251429E9B"/>
    <s v="CIG"/>
    <s v="EMERGENZA COVID19 - FORNITURA VENTILATORI AIRVO  AN.COR-MED"/>
    <s v="33157000-5"/>
    <s v="APPARECCHI PER OSSIGENOTERAPIA E APPARECCHI RESPIRATORI"/>
    <x v="5"/>
    <n v="185000"/>
    <s v="No"/>
    <n v="185000"/>
    <s v="Affidamento diretto"/>
    <s v="Convenzione"/>
    <s v="FORNITURE"/>
    <s v="N"/>
    <s v="NULL"/>
    <s v="FB"/>
    <s v="FORNITURA DI BENI"/>
    <s v="2020-03-20"/>
    <n v="184720"/>
    <s v="AGGIUDICATA/O"/>
    <s v="2020-03-23"/>
  </r>
  <r>
    <x v="72"/>
    <x v="72"/>
    <s v="999"/>
    <x v="10"/>
    <s v="2020"/>
    <s v="2020-03-16"/>
    <x v="1687"/>
    <s v="825145326D"/>
    <s v="CIG"/>
    <s v="EMERGENZA COVID19 - VENTILATORI HFT500 BURKE  BURKE "/>
    <s v="33172000-6"/>
    <s v="APPARECCHI PER ANESTESIA E RIANIMAZIONE"/>
    <x v="5"/>
    <n v="80000"/>
    <s v="No"/>
    <n v="80000"/>
    <s v="Affidamento diretto"/>
    <s v="Convenzione"/>
    <s v="FORNITURE"/>
    <s v="N"/>
    <s v="NULL"/>
    <s v="FB"/>
    <s v="FORNITURA DI BENI"/>
    <s v="2020-03-20"/>
    <n v="74500"/>
    <s v="AGGIUDICATA/O"/>
    <s v="2020-03-23"/>
  </r>
  <r>
    <x v="72"/>
    <x v="72"/>
    <s v="999"/>
    <x v="10"/>
    <s v="2020"/>
    <s v="2020-03-16"/>
    <x v="1688"/>
    <s v="8251499861"/>
    <s v="CIG"/>
    <s v="EMERGENZA COVID19 - FORNITURA VENTILATORE MINDRAY SYNOVENT MEDICA"/>
    <s v="33172000-6"/>
    <s v="APPARECCHI PER ANESTESIA E RIANIMAZIONE"/>
    <x v="5"/>
    <n v="18000"/>
    <s v="No"/>
    <n v="18000"/>
    <s v="Affidamento diretto"/>
    <s v="Convenzione"/>
    <s v="FORNITURE"/>
    <s v="N"/>
    <s v="NULL"/>
    <s v="FB"/>
    <s v="FORNITURA DI BENI"/>
    <s v="NULL"/>
    <s v="NULL"/>
    <s v="PERFEZIONATA/O"/>
    <s v="2020-03-20"/>
  </r>
  <r>
    <x v="72"/>
    <x v="72"/>
    <s v="999"/>
    <x v="10"/>
    <s v="2020"/>
    <s v="2020-03-16"/>
    <x v="1689"/>
    <s v="8251507EF9"/>
    <s v="CIG"/>
    <s v="EMERGENZA COVID19  - FORNITURA DI VENTILATORI PERSEUS"/>
    <s v="33172200-8"/>
    <s v="APPARECCHI PER RIANIMAZIONE"/>
    <x v="5"/>
    <n v="120000"/>
    <s v="No"/>
    <n v="120000"/>
    <s v="Affidamento diretto"/>
    <s v="Convenzione"/>
    <s v="FORNITURE"/>
    <s v="N"/>
    <s v="NULL"/>
    <s v="FB"/>
    <s v="FORNITURA DI BENI"/>
    <s v="2020-03-20"/>
    <n v="120000"/>
    <s v="AGGIUDICATA/O"/>
    <s v="2020-03-23"/>
  </r>
  <r>
    <x v="72"/>
    <x v="72"/>
    <s v="999"/>
    <x v="10"/>
    <s v="2020"/>
    <s v="2020-03-16"/>
    <x v="1690"/>
    <s v="8251578992"/>
    <s v="CIG"/>
    <s v="EMERGENZA COVID19  - FORNITURA DI VENTILATORI PER T.I. RESPIRONICS"/>
    <s v="33172200-8"/>
    <s v="APPARECCHI PER RIANIMAZIONE"/>
    <x v="5"/>
    <n v="210000"/>
    <s v="No"/>
    <n v="210000"/>
    <s v="Affidamento diretto"/>
    <s v="Convenzione"/>
    <s v="FORNITURE"/>
    <s v="N"/>
    <s v="NULL"/>
    <s v="FB"/>
    <s v="FORNITURA DI BENI"/>
    <s v="2020-03-20"/>
    <n v="205950"/>
    <s v="AGGIUDICATA/O"/>
    <s v="2020-03-23"/>
  </r>
  <r>
    <x v="72"/>
    <x v="72"/>
    <s v="999"/>
    <x v="10"/>
    <s v="2020"/>
    <s v="2020-03-23"/>
    <x v="1691"/>
    <s v="8258086426"/>
    <s v="CIG"/>
    <s v="EMERGENZA COVID19  - FORMITURA DI VENTILATORI DA T.I. CRIUS "/>
    <s v="33172000-6"/>
    <s v="APPARECCHI PER ANESTESIA E RIANIMAZIONE"/>
    <x v="5"/>
    <n v="58000"/>
    <s v="No"/>
    <n v="58000"/>
    <s v="Affidamento diretto"/>
    <s v="Convenzione"/>
    <s v="FORNITURE"/>
    <s v="N"/>
    <s v="NULL"/>
    <s v="FB"/>
    <s v="FORNITURA DI BENI"/>
    <s v="2020-03-30"/>
    <n v="58000"/>
    <s v="AGGIUDICATA/O"/>
    <s v="2020-03-31"/>
  </r>
  <r>
    <x v="72"/>
    <x v="72"/>
    <s v="999"/>
    <x v="10"/>
    <s v="2020"/>
    <s v="2020-03-26"/>
    <x v="1692"/>
    <s v="8261391B83"/>
    <s v="CIG"/>
    <s v="EMERGENZA COVID19  - FORNITURA DI VENTILATORI POLMONARI PORTATILI FALCO 101"/>
    <s v="33172000-6"/>
    <s v="APPARECCHI PER ANESTESIA E RIANIMAZIONE"/>
    <x v="5"/>
    <n v="43600"/>
    <s v="No"/>
    <n v="43600"/>
    <s v="Affidamento diretto"/>
    <s v="Convenzione"/>
    <s v="FORNITURE"/>
    <s v="N"/>
    <s v="NULL"/>
    <s v="FB"/>
    <s v="FORNITURA DI BENI"/>
    <s v="2020-03-30"/>
    <n v="43600"/>
    <s v="AGGIUDICATA/O"/>
    <s v="2020-03-31"/>
  </r>
  <r>
    <x v="75"/>
    <x v="75"/>
    <s v="019"/>
    <x v="18"/>
    <s v="2020"/>
    <s v="2020-03-16"/>
    <x v="1693"/>
    <s v="8247208357"/>
    <s v="CIG"/>
    <s v="Fornitura in service del Servizio di back up temporaneo di sistemi di ventilazione"/>
    <s v="42520000-7"/>
    <s v="APPARECCHIATURE DI VENTILAZIONE"/>
    <x v="5"/>
    <n v="144000"/>
    <s v="No"/>
    <n v="144000"/>
    <s v="Procedura negoziata per affidamenti sotto soglia"/>
    <s v="Contratto d'appalto"/>
    <s v="FORNITURE"/>
    <s v="N"/>
    <s v="NULL"/>
    <s v="FB"/>
    <s v="FORNITURA DI BENI"/>
    <s v="NULL"/>
    <s v="NULL"/>
    <s v="PERFEZIONATA/O"/>
    <s v="2020-04-02"/>
  </r>
  <r>
    <x v="75"/>
    <x v="75"/>
    <s v="019"/>
    <x v="18"/>
    <s v="2020"/>
    <s v="2020-03-26"/>
    <x v="1694"/>
    <s v="8259707DD4"/>
    <s v="CIG"/>
    <s v="Fornitura urgente di n. 7 ventilatori polmonari per emergenza COVID - ditta Althea"/>
    <s v="33170000-2"/>
    <s v="ANESTESIA E RIANIMAZIONE"/>
    <x v="5"/>
    <n v="231000"/>
    <s v="No"/>
    <n v="231000"/>
    <s v="Procedura negoziata senza previa pubblicazione"/>
    <s v="Contratto d'appalto"/>
    <s v="FORNITURE"/>
    <s v="N"/>
    <s v="NULL"/>
    <s v="FB"/>
    <s v="FORNITURA DI BENI"/>
    <s v="NULL"/>
    <s v="NULL"/>
    <s v="PERFEZIONATA/O"/>
    <s v="2020-04-09"/>
  </r>
  <r>
    <x v="78"/>
    <x v="78"/>
    <s v="003"/>
    <x v="2"/>
    <s v="2020"/>
    <s v="2020-03-02"/>
    <x v="1695"/>
    <s v="8232121128"/>
    <s v="CIG"/>
    <s v="ventilatori polmonari portatili urgenti per covid 19"/>
    <s v="33172200-8"/>
    <s v="APPARECCHI PER RIANIMAZIONE"/>
    <x v="5"/>
    <n v="52869"/>
    <s v="No"/>
    <n v="52869"/>
    <s v="Affidamento diretto"/>
    <s v="Contratto d'appalto"/>
    <s v="FORNITURE"/>
    <s v="N"/>
    <s v="NULL"/>
    <s v="FB"/>
    <s v="FORNITURA DI BENI"/>
    <s v="NULL"/>
    <s v="NULL"/>
    <s v="PERFEZIONATA/O"/>
    <s v="2020-03-04"/>
  </r>
  <r>
    <x v="79"/>
    <x v="79"/>
    <s v="010"/>
    <x v="15"/>
    <s v="2020"/>
    <s v="2020-03-06"/>
    <x v="1696"/>
    <s v="823952926E"/>
    <s v="CIG"/>
    <s v="Fornitura di n.1 apparecchio per anestesia e n.1 ventilatore polmonare a completamento della dotazione esistente per l"/>
    <s v="33172000-6"/>
    <s v="APPARECCHI PER ANESTESIA E RIANIMAZIONE"/>
    <x v="5"/>
    <n v="55000"/>
    <s v="No"/>
    <n v="55000"/>
    <s v="Procedura negoziata per affidamenti sotto soglia"/>
    <s v="Contratto d'appalto"/>
    <s v="FORNITURE"/>
    <s v="N"/>
    <s v="NULL"/>
    <s v="FB"/>
    <s v="FORNITURA DI BENI"/>
    <s v="NULL"/>
    <s v="NULL"/>
    <s v="PERFEZIONATA/O"/>
    <s v="2020-03-06"/>
  </r>
  <r>
    <x v="79"/>
    <x v="79"/>
    <s v="010"/>
    <x v="15"/>
    <s v="2020"/>
    <s v="2020-04-03"/>
    <x v="1697"/>
    <s v="826677675C"/>
    <s v="CIG"/>
    <s v="Servizio fornitura in noleggio con relativa gestione di ausili per terapia respiratoria, di cui all'elenco 3 DM n.332/1999, senza riscatto finale, per utenti area sud."/>
    <s v="33157400-9"/>
    <s v="APPARECCHI RESPIRATORI PER USO MEDICO"/>
    <x v="5"/>
    <n v="1025000"/>
    <s v="No"/>
    <n v="1025000"/>
    <s v="Procedura negoziata senza previa pubblicazione"/>
    <s v="Contratto d'appalto"/>
    <s v="SERVIZI"/>
    <s v="N"/>
    <s v="NULL"/>
    <s v="FS"/>
    <s v="FORNITURA DI SERVIZI"/>
    <s v="NULL"/>
    <s v="NULL"/>
    <s v="PERFEZIONATA/O"/>
    <s v="2020-04-03"/>
  </r>
  <r>
    <x v="80"/>
    <x v="80"/>
    <s v="007"/>
    <x v="7"/>
    <s v="2020"/>
    <s v="2020-03-06"/>
    <x v="1698"/>
    <s v="823901389B"/>
    <s v="CIG"/>
    <s v="Ventilatori polmonari ad alta fascia e da trasporto per gestione dell"/>
    <s v="33170000-2"/>
    <s v="ANESTESIA E RIANIMAZIONE"/>
    <x v="5"/>
    <n v="82787.5"/>
    <s v="No"/>
    <n v="82787.5"/>
    <s v="Affidamento diretto"/>
    <s v="Contratto d'appalto"/>
    <s v="FORNITURE"/>
    <s v="N"/>
    <s v="NULL"/>
    <s v="FB"/>
    <s v="FORNITURA DI BENI"/>
    <s v="NULL"/>
    <s v="NULL"/>
    <s v="PERFEZIONATA/O"/>
    <s v="2020-03-06"/>
  </r>
  <r>
    <x v="80"/>
    <x v="80"/>
    <s v="007"/>
    <x v="7"/>
    <s v="2020"/>
    <s v="2020-03-12"/>
    <x v="1699"/>
    <s v="8245384221"/>
    <s v="CIG"/>
    <s v="acquisto ventilatori per penumologia e rianimazione villa scassi per emergenza covid19"/>
    <s v="33172200-8"/>
    <s v="APPARECCHI PER RIANIMAZIONE"/>
    <x v="5"/>
    <n v="73200"/>
    <s v="No"/>
    <n v="73200"/>
    <s v="Affidamento diretto"/>
    <s v="Contratto d'appalto"/>
    <s v="FORNITURE"/>
    <s v="N"/>
    <s v="NULL"/>
    <s v="FB"/>
    <s v="FORNITURA DI BENI"/>
    <s v="NULL"/>
    <s v="NULL"/>
    <s v="PERFEZIONATA/O"/>
    <s v="2020-03-12"/>
  </r>
  <r>
    <x v="82"/>
    <x v="82"/>
    <s v="003"/>
    <x v="2"/>
    <s v="2020"/>
    <s v="2020-04-06"/>
    <x v="1700"/>
    <s v="826830986E"/>
    <s v="CIG"/>
    <s v="SISTEMA DI UMIDIFICAZIONE ATTIVA"/>
    <s v="33157700-2"/>
    <s v="UMIDIFICATORI PER OSSIGENOTERAPIA"/>
    <x v="5"/>
    <n v="121212"/>
    <s v="No"/>
    <n v="121212"/>
    <s v="Affidamento diretto in adesione ad accordo quadro/convenzione"/>
    <s v="Contratto d'appalto discendente da Accordo quadro/Convenzione senza successivo confronto competitivo"/>
    <s v="FORNITURE"/>
    <s v="N"/>
    <s v="NULL"/>
    <s v="FB"/>
    <s v="FORNITURA DI BENI"/>
    <s v="NULL"/>
    <n v="121212"/>
    <s v="PERFEZIONATA/O"/>
    <s v="2020-04-06"/>
  </r>
  <r>
    <x v="86"/>
    <x v="86"/>
    <s v="003"/>
    <x v="2"/>
    <s v="2020"/>
    <s v="2020-03-13"/>
    <x v="1701"/>
    <s v="82467709E2"/>
    <s v="CIG"/>
    <s v="fornitura ventilatori polmonari da ti"/>
    <s v="33170000-2"/>
    <s v="ANESTESIA E RIANIMAZIONE"/>
    <x v="5"/>
    <n v="66000"/>
    <s v="No"/>
    <n v="66000"/>
    <s v="Procedura negoziata senza previa pubblicazione"/>
    <s v="Contratto d'appalto"/>
    <s v="FORNITURE"/>
    <s v="N"/>
    <s v="NULL"/>
    <s v="FB"/>
    <s v="FORNITURA DI BENI"/>
    <s v="NULL"/>
    <s v="NULL"/>
    <s v="PERFEZIONATA/O"/>
    <s v="2020-03-13"/>
  </r>
  <r>
    <x v="92"/>
    <x v="92"/>
    <s v="003"/>
    <x v="2"/>
    <s v="2020"/>
    <s v="2020-03-24"/>
    <x v="1702"/>
    <s v="82519214A1"/>
    <s v="CIG"/>
    <s v="FORNITURA DI N. 3 VENTILATORI POLMONARI PER RIANIMAZIONE EMERGENZA COVID 19"/>
    <s v="33172200-8"/>
    <s v="APPARECCHI PER RIANIMAZIONE"/>
    <x v="5"/>
    <n v="44610"/>
    <s v="No"/>
    <n v="44610"/>
    <s v="Procedura negoziata senza previa pubblicazione"/>
    <s v="Contratto d'appalto"/>
    <s v="FORNITURE"/>
    <s v="N"/>
    <s v="NULL"/>
    <s v="FB"/>
    <s v="FORNITURA DI BENI"/>
    <s v="NULL"/>
    <s v="NULL"/>
    <s v="PERFEZIONATA/O"/>
    <s v="2020-04-01"/>
  </r>
  <r>
    <x v="93"/>
    <x v="93"/>
    <s v="003"/>
    <x v="2"/>
    <s v="2020"/>
    <s v="2020-03-05"/>
    <x v="1703"/>
    <s v="8239840313"/>
    <s v="CIG"/>
    <s v="Fornitura di n. 6 ventilatori polmonari per letti di terapia intensiva - emergenza epidemiologica da COVID-19 "/>
    <s v="33172200-8"/>
    <s v="APPARECCHI PER RIANIMAZIONE"/>
    <x v="5"/>
    <n v="83796"/>
    <s v="No"/>
    <n v="83796"/>
    <s v="Procedura negoziata per affidamenti sotto soglia"/>
    <s v="Contratto d'appalto"/>
    <s v="FORNITURE"/>
    <s v="N"/>
    <s v="NULL"/>
    <s v="FB"/>
    <s v="FORNITURA DI BENI"/>
    <s v="2020-03-06"/>
    <n v="83796"/>
    <s v="AGGIUDICATA/O"/>
    <s v="2020-03-06"/>
  </r>
  <r>
    <x v="95"/>
    <x v="95"/>
    <s v="009"/>
    <x v="3"/>
    <s v="2020"/>
    <s v="2020-03-04"/>
    <x v="1704"/>
    <s v="823721198C"/>
    <s v="CIG"/>
    <s v="FORNITURA DI N.3 VENTILATORI POLMONARI"/>
    <s v="33157400-9"/>
    <s v="APPARECCHI RESPIRATORI PER USO MEDICO"/>
    <x v="5"/>
    <n v="76500"/>
    <s v="No"/>
    <n v="76500"/>
    <s v="Affidamento diretto in adesione ad accordo quadro/convenzione"/>
    <s v="Contratto d'appalto discendente da Accordo quadro/Convenzione senza successivo confronto competitivo"/>
    <s v="FORNITURE"/>
    <s v="N"/>
    <s v="NULL"/>
    <s v="FB"/>
    <s v="FORNITURA DI BENI"/>
    <s v="2020-03-05"/>
    <n v="76500"/>
    <s v="AGGIUDICATA/O"/>
    <s v="2020-03-09"/>
  </r>
  <r>
    <x v="95"/>
    <x v="95"/>
    <s v="009"/>
    <x v="3"/>
    <s v="2020"/>
    <s v="2020-03-06"/>
    <x v="1705"/>
    <s v="8239959546"/>
    <s v="CIG"/>
    <s v="FORNITURA DI N.2 VENTILATORI POLMONARI"/>
    <s v="33172200-8"/>
    <s v="APPARECCHI PER RIANIMAZIONE"/>
    <x v="5"/>
    <n v="40960"/>
    <s v="No"/>
    <n v="40960"/>
    <s v="Affidamento diretto in adesione ad accordo quadro/convenzione"/>
    <s v="Contratto d'appalto discendente da Accordo quadro/Convenzione senza successivo confronto competitivo"/>
    <s v="FORNITURE"/>
    <s v="N"/>
    <s v="NULL"/>
    <s v="AA"/>
    <s v="ALTRO (Stazioni appaltanti con sistema di qualificazione proprio)"/>
    <s v="NULL"/>
    <n v="40960"/>
    <s v="PERFEZIONATA/O"/>
    <s v="2020-03-06"/>
  </r>
  <r>
    <x v="98"/>
    <x v="98"/>
    <s v="019"/>
    <x v="18"/>
    <s v="2020"/>
    <s v="2020-03-07"/>
    <x v="1706"/>
    <s v="8240130264"/>
    <s v="CIG"/>
    <s v="Fornitura di 137 ventilatori polmonari per ler Aziende Sanitarie della Regione Siciliana per Emergenza Coronavirus"/>
    <s v="33172200-8"/>
    <s v="APPARECCHI PER RIANIMAZIONE"/>
    <x v="5"/>
    <n v="173500"/>
    <s v="No"/>
    <n v="173500"/>
    <s v="Procedura negoziata senza previa pubblicazione"/>
    <s v="Accordo quadro"/>
    <s v="FORNITURE"/>
    <s v="N"/>
    <s v="NULL"/>
    <s v="FB"/>
    <s v="FORNITURA DI BENI"/>
    <s v="NULL"/>
    <s v="NULL"/>
    <s v="PERFEZIONATA/O"/>
    <s v="2020-03-13"/>
  </r>
  <r>
    <x v="101"/>
    <x v="101"/>
    <s v="012"/>
    <x v="13"/>
    <s v="2020"/>
    <s v="2020-03-12"/>
    <x v="1707"/>
    <s v="8248636DC0"/>
    <s v="CIG"/>
    <s v="Noleggio di n. 3 Sistemi di ventilazione"/>
    <s v="33157400-9"/>
    <s v="APPARECCHI RESPIRATORI PER USO MEDICO"/>
    <x v="5"/>
    <n v="57600"/>
    <s v="No"/>
    <n v="57600"/>
    <s v="Procedura negoziata per affidamenti sotto soglia"/>
    <s v="Contratto d'appalto"/>
    <s v="FORNITURE"/>
    <s v="N"/>
    <s v="NULL"/>
    <s v="FB"/>
    <s v="FORNITURA DI BENI"/>
    <s v="NULL"/>
    <s v="NULL"/>
    <s v="PERFEZIONATA/O"/>
    <s v="2020-03-23"/>
  </r>
  <r>
    <x v="101"/>
    <x v="101"/>
    <s v="012"/>
    <x v="13"/>
    <s v="2020"/>
    <s v="2020-03-17"/>
    <x v="1708"/>
    <s v="8253557AB1"/>
    <s v="CIG"/>
    <s v="Noleggio di n. 4 Sistemi di ventilazione"/>
    <s v="33157400-9"/>
    <s v="APPARECCHI RESPIRATORI PER USO MEDICO"/>
    <x v="5"/>
    <n v="76800"/>
    <s v="No"/>
    <n v="76800"/>
    <s v="Procedura negoziata per affidamenti sotto soglia"/>
    <s v="Contratto d'appalto"/>
    <s v="SERVIZI"/>
    <s v="N"/>
    <s v="NULL"/>
    <s v="FB"/>
    <s v="FORNITURA DI BENI"/>
    <s v="NULL"/>
    <s v="NULL"/>
    <s v="PERFEZIONATA/O"/>
    <s v="2020-03-23"/>
  </r>
  <r>
    <x v="103"/>
    <x v="103"/>
    <s v="012"/>
    <x v="13"/>
    <s v="2020"/>
    <s v="2020-03-09"/>
    <x v="478"/>
    <s v="824022619D"/>
    <s v="CIG"/>
    <s v="Fornitura e installazione di N. 6 Ventilatori Polmonari e N. 4 Letti elettrocomandati per Terapia Intensiva con materassi antidecubito integrati destinati all"/>
    <s v="33171200-1"/>
    <s v="STRUMENTI PER RIANIMAZIONE"/>
    <x v="5"/>
    <n v="210000"/>
    <s v="Si"/>
    <n v="150000"/>
    <s v="Procedura negoziata per affidamenti sotto soglia"/>
    <s v="Contratto d'appalto"/>
    <s v="FORNITURE"/>
    <s v="N"/>
    <s v="NULL"/>
    <s v="FB"/>
    <s v="FORNITURA DI BENI"/>
    <s v="NULL"/>
    <s v="NULL"/>
    <s v="PERFEZIONATA/O"/>
    <s v="2020-03-09"/>
  </r>
  <r>
    <x v="105"/>
    <x v="105"/>
    <s v="015"/>
    <x v="20"/>
    <s v="2020"/>
    <s v="2020-03-10"/>
    <x v="1709"/>
    <s v="8246020EF5"/>
    <s v="CIG"/>
    <s v="Ventilatori polmonari per terapia subintensiva (turbina)"/>
    <s v="33172200-8"/>
    <s v="APPARECCHI PER RIANIMAZIONE"/>
    <x v="5"/>
    <n v="75420"/>
    <s v="No"/>
    <n v="75420"/>
    <s v="Procedura negoziata senza previa pubblicazione"/>
    <s v="Contratto d'appalto"/>
    <s v="FORNITURE"/>
    <s v="N"/>
    <s v="NULL"/>
    <s v="AA"/>
    <s v="ALTRO (Stazioni appaltanti con sistema di qualificazione proprio)"/>
    <s v="NULL"/>
    <s v="NULL"/>
    <s v="PERFEZIONATA/O"/>
    <s v="2020-04-06"/>
  </r>
  <r>
    <x v="105"/>
    <x v="105"/>
    <s v="015"/>
    <x v="20"/>
    <s v="2020"/>
    <s v="2020-03-10"/>
    <x v="1710"/>
    <s v="824676883C"/>
    <s v="CIG"/>
    <s v="Ventilatori polmonari per terapia subintensiva (turbina)"/>
    <s v="33172200-8"/>
    <s v="APPARECCHI PER RIANIMAZIONE"/>
    <x v="5"/>
    <n v="50280"/>
    <s v="No"/>
    <n v="50280"/>
    <s v="Procedura negoziata senza previa pubblicazione"/>
    <s v="Contratto d'appalto"/>
    <s v="FORNITURE"/>
    <s v="N"/>
    <s v="NULL"/>
    <s v="FB"/>
    <s v="FORNITURA DI BENI"/>
    <s v="NULL"/>
    <s v="NULL"/>
    <s v="PERFEZIONATA/O"/>
    <s v="2020-04-06"/>
  </r>
  <r>
    <x v="105"/>
    <x v="105"/>
    <s v="015"/>
    <x v="20"/>
    <s v="2020"/>
    <s v="2020-03-10"/>
    <x v="1711"/>
    <s v="82469649FA"/>
    <s v="CIG"/>
    <s v="Ventilatori pomonari per terapia subintensiva (Turbina)"/>
    <s v="33172200-8"/>
    <s v="APPARECCHI PER RIANIMAZIONE"/>
    <x v="5"/>
    <n v="547848"/>
    <s v="No"/>
    <n v="547848"/>
    <s v="Procedura negoziata senza previa pubblicazione"/>
    <s v="Contratto d'appalto"/>
    <s v="FORNITURE"/>
    <s v="N"/>
    <s v="NULL"/>
    <s v="AA"/>
    <s v="ALTRO (Stazioni appaltanti con sistema di qualificazione proprio)"/>
    <s v="NULL"/>
    <s v="NULL"/>
    <s v="PERFEZIONATA/O"/>
    <s v="2020-04-06"/>
  </r>
  <r>
    <x v="105"/>
    <x v="105"/>
    <s v="015"/>
    <x v="20"/>
    <s v="2020"/>
    <s v="2020-03-10"/>
    <x v="1712"/>
    <s v="8246971FBF"/>
    <s v="CIG"/>
    <s v="Ventilatori pomonari per terapia subintensiva (Turbina)"/>
    <s v="33172200-8"/>
    <s v="APPARECCHI PER RIANIMAZIONE"/>
    <x v="5"/>
    <n v="172800"/>
    <s v="No"/>
    <n v="172800"/>
    <s v="Procedura negoziata senza previa indizione di gara (settori speciali)"/>
    <s v="Contratto d'appalto"/>
    <s v="FORNITURE"/>
    <s v="N"/>
    <s v="NULL"/>
    <s v="AA"/>
    <s v="ALTRO (Stazioni appaltanti con sistema di qualificazione proprio)"/>
    <s v="NULL"/>
    <s v="NULL"/>
    <s v="PERFEZIONATA/O"/>
    <s v="2020-04-06"/>
  </r>
  <r>
    <x v="105"/>
    <x v="105"/>
    <s v="015"/>
    <x v="20"/>
    <s v="2020"/>
    <s v="2020-03-10"/>
    <x v="1713"/>
    <s v="8254173709"/>
    <s v="CIG"/>
    <s v="Ventilatori pomonari per terapia subintensiva (Turbina)"/>
    <s v="33172200-8"/>
    <s v="APPARECCHI PER RIANIMAZIONE"/>
    <x v="5"/>
    <n v="161645.1"/>
    <s v="No"/>
    <n v="161645.1"/>
    <s v="Procedura negoziata senza previa pubblicazione"/>
    <s v="Contratto d'appalto"/>
    <s v="FORNITURE"/>
    <s v="N"/>
    <s v="NULL"/>
    <s v="AA"/>
    <s v="ALTRO (Stazioni appaltanti con sistema di qualificazione proprio)"/>
    <s v="NULL"/>
    <s v="NULL"/>
    <s v="PERFEZIONATA/O"/>
    <s v="2020-04-06"/>
  </r>
  <r>
    <x v="106"/>
    <x v="106"/>
    <s v="016"/>
    <x v="17"/>
    <s v="2020"/>
    <s v="2020-03-11"/>
    <x v="1714"/>
    <s v="824881624E"/>
    <s v="CIG"/>
    <s v="N^ 4 SISTEMI DI OSSIGENONOTERAPIA AD ALTO FLUSSO"/>
    <s v="33190000-8"/>
    <s v="DISPOSITIVI E PRODOTTI MEDICI VARI"/>
    <x v="5"/>
    <n v="24000"/>
    <s v="No"/>
    <n v="24000"/>
    <s v="Affidamento diretto a societa' in house"/>
    <s v="Contratto d'appalto"/>
    <s v="FORNITURE"/>
    <s v="N"/>
    <s v="NULL"/>
    <s v="FB"/>
    <s v="FORNITURA DI BENI"/>
    <s v="NULL"/>
    <s v="NULL"/>
    <s v="PERFEZIONATA/O"/>
    <s v="2020-03-17"/>
  </r>
  <r>
    <x v="108"/>
    <x v="108"/>
    <s v="099"/>
    <x v="6"/>
    <s v="2020"/>
    <s v="2020-03-06"/>
    <x v="499"/>
    <s v="8238545667"/>
    <s v="CIG"/>
    <s v="PN D'URGENZA EX ART. 63, COMMA 2, LETT. C) DEL D.LGS. 50/2016 DISPOSITIVI MEDICI PER EMERGENZA SANITARIA - COVID-19 - ID 2281"/>
    <s v="33172200-8"/>
    <s v="APPARECCHI PER RIANIMAZIONE"/>
    <x v="5"/>
    <n v="225275000"/>
    <s v="Si"/>
    <n v="63000000"/>
    <s v="Procedura negoziata senza previa pubblicazione"/>
    <s v="Accordo quadro"/>
    <s v="FORNITURE"/>
    <s v="N"/>
    <s v="NULL"/>
    <s v="FB"/>
    <s v="FORNITURA DI BENI"/>
    <s v="2020-03-09"/>
    <n v="38008395"/>
    <s v="AGGIUDICATA/O"/>
    <s v="2020-04-06"/>
  </r>
  <r>
    <x v="108"/>
    <x v="108"/>
    <s v="099"/>
    <x v="6"/>
    <s v="2020"/>
    <s v="2020-03-06"/>
    <x v="499"/>
    <s v="82385499B3"/>
    <s v="CIG"/>
    <s v="PN D'URGENZA EX ART. 63, COMMA 2, LETT. C) DEL D.LGS. 50/2016 DISPOSITIVI MEDICI PER EMERGENZA SANITARIA - COVID-19 - ID 2281"/>
    <s v="33172200-8"/>
    <s v="APPARECCHI PER RIANIMAZIONE"/>
    <x v="5"/>
    <n v="225275000"/>
    <s v="Si"/>
    <n v="70400000"/>
    <s v="Procedura negoziata senza previa pubblicazione"/>
    <s v="Accordo quadro"/>
    <s v="FORNITURE"/>
    <s v="N"/>
    <s v="NULL"/>
    <s v="FB"/>
    <s v="FORNITURA DI BENI"/>
    <s v="2020-03-09"/>
    <n v="17630352.5"/>
    <s v="AGGIUDICATA/O"/>
    <s v="2020-04-08"/>
  </r>
  <r>
    <x v="108"/>
    <x v="108"/>
    <s v="099"/>
    <x v="6"/>
    <s v="2020"/>
    <s v="2020-03-06"/>
    <x v="499"/>
    <s v="8240141B75"/>
    <s v="CIG"/>
    <s v="PN D'URGENZA EX ART. 63, COMMA 2, LETT. C) DEL D.LGS. 50/2016 DISPOSITIVI MEDICI PER EMERGENZA SANITARIA - COVID-19 - ID 2281"/>
    <s v="33172200-8"/>
    <s v="APPARECCHI PER RIANIMAZIONE"/>
    <x v="5"/>
    <n v="225275000"/>
    <s v="Si"/>
    <n v="40000000"/>
    <s v="Procedura negoziata senza previa pubblicazione"/>
    <s v="Accordo quadro"/>
    <s v="FORNITURE"/>
    <s v="N"/>
    <s v="NULL"/>
    <s v="FB"/>
    <s v="FORNITURA DI BENI"/>
    <s v="2020-03-09"/>
    <n v="9087002"/>
    <s v="AGGIUDICATA/O"/>
    <s v="2020-04-08"/>
  </r>
  <r>
    <x v="108"/>
    <x v="108"/>
    <s v="099"/>
    <x v="6"/>
    <s v="2020"/>
    <s v="2020-03-10"/>
    <x v="1715"/>
    <s v="8243056101"/>
    <s v="CIG"/>
    <s v="DISPOSITIVI MEDICI PER EMERGENZA SANITARIA - COVID-19 LOTTO 1"/>
    <s v="33172200-8"/>
    <s v="APPARECCHI PER RIANIMAZIONE"/>
    <x v="5"/>
    <n v="10829000"/>
    <s v="No"/>
    <n v="10829000"/>
    <s v="Affidamento diretto in adesione ad accordo quadro/convenzione"/>
    <s v="Contratto d'appalto discendente da Accordo quadro/Convenzione senza successivo confronto competitivo"/>
    <s v="FORNITURE"/>
    <s v="N"/>
    <s v="NULL"/>
    <s v="FB"/>
    <s v="FORNITURA DI BENI"/>
    <s v="2020-03-10"/>
    <n v="10829000"/>
    <s v="AGGIUDICATA/O"/>
    <s v="2020-04-06"/>
  </r>
  <r>
    <x v="108"/>
    <x v="108"/>
    <s v="099"/>
    <x v="6"/>
    <s v="2020"/>
    <s v="2020-03-10"/>
    <x v="1716"/>
    <s v="82430582A7"/>
    <s v="CIG"/>
    <s v="DISPOSITIVI MEDICI PER EMERGENZA SANITARIA - COVID-19 - lotto 1"/>
    <s v="33172200-8"/>
    <s v="APPARECCHI PER RIANIMAZIONE"/>
    <x v="5"/>
    <n v="23900000"/>
    <s v="No"/>
    <n v="23900000"/>
    <s v="Affidamento diretto in adesione ad accordo quadro/convenzione"/>
    <s v="Contratto d'appalto discendente da Accordo quadro/Convenzione senza successivo confronto competitivo"/>
    <s v="FORNITURE"/>
    <s v="N"/>
    <s v="NULL"/>
    <s v="FB"/>
    <s v="FORNITURA DI BENI"/>
    <s v="2020-03-10"/>
    <n v="23900000"/>
    <s v="AGGIUDICATA/O"/>
    <s v="2020-04-10"/>
  </r>
  <r>
    <x v="108"/>
    <x v="108"/>
    <s v="099"/>
    <x v="6"/>
    <s v="2020"/>
    <s v="2020-03-10"/>
    <x v="1717"/>
    <s v="82430625F3"/>
    <s v="CIG"/>
    <s v="DISPOSITIVI MEDICI PER EMERGENZA SANITARIA - COVID-19 - LOTTO 2"/>
    <s v="33172200-8"/>
    <s v="APPARECCHI PER RIANIMAZIONE"/>
    <x v="5"/>
    <n v="2378050"/>
    <s v="No"/>
    <n v="2378050"/>
    <s v="Affidamento diretto in adesione ad accordo quadro/convenzione"/>
    <s v="Contratto d'appalto discendente da Accordo quadro/Convenzione senza successivo confronto competitivo"/>
    <s v="FORNITURE"/>
    <s v="N"/>
    <s v="NULL"/>
    <s v="FB"/>
    <s v="FORNITURA DI BENI"/>
    <s v="2020-03-10"/>
    <n v="2378050"/>
    <s v="AGGIUDICATA/O"/>
    <s v="2020-04-10"/>
  </r>
  <r>
    <x v="108"/>
    <x v="108"/>
    <s v="099"/>
    <x v="6"/>
    <s v="2020"/>
    <s v="2020-03-10"/>
    <x v="1718"/>
    <s v="8243064799"/>
    <s v="CIG"/>
    <s v="DISPOSITIVI MEDICI PER EMERGENZA SANITARIA - COVID-19  - LOTTO 1"/>
    <s v="33172200-8"/>
    <s v="APPARECCHI PER RIANIMAZIONE"/>
    <x v="5"/>
    <n v="8575000"/>
    <s v="No"/>
    <n v="8575000"/>
    <s v="Affidamento diretto in adesione ad accordo quadro/convenzione"/>
    <s v="Contratto d'appalto discendente da Accordo quadro/Convenzione senza successivo confronto competitivo"/>
    <s v="FORNITURE"/>
    <s v="N"/>
    <s v="NULL"/>
    <s v="FB"/>
    <s v="FORNITURA DI BENI"/>
    <s v="2020-03-10"/>
    <n v="8575000"/>
    <s v="AGGIUDICATA/O"/>
    <s v="2020-04-10"/>
  </r>
  <r>
    <x v="108"/>
    <x v="108"/>
    <s v="099"/>
    <x v="6"/>
    <s v="2020"/>
    <s v="2020-03-10"/>
    <x v="1719"/>
    <s v="824306586C"/>
    <s v="CIG"/>
    <s v="DISPOSITIVI MEDICI PER EMERGENZA SANITARIA - COVID-19 - LOTTO 2"/>
    <s v="33172200-8"/>
    <s v="APPARECCHI PER RIANIMAZIONE"/>
    <x v="5"/>
    <n v="4500000"/>
    <s v="No"/>
    <n v="4500000"/>
    <s v="Affidamento diretto in adesione ad accordo quadro/convenzione"/>
    <s v="Contratto d'appalto discendente da Accordo quadro/Convenzione senza successivo confronto competitivo"/>
    <s v="FORNITURE"/>
    <s v="N"/>
    <s v="NULL"/>
    <s v="FB"/>
    <s v="FORNITURA DI BENI"/>
    <s v="NULL"/>
    <n v="4500000"/>
    <s v="PERFEZIONATA/O"/>
    <s v="2020-03-17"/>
  </r>
  <r>
    <x v="108"/>
    <x v="108"/>
    <s v="099"/>
    <x v="6"/>
    <s v="2020"/>
    <s v="2020-03-10"/>
    <x v="1720"/>
    <s v="8243071D5E"/>
    <s v="CIG"/>
    <s v=" DISPOSITIVI MEDICI PER EMERGENZA SANITARIA - COVID-19 - LOTTO 2"/>
    <s v="33172200-8"/>
    <s v="APPARECCHI PER RIANIMAZIONE"/>
    <x v="5"/>
    <n v="2323450"/>
    <s v="No"/>
    <n v="2323450"/>
    <s v="Affidamento diretto in adesione ad accordo quadro/convenzione"/>
    <s v="Contratto d'appalto discendente da Accordo quadro/Convenzione senza successivo confronto competitivo"/>
    <s v="FORNITURE"/>
    <s v="N"/>
    <s v="NULL"/>
    <s v="FB"/>
    <s v="FORNITURA DI BENI"/>
    <s v="2020-03-10"/>
    <n v="2323450"/>
    <s v="AGGIUDICATA/O"/>
    <s v="2020-04-10"/>
  </r>
  <r>
    <x v="108"/>
    <x v="108"/>
    <s v="099"/>
    <x v="6"/>
    <s v="2020"/>
    <s v="2020-03-10"/>
    <x v="1721"/>
    <s v="8243073F04"/>
    <s v="CIG"/>
    <s v="DISPOSITIVI MEDICI PER EMERGENZA SANITARIA - COVID-19 - LOTTO 2"/>
    <s v="33172200-8"/>
    <s v="APPARECCHI PER RIANIMAZIONE"/>
    <x v="5"/>
    <n v="563000"/>
    <s v="No"/>
    <n v="563000"/>
    <s v="Affidamento diretto in adesione ad accordo quadro/convenzione"/>
    <s v="Contratto d'appalto discendente da Accordo quadro/Convenzione senza successivo confronto competitivo"/>
    <s v="FORNITURE"/>
    <s v="N"/>
    <s v="NULL"/>
    <s v="FB"/>
    <s v="FORNITURA DI BENI"/>
    <s v="2020-03-10"/>
    <n v="563000"/>
    <s v="AGGIUDICATA/O"/>
    <s v="2020-04-10"/>
  </r>
  <r>
    <x v="108"/>
    <x v="108"/>
    <s v="099"/>
    <x v="6"/>
    <s v="2020"/>
    <s v="2020-03-10"/>
    <x v="1722"/>
    <s v="8243076182"/>
    <s v="CIG"/>
    <s v="DISPOSITIVI MEDICI PER EMERGENZA SANITARIA - COVID-19 - LOTTO 2"/>
    <s v="33172200-8"/>
    <s v="APPARECCHI PER RIANIMAZIONE"/>
    <x v="5"/>
    <n v="3752212.5"/>
    <s v="No"/>
    <n v="3752212.5"/>
    <s v="Affidamento diretto in adesione ad accordo quadro/convenzione"/>
    <s v="Contratto d'appalto discendente da Accordo quadro/Convenzione senza successivo confronto competitivo"/>
    <s v="FORNITURE"/>
    <s v="N"/>
    <s v="NULL"/>
    <s v="FB"/>
    <s v="FORNITURA DI BENI"/>
    <s v="2020-03-10"/>
    <n v="3752212.5"/>
    <s v="AGGIUDICATA/O"/>
    <s v="2020-04-10"/>
  </r>
  <r>
    <x v="108"/>
    <x v="108"/>
    <s v="099"/>
    <x v="6"/>
    <s v="2020"/>
    <s v="2020-03-10"/>
    <x v="1723"/>
    <s v="8243078328"/>
    <s v="CIG"/>
    <s v="DISPOSITIVI MEDICI PER EMERGENZA SANITARIA - COVID-19 - LOTTO 1"/>
    <s v="33172200-8"/>
    <s v="APPARECCHI PER RIANIMAZIONE"/>
    <x v="5"/>
    <n v="6490850"/>
    <s v="No"/>
    <n v="6490850"/>
    <s v="Affidamento diretto in adesione ad accordo quadro/convenzione"/>
    <s v="Contratto d'appalto discendente da Accordo quadro/Convenzione senza successivo confronto competitivo"/>
    <s v="FORNITURE"/>
    <s v="N"/>
    <s v="NULL"/>
    <s v="FB"/>
    <s v="FORNITURA DI BENI"/>
    <s v="2020-03-10"/>
    <n v="6490850"/>
    <s v="AGGIUDICATA/O"/>
    <s v="2020-04-10"/>
  </r>
  <r>
    <x v="108"/>
    <x v="108"/>
    <s v="099"/>
    <x v="6"/>
    <s v="2020"/>
    <s v="2020-03-10"/>
    <x v="1724"/>
    <s v="82430804CE"/>
    <s v="CIG"/>
    <s v="DISPOSITIVI MEDICI PER EMERGENZA SANITARIA - COVID-19 - LOTTO 1"/>
    <s v="33172200-8"/>
    <s v="APPARECCHI PER RIANIMAZIONE"/>
    <x v="5"/>
    <n v="94250000"/>
    <s v="No"/>
    <n v="94250000"/>
    <s v="Affidamento diretto in adesione ad accordo quadro/convenzione"/>
    <s v="Contratto d'appalto discendente da Accordo quadro/Convenzione senza successivo confronto competitivo"/>
    <s v="FORNITURE"/>
    <s v="N"/>
    <s v="NULL"/>
    <s v="FB"/>
    <s v="FORNITURA DI BENI"/>
    <s v="2020-04-10"/>
    <n v="94250000"/>
    <s v="AGGIUDICATA/O"/>
    <s v="2020-04-10"/>
  </r>
  <r>
    <x v="108"/>
    <x v="108"/>
    <s v="099"/>
    <x v="6"/>
    <s v="2020"/>
    <s v="2020-03-10"/>
    <x v="1725"/>
    <s v="82430815A1"/>
    <s v="CIG"/>
    <s v="DISPOSITIVI MEDICI PER EMERGENZA SANITARIA - COVID-19 - LOTTO 1"/>
    <s v="33172200-8"/>
    <s v="APPARECCHI PER RIANIMAZIONE"/>
    <x v="5"/>
    <n v="526250"/>
    <s v="No"/>
    <n v="526250"/>
    <s v="Affidamento diretto in adesione ad accordo quadro/convenzione"/>
    <s v="Contratto d'appalto discendente da Accordo quadro/Convenzione senza successivo confronto competitivo"/>
    <s v="FORNITURE"/>
    <s v="N"/>
    <s v="NULL"/>
    <s v="FB"/>
    <s v="FORNITURA DI BENI"/>
    <s v="2020-04-10"/>
    <n v="526250"/>
    <s v="AGGIUDICATA/O"/>
    <s v="2020-04-10"/>
  </r>
  <r>
    <x v="108"/>
    <x v="108"/>
    <s v="099"/>
    <x v="6"/>
    <s v="2020"/>
    <s v="2020-03-10"/>
    <x v="1726"/>
    <s v="8243083747"/>
    <s v="CIG"/>
    <s v="DISPOSITIVI MEDICI PER EMERGENZA SANITARIA - COVID-19 - LOTTO 1"/>
    <s v="33172200-8"/>
    <s v="APPARECCHI PER RIANIMAZIONE"/>
    <x v="5"/>
    <n v="5509145"/>
    <s v="No"/>
    <n v="5509145"/>
    <s v="Affidamento diretto in adesione ad accordo quadro/convenzione"/>
    <s v="Contratto d'appalto discendente da Accordo quadro/Convenzione senza successivo confronto competitivo"/>
    <s v="FORNITURE"/>
    <s v="N"/>
    <s v="NULL"/>
    <s v="FB"/>
    <s v="FORNITURA DI BENI"/>
    <s v="2020-03-10"/>
    <n v="5509145"/>
    <s v="AGGIUDICATA/O"/>
    <s v="2020-04-10"/>
  </r>
  <r>
    <x v="108"/>
    <x v="108"/>
    <s v="099"/>
    <x v="6"/>
    <s v="2020"/>
    <s v="2020-03-10"/>
    <x v="1727"/>
    <s v="8243285DF7"/>
    <s v="CIG"/>
    <s v="DISPOSITIVI MEDICI PER EMERGENZA SANITARIA - COVID-19 - LOTTO 7"/>
    <s v="33172200-8"/>
    <s v="APPARECCHI PER RIANIMAZIONE"/>
    <x v="5"/>
    <n v="202800"/>
    <s v="No"/>
    <n v="202800"/>
    <s v="Affidamento diretto in adesione ad accordo quadro/convenzione"/>
    <s v="Contratto d'appalto discendente da Accordo quadro/Convenzione senza successivo confronto competitivo"/>
    <s v="FORNITURE"/>
    <s v="N"/>
    <s v="NULL"/>
    <s v="FB"/>
    <s v="FORNITURA DI BENI"/>
    <s v="2020-03-10"/>
    <n v="202800"/>
    <s v="AGGIUDICATA/O"/>
    <s v="2020-04-10"/>
  </r>
  <r>
    <x v="108"/>
    <x v="108"/>
    <s v="099"/>
    <x v="6"/>
    <s v="2020"/>
    <s v="2020-03-10"/>
    <x v="1728"/>
    <s v="8243307023"/>
    <s v="CIG"/>
    <s v="DISPOSITIVI MEDICI PER EMERGENZA SANITARIA - COVID-19 - LOTTO 7"/>
    <s v="33172200-8"/>
    <s v="APPARECCHI PER RIANIMAZIONE"/>
    <x v="5"/>
    <n v="309790"/>
    <s v="No"/>
    <n v="309790"/>
    <s v="Affidamento diretto in adesione ad accordo quadro/convenzione"/>
    <s v="Contratto d'appalto discendente da Accordo quadro/Convenzione senza successivo confronto competitivo"/>
    <s v="FORNITURE"/>
    <s v="N"/>
    <s v="NULL"/>
    <s v="FB"/>
    <s v="FORNITURA DI BENI"/>
    <s v="NULL"/>
    <n v="309790"/>
    <s v="PERFEZIONATA/O"/>
    <s v="2020-03-17"/>
  </r>
  <r>
    <x v="108"/>
    <x v="108"/>
    <s v="099"/>
    <x v="6"/>
    <s v="2020"/>
    <s v="2020-03-10"/>
    <x v="1729"/>
    <s v="824341486D"/>
    <s v="CIG"/>
    <s v="DISPOSITIVI MEDICI PER EMERGENZA SANITARIA - COVID-19 - LOTTO 7"/>
    <s v="33172200-8"/>
    <s v="APPARECCHI PER RIANIMAZIONE"/>
    <x v="5"/>
    <n v="87125"/>
    <s v="No"/>
    <n v="87125"/>
    <s v="Affidamento diretto in adesione ad accordo quadro/convenzione"/>
    <s v="Contratto d'appalto discendente da Accordo quadro/Convenzione senza successivo confronto competitivo"/>
    <s v="FORNITURE"/>
    <s v="N"/>
    <s v="NULL"/>
    <s v="FB"/>
    <s v="FORNITURA DI BENI"/>
    <s v="NULL"/>
    <n v="87125"/>
    <s v="PERFEZIONATA/O"/>
    <s v="2020-03-17"/>
  </r>
  <r>
    <x v="108"/>
    <x v="108"/>
    <s v="099"/>
    <x v="6"/>
    <s v="2020"/>
    <s v="2020-03-10"/>
    <x v="1730"/>
    <s v="8243494A71"/>
    <s v="CIG"/>
    <s v="DISPOSITIVI MEDICI PER EMERGENZA SANITARIA - COVID-19 - LOTTO 7"/>
    <s v="33172200-8"/>
    <s v="APPARECCHI PER RIANIMAZIONE"/>
    <x v="5"/>
    <n v="41815"/>
    <s v="No"/>
    <n v="41815"/>
    <s v="Affidamento diretto in adesione ad accordo quadro/convenzione"/>
    <s v="Contratto d'appalto discendente da Accordo quadro/Convenzione senza successivo confronto competitivo"/>
    <s v="FORNITURE"/>
    <s v="N"/>
    <s v="NULL"/>
    <s v="FB"/>
    <s v="FORNITURA DI BENI"/>
    <s v="2020-03-10"/>
    <n v="41815"/>
    <s v="AGGIUDICATA/O"/>
    <s v="2020-04-10"/>
  </r>
  <r>
    <x v="108"/>
    <x v="108"/>
    <s v="099"/>
    <x v="6"/>
    <s v="2020"/>
    <s v="2020-03-11"/>
    <x v="1731"/>
    <s v="8243072E31"/>
    <s v="CIG"/>
    <s v="DISPOSITIVI MEDICI PER EMERGENZA SANITARIA - COVID-19 - LOTTO 1"/>
    <s v="33172200-8"/>
    <s v="APPARECCHI PER RIANIMAZIONE"/>
    <x v="5"/>
    <n v="4565000"/>
    <s v="No"/>
    <n v="4565000"/>
    <s v="Affidamento diretto in adesione ad accordo quadro/convenzione"/>
    <s v="Contratto d'appalto discendente da Accordo quadro/Convenzione senza successivo confronto competitivo"/>
    <s v="FORNITURE"/>
    <s v="N"/>
    <s v="NULL"/>
    <s v="FB"/>
    <s v="FORNITURA DI BENI"/>
    <s v="2020-03-10"/>
    <n v="4565000"/>
    <s v="AGGIUDICATA/O"/>
    <s v="2020-04-10"/>
  </r>
  <r>
    <x v="108"/>
    <x v="108"/>
    <s v="099"/>
    <x v="6"/>
    <s v="2020"/>
    <s v="2020-03-11"/>
    <x v="1732"/>
    <s v="8243074FD7"/>
    <s v="CIG"/>
    <s v="DISPOSITIVI MEDICI PER EMERGENZA SANITARIA - COVID-19 - LOTTO 2"/>
    <s v="33172200-8"/>
    <s v="APPARECCHI PER RIANIMAZIONE"/>
    <x v="5"/>
    <n v="637500"/>
    <s v="No"/>
    <n v="637500"/>
    <s v="Affidamento diretto in adesione ad accordo quadro/convenzione"/>
    <s v="Contratto d'appalto discendente da Accordo quadro/Convenzione senza successivo confronto competitivo"/>
    <s v="FORNITURE"/>
    <s v="N"/>
    <s v="NULL"/>
    <s v="FB"/>
    <s v="FORNITURA DI BENI"/>
    <s v="NULL"/>
    <n v="637500"/>
    <s v="PERFEZIONATA/O"/>
    <s v="2020-03-17"/>
  </r>
  <r>
    <x v="108"/>
    <x v="108"/>
    <s v="099"/>
    <x v="6"/>
    <s v="2020"/>
    <s v="2020-03-11"/>
    <x v="1733"/>
    <s v="8243380C5D"/>
    <s v="CIG"/>
    <s v="DISPOSITIVI MEDICI PER EMERGENZA SANITARIA - COVID-19 - LOTTO 7"/>
    <s v="33172200-8"/>
    <s v="APPARECCHI PER RIANIMAZIONE"/>
    <x v="5"/>
    <n v="1945161"/>
    <s v="No"/>
    <n v="1945161"/>
    <s v="Affidamento diretto in adesione ad accordo quadro/convenzione"/>
    <s v="Contratto d'appalto discendente da Accordo quadro/Convenzione senza successivo confronto competitivo"/>
    <s v="FORNITURE"/>
    <s v="N"/>
    <s v="NULL"/>
    <s v="FB"/>
    <s v="FORNITURA DI BENI"/>
    <s v="NULL"/>
    <n v="1945161"/>
    <s v="PERFEZIONATA/O"/>
    <s v="2020-03-17"/>
  </r>
  <r>
    <x v="108"/>
    <x v="108"/>
    <s v="099"/>
    <x v="6"/>
    <s v="2020"/>
    <s v="2020-03-11"/>
    <x v="1734"/>
    <s v="8243391573"/>
    <s v="CIG"/>
    <s v="DISPOSITIVI MEDICI PER EMERGENZA SANITARIA - COVID-19 - LOTTO 7"/>
    <s v="33172200-8"/>
    <s v="APPARECCHI PER RIANIMAZIONE"/>
    <x v="5"/>
    <n v="269428.5"/>
    <s v="No"/>
    <n v="269428.5"/>
    <s v="Affidamento diretto in adesione ad accordo quadro/convenzione"/>
    <s v="Contratto d'appalto discendente da Accordo quadro/Convenzione senza successivo confronto competitivo"/>
    <s v="FORNITURE"/>
    <s v="N"/>
    <s v="NULL"/>
    <s v="FB"/>
    <s v="FORNITURA DI BENI"/>
    <s v="NULL"/>
    <n v="269428.5"/>
    <s v="PERFEZIONATA/O"/>
    <s v="2020-03-17"/>
  </r>
  <r>
    <x v="108"/>
    <x v="108"/>
    <s v="099"/>
    <x v="6"/>
    <s v="2020"/>
    <s v="2020-03-11"/>
    <x v="1735"/>
    <s v="8243405102"/>
    <s v="CIG"/>
    <s v="DISPOSITIVI MEDICI PER EMERGENZA SANITARIA - COVID-19 - LOTTO 7"/>
    <s v="33172200-8"/>
    <s v="APPARECCHI PER RIANIMAZIONE"/>
    <x v="5"/>
    <n v="108000"/>
    <s v="No"/>
    <n v="108000"/>
    <s v="Affidamento diretto in adesione ad accordo quadro/convenzione"/>
    <s v="Contratto d'appalto discendente da Accordo quadro/Convenzione senza successivo confronto competitivo"/>
    <s v="FORNITURE"/>
    <s v="N"/>
    <s v="NULL"/>
    <s v="FB"/>
    <s v="FORNITURA DI BENI"/>
    <s v="NULL"/>
    <n v="108000"/>
    <s v="PERFEZIONATA/O"/>
    <s v="2020-03-17"/>
  </r>
  <r>
    <x v="108"/>
    <x v="108"/>
    <s v="099"/>
    <x v="6"/>
    <s v="2020"/>
    <s v="2020-03-11"/>
    <x v="1736"/>
    <s v="82434240B0"/>
    <s v="CIG"/>
    <s v="DISPOSITIVI MEDICI PER EMERGENZA SANITARIA - COVID-19 - LOTTO 7"/>
    <s v="33172200-8"/>
    <s v="APPARECCHI PER RIANIMAZIONE"/>
    <x v="5"/>
    <n v="1882000"/>
    <s v="No"/>
    <n v="1882000"/>
    <s v="Affidamento diretto in adesione ad accordo quadro/convenzione"/>
    <s v="Contratto d'appalto discendente da Accordo quadro/Convenzione senza successivo confronto competitivo"/>
    <s v="FORNITURE"/>
    <s v="N"/>
    <s v="NULL"/>
    <s v="FB"/>
    <s v="FORNITURA DI BENI"/>
    <s v="NULL"/>
    <n v="1882000"/>
    <s v="PERFEZIONATA/O"/>
    <s v="2020-03-17"/>
  </r>
  <r>
    <x v="108"/>
    <x v="108"/>
    <s v="099"/>
    <x v="6"/>
    <s v="2020"/>
    <s v="2020-03-11"/>
    <x v="1737"/>
    <s v="82434348EE"/>
    <s v="CIG"/>
    <s v="DISPOSITIVI MEDICI PER EMERGENZA SANITARIA - COVID-19 - LOTTO 7"/>
    <s v="33172200-8"/>
    <s v="APPARECCHI PER RIANIMAZIONE"/>
    <x v="5"/>
    <n v="70290"/>
    <s v="No"/>
    <n v="70290"/>
    <s v="Affidamento diretto in adesione ad accordo quadro/convenzione"/>
    <s v="Contratto d'appalto discendente da Accordo quadro/Convenzione senza successivo confronto competitivo"/>
    <s v="FORNITURE"/>
    <s v="N"/>
    <s v="NULL"/>
    <s v="FB"/>
    <s v="FORNITURA DI BENI"/>
    <s v="NULL"/>
    <n v="70290"/>
    <s v="PERFEZIONATA/O"/>
    <s v="2020-03-17"/>
  </r>
  <r>
    <x v="108"/>
    <x v="108"/>
    <s v="099"/>
    <x v="6"/>
    <s v="2020"/>
    <s v="2020-03-11"/>
    <x v="1738"/>
    <s v="8243458CBB"/>
    <s v="CIG"/>
    <s v="DISPOSITIVI MEDICI PER EMERGENZA SANITARIA - COVID-19 - LOTTO 7"/>
    <s v="33172200-8"/>
    <s v="APPARECCHI PER RIANIMAZIONE"/>
    <x v="5"/>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17"/>
  </r>
  <r>
    <x v="108"/>
    <x v="108"/>
    <s v="099"/>
    <x v="6"/>
    <s v="2020"/>
    <s v="2020-03-11"/>
    <x v="1739"/>
    <s v="8243481FB5"/>
    <s v="CIG"/>
    <s v="DISPOSITIVI MEDICI PER EMERGENZA SANITARIA - COVID-19 - LOTTO 7"/>
    <s v="33172200-8"/>
    <s v="APPARECCHI PER RIANIMAZIONE"/>
    <x v="5"/>
    <n v="919872.5"/>
    <s v="No"/>
    <n v="919872.5"/>
    <s v="Affidamento diretto in adesione ad accordo quadro/convenzione"/>
    <s v="Contratto d'appalto discendente da Accordo quadro/Convenzione senza successivo confronto competitivo"/>
    <s v="FORNITURE"/>
    <s v="N"/>
    <s v="NULL"/>
    <s v="FB"/>
    <s v="FORNITURA DI BENI"/>
    <s v="NULL"/>
    <n v="919872.5"/>
    <s v="PERFEZIONATA/O"/>
    <s v="2020-03-17"/>
  </r>
  <r>
    <x v="108"/>
    <x v="108"/>
    <s v="099"/>
    <x v="6"/>
    <s v="2020"/>
    <s v="2020-03-11"/>
    <x v="1740"/>
    <s v="8243508600"/>
    <s v="CIG"/>
    <s v="DISPOSITIVI MEDICI PER EMERGENZA SANITARIA - COVID-19 - LOTTO 7"/>
    <s v="33172200-8"/>
    <s v="APPARECCHI PER RIANIMAZIONE"/>
    <x v="5"/>
    <n v="2782870"/>
    <s v="No"/>
    <n v="2782870"/>
    <s v="Affidamento diretto in adesione ad accordo quadro/convenzione"/>
    <s v="Contratto d'appalto discendente da Accordo quadro/Convenzione senza successivo confronto competitivo"/>
    <s v="FORNITURE"/>
    <s v="N"/>
    <s v="NULL"/>
    <s v="FB"/>
    <s v="FORNITURA DI BENI"/>
    <s v="NULL"/>
    <n v="2782870"/>
    <s v="PERFEZIONATA/O"/>
    <s v="2020-03-17"/>
  </r>
  <r>
    <x v="108"/>
    <x v="108"/>
    <s v="099"/>
    <x v="6"/>
    <s v="2020"/>
    <s v="2020-03-12"/>
    <x v="1741"/>
    <s v="824337041F"/>
    <s v="CIG"/>
    <s v="DISPOSITIVI MEDICI PER EMERGENZA SANITARIA - COVID-19 - LOTTO 7"/>
    <s v="33172200-8"/>
    <s v="APPARECCHI PER RIANIMAZIONE"/>
    <x v="5"/>
    <n v="106250"/>
    <s v="No"/>
    <n v="106250"/>
    <s v="Affidamento diretto in adesione ad accordo quadro/convenzione"/>
    <s v="Contratto d'appalto discendente da Accordo quadro/Convenzione senza successivo confronto competitivo"/>
    <s v="FORNITURE"/>
    <s v="N"/>
    <s v="NULL"/>
    <s v="FB"/>
    <s v="FORNITURA DI BENI"/>
    <s v="NULL"/>
    <n v="106250"/>
    <s v="PERFEZIONATA/O"/>
    <s v="2020-03-17"/>
  </r>
  <r>
    <x v="108"/>
    <x v="108"/>
    <s v="099"/>
    <x v="6"/>
    <s v="2020"/>
    <s v="2020-03-13"/>
    <x v="969"/>
    <s v="824674988E"/>
    <s v="CIG"/>
    <s v="PN in emergenza per l'affidamento di AQ per la fornitura di umidificatori, carrelli di emergenza, caschi CPAP, caschi NIV, dispositivi 'Covid-19' - ID 2286"/>
    <s v="33157700-2"/>
    <s v="UMIDIFICATORI PER OSSIGENOTERAPIA"/>
    <x v="5"/>
    <n v="49186500"/>
    <s v="Si"/>
    <n v="35000000"/>
    <s v="Procedura negoziata senza previa pubblicazione"/>
    <s v="Accordo quadro"/>
    <s v="FORNITURE"/>
    <s v="N"/>
    <s v="NULL"/>
    <s v="FB"/>
    <s v="FORNITURA DI BENI"/>
    <s v="NULL"/>
    <s v="NULL"/>
    <s v="PERFEZIONATA/O"/>
    <s v="2020-03-19"/>
  </r>
  <r>
    <x v="109"/>
    <x v="109"/>
    <s v="019"/>
    <x v="18"/>
    <s v="2020"/>
    <s v="2020-03-06"/>
    <x v="1742"/>
    <s v="8240145EC1"/>
    <s v="CIG"/>
    <s v="ACQUISTO DI VENTILATORI DA TERAPIA INTENSIVA E SEMINTENSIVA - EMERGENZA COVID-19"/>
    <s v="33170000-2"/>
    <s v="ANESTESIA E RIANIMAZIONE"/>
    <x v="5"/>
    <n v="198000"/>
    <s v="Si"/>
    <n v="30000"/>
    <s v="Procedura negoziata per affidamenti sotto soglia"/>
    <s v="Contratto d'appalto"/>
    <s v="FORNITURE"/>
    <s v="N"/>
    <s v="NULL"/>
    <s v="FB"/>
    <s v="FORNITURA DI BENI"/>
    <s v="NULL"/>
    <s v="NULL"/>
    <s v="PERFEZIONATA/O"/>
    <s v="2020-03-10"/>
  </r>
  <r>
    <x v="109"/>
    <x v="109"/>
    <s v="019"/>
    <x v="18"/>
    <s v="2020"/>
    <s v="2020-03-06"/>
    <x v="1742"/>
    <s v="8240146F94"/>
    <s v="CIG"/>
    <s v="ACQUISTO DI VENTILATORI DA TERAPIA INTENSIVA E SEMINTENSIVA - EMERGENZA COVID-19"/>
    <s v="33170000-2"/>
    <s v="ANESTESIA E RIANIMAZIONE"/>
    <x v="5"/>
    <n v="198000"/>
    <s v="Si"/>
    <n v="168000"/>
    <s v="Procedura negoziata per affidamenti sotto soglia"/>
    <s v="Contratto d'appalto"/>
    <s v="FORNITURE"/>
    <s v="N"/>
    <s v="NULL"/>
    <s v="FB"/>
    <s v="FORNITURA DI BENI"/>
    <s v="NULL"/>
    <s v="NULL"/>
    <s v="PERFEZIONATA/O"/>
    <s v="2020-03-10"/>
  </r>
  <r>
    <x v="172"/>
    <x v="172"/>
    <s v="012"/>
    <x v="13"/>
    <s v="2020"/>
    <s v="2020-03-18"/>
    <x v="1743"/>
    <s v="8251403928"/>
    <s v="CIG"/>
    <s v="EMERGENZA COVID-19 - Servizio di back-up temporaneo di n. 10 Sistemi di Ventilazione per Terapia Intensiva. SEAD07C1"/>
    <s v="33172200-8"/>
    <s v="APPARECCHI PER RIANIMAZIONE"/>
    <x v="5"/>
    <n v="144000"/>
    <s v="No"/>
    <n v="144000"/>
    <s v="Procedura negoziata senza previa pubblicazione"/>
    <s v="Contratto d'appalto"/>
    <s v="FORNITURE"/>
    <s v="N"/>
    <s v="NULL"/>
    <s v="FB"/>
    <s v="FORNITURA DI BENI"/>
    <s v="NULL"/>
    <s v="NULL"/>
    <s v="PERFEZIONATA/O"/>
    <s v="2020-03-19"/>
  </r>
  <r>
    <x v="111"/>
    <x v="111"/>
    <s v="015"/>
    <x v="20"/>
    <s v="2020"/>
    <s v="2020-03-16"/>
    <x v="1744"/>
    <s v="8246997537"/>
    <s v="CIG"/>
    <s v="Noleggio ventilatori polmonari per 90 gg."/>
    <s v="38434540-3"/>
    <s v="APPARECCHIATURE BIOMEDICHE"/>
    <x v="5"/>
    <n v="288000"/>
    <s v="No"/>
    <n v="288000"/>
    <s v="Affidamento diretto"/>
    <s v="Contratto d'appalto"/>
    <s v="SERVIZI"/>
    <s v="N"/>
    <s v="NULL"/>
    <s v="FS"/>
    <s v="FORNITURA DI SERVIZI"/>
    <s v="NULL"/>
    <s v="NULL"/>
    <s v="PERFEZIONATA/O"/>
    <s v="2020-03-14"/>
  </r>
  <r>
    <x v="111"/>
    <x v="111"/>
    <s v="015"/>
    <x v="20"/>
    <s v="2020"/>
    <s v="2020-03-20"/>
    <x v="1745"/>
    <s v="8252202C82"/>
    <s v="CIG"/>
    <s v="Apparecchiature per ossigenoterapia ad alti flussi con consumabili"/>
    <s v="38434540-3"/>
    <s v="APPARECCHIATURE BIOMEDICHE"/>
    <x v="5"/>
    <n v="81850"/>
    <s v="No"/>
    <n v="81850"/>
    <s v="Affidamento diretto"/>
    <s v="Contratto d'appalto"/>
    <s v="FORNITURE"/>
    <s v="N"/>
    <s v="NULL"/>
    <s v="FB"/>
    <s v="FORNITURA DI BENI"/>
    <s v="NULL"/>
    <s v="NULL"/>
    <s v="PERFEZIONATA/O"/>
    <s v="2020-03-20"/>
  </r>
  <r>
    <x v="111"/>
    <x v="111"/>
    <s v="015"/>
    <x v="20"/>
    <s v="2020"/>
    <s v="2020-03-25"/>
    <x v="1746"/>
    <s v="8257014F7E"/>
    <s v="CIG"/>
    <s v="RINNOVI AUSILI RESPIRATORI ALLA DITTA VIVISOL PER RICHIESTA DIST. SANIT. 51"/>
    <s v="33190000-8"/>
    <s v="DISPOSITIVI E PRODOTTI MEDICI VARI"/>
    <x v="5"/>
    <n v="153983.44"/>
    <s v="No"/>
    <n v="153983.44"/>
    <s v="Affidamento diretto"/>
    <s v="Contratto di concessione di servizi e/o forniture"/>
    <s v="FORNITURE"/>
    <s v="N"/>
    <s v="NULL"/>
    <s v="FB"/>
    <s v="FORNITURA DI BENI"/>
    <s v="NULL"/>
    <s v="NULL"/>
    <s v="PERFEZIONATA/O"/>
    <s v="2020-03-25"/>
  </r>
  <r>
    <x v="111"/>
    <x v="111"/>
    <s v="015"/>
    <x v="20"/>
    <s v="2020"/>
    <s v="2020-03-26"/>
    <x v="1747"/>
    <s v="8258188851"/>
    <s v="CIG"/>
    <s v="RINNOVI NOLEGGI AUSILI RESPIRATORI ALLA DITTA MEDICAIR DIST. SANIT. 51"/>
    <s v="33190000-8"/>
    <s v="DISPOSITIVI E PRODOTTI MEDICI VARI"/>
    <x v="5"/>
    <n v="117063.7"/>
    <s v="No"/>
    <n v="117063.7"/>
    <s v="Affidamento diretto"/>
    <s v="Contratto di concessione di servizi e/o forniture"/>
    <s v="FORNITURE"/>
    <s v="N"/>
    <s v="NULL"/>
    <s v="FB"/>
    <s v="FORNITURA DI BENI"/>
    <s v="NULL"/>
    <s v="NULL"/>
    <s v="PERFEZIONATA/O"/>
    <s v="2020-03-26"/>
  </r>
  <r>
    <x v="111"/>
    <x v="111"/>
    <s v="015"/>
    <x v="20"/>
    <s v="2020"/>
    <s v="2020-03-28"/>
    <x v="1748"/>
    <s v="8260268CC8"/>
    <s v="CIG"/>
    <s v="RINNOVI AUSILI RESPIRATORI ALLA DITTA VIVISOL PER RICHIESTA DIST. SANIT. 52"/>
    <s v="33190000-8"/>
    <s v="DISPOSITIVI E PRODOTTI MEDICI VARI"/>
    <x v="5"/>
    <n v="176123.45"/>
    <s v="No"/>
    <n v="176123.45"/>
    <s v="Affidamento diretto"/>
    <s v="Contratto d'appalto"/>
    <s v="FORNITURE"/>
    <s v="N"/>
    <s v="NULL"/>
    <s v="FB"/>
    <s v="FORNITURA DI BENI"/>
    <s v="NULL"/>
    <s v="NULL"/>
    <s v="PERFEZIONATA/O"/>
    <s v="2020-03-28"/>
  </r>
  <r>
    <x v="111"/>
    <x v="111"/>
    <s v="015"/>
    <x v="20"/>
    <s v="2020"/>
    <s v="2020-03-31"/>
    <x v="1749"/>
    <s v="8263045073"/>
    <s v="CIG"/>
    <s v="RINNOVI NOLEGGI AUSILI RESPIRATORI ALLA DITTA MEDICAIR DIST. SANIT. 58"/>
    <s v="33190000-8"/>
    <s v="DISPOSITIVI E PRODOTTI MEDICI VARI"/>
    <x v="5"/>
    <n v="122754.53"/>
    <s v="No"/>
    <n v="122754.53"/>
    <s v="Affidamento diretto"/>
    <s v="Contratto d'appalto"/>
    <s v="FORNITURE"/>
    <s v="N"/>
    <s v="NULL"/>
    <s v="FB"/>
    <s v="FORNITURA DI BENI"/>
    <s v="NULL"/>
    <s v="NULL"/>
    <s v="PERFEZIONATA/O"/>
    <s v="2020-03-31"/>
  </r>
  <r>
    <x v="111"/>
    <x v="111"/>
    <s v="015"/>
    <x v="20"/>
    <s v="2020"/>
    <s v="2020-04-01"/>
    <x v="1750"/>
    <s v="8264459F4D"/>
    <s v="CIG"/>
    <s v="RINNOVI AUSILI RESPIRATORI ALLA DITTA VIVISOL PER RICHIESTA DIST. SANIT. 48"/>
    <s v="33190000-8"/>
    <s v="DISPOSITIVI E PRODOTTI MEDICI VARI"/>
    <x v="5"/>
    <n v="176988.5"/>
    <s v="No"/>
    <n v="176988.5"/>
    <s v="Affidamento diretto"/>
    <s v="Contratto di concessione di servizi e/o forniture"/>
    <s v="FORNITURE"/>
    <s v="N"/>
    <s v="NULL"/>
    <s v="FB"/>
    <s v="FORNITURA DI BENI"/>
    <s v="NULL"/>
    <s v="NULL"/>
    <s v="PERFEZIONATA/O"/>
    <s v="2020-04-01"/>
  </r>
  <r>
    <x v="111"/>
    <x v="111"/>
    <s v="015"/>
    <x v="20"/>
    <s v="2020"/>
    <s v="2020-04-08"/>
    <x v="1751"/>
    <s v="827134844C"/>
    <s v="CIG"/>
    <s v="RINNOVO NOLEGGIO DITTA MEDICAIR SUD PER ASSISTITI DIST. 48"/>
    <s v="33190000-8"/>
    <s v="DISPOSITIVI E PRODOTTI MEDICI VARI"/>
    <x v="5"/>
    <n v="126784.92"/>
    <s v="No"/>
    <n v="126784.92"/>
    <s v="Affidamento diretto"/>
    <s v="Contratto di concessione di servizi e/o forniture"/>
    <s v="FORNITURE"/>
    <s v="N"/>
    <s v="NULL"/>
    <s v="FB"/>
    <s v="FORNITURA DI BENI"/>
    <s v="NULL"/>
    <s v="NULL"/>
    <s v="PERFEZIONATA/O"/>
    <s v="2020-04-08"/>
  </r>
  <r>
    <x v="112"/>
    <x v="112"/>
    <s v="015"/>
    <x v="20"/>
    <s v="2020"/>
    <s v="2020-03-11"/>
    <x v="1752"/>
    <s v="823873318D"/>
    <s v="CIG"/>
    <s v="Procedura aperta congiunta tra A.S.L. Napoli 1 Centro (capofila), A.S.L. Napoli 2 Nord, A.S.L. Napoli 3 Sud e ASL Salerno per la conclusione di un accordo quadro, di durata triennale, con più operatori economici, relativo alla fornitura in acquisto o service di dispositivi medici per ventiloterapia con fornitura di materiale di consumo e assistenza full-risk"/>
    <s v="33157000-5"/>
    <s v="APPARECCHI PER OSSIGENOTERAPIA E APPARECCHI RESPIRATORI"/>
    <x v="5"/>
    <n v="46108158.5"/>
    <s v="No"/>
    <n v="46108158.5"/>
    <s v="Procedura aperta"/>
    <s v="Accordo quadro"/>
    <s v="FORNITURE"/>
    <s v="N"/>
    <s v="NULL"/>
    <s v="FB"/>
    <s v="FORNITURA DI BENI"/>
    <s v="NULL"/>
    <s v="NULL"/>
    <s v="PERFEZIONATA/O"/>
    <s v="2020-03-16"/>
  </r>
  <r>
    <x v="113"/>
    <x v="113"/>
    <s v="009"/>
    <x v="3"/>
    <s v="2020"/>
    <s v="2020-03-19"/>
    <x v="1753"/>
    <s v="8251396363"/>
    <s v="CIG"/>
    <s v="FORNITURA DI VENTILATORI POLMONARI IN EMERGENZA PER COVID 19 DA DESTINARE ALLA AAASS DELLA REGIONE TOSCANA"/>
    <s v="33157400-9"/>
    <s v="APPARECCHI RESPIRATORI PER USO MEDICO"/>
    <x v="5"/>
    <n v="1375000"/>
    <s v="No"/>
    <n v="1375000"/>
    <s v="Procedura negoziata senza previa pubblicazione"/>
    <s v="Convenzione"/>
    <s v="FORNITURE"/>
    <s v="N"/>
    <s v="NULL"/>
    <s v="FB"/>
    <s v="FORNITURA DI BENI"/>
    <s v="NULL"/>
    <s v="NULL"/>
    <s v="PERFEZIONATA/O"/>
    <s v="2020-03-19"/>
  </r>
  <r>
    <x v="113"/>
    <x v="113"/>
    <s v="009"/>
    <x v="3"/>
    <s v="2020"/>
    <s v="2020-03-20"/>
    <x v="1754"/>
    <s v="8249546CB5"/>
    <s v="CIG"/>
    <s v="Acquisizione di ventilatori polmonari in noleggio quadrimestrale per le AA.SS. della Regione Toscana"/>
    <s v="33172200-8"/>
    <s v="APPARECCHI PER RIANIMAZIONE"/>
    <x v="5"/>
    <n v="480000"/>
    <s v="No"/>
    <n v="480000"/>
    <s v="Procedura negoziata senza previa pubblicazione"/>
    <s v="Convenzione"/>
    <s v="FORNITURE"/>
    <s v="N"/>
    <s v="NULL"/>
    <s v="AA"/>
    <s v="ALTRO (Stazioni appaltanti con sistema di qualificazione proprio)"/>
    <s v="NULL"/>
    <s v="NULL"/>
    <s v="PERFEZIONATA/O"/>
    <s v="2020-03-26"/>
  </r>
  <r>
    <x v="113"/>
    <x v="113"/>
    <s v="009"/>
    <x v="3"/>
    <s v="2020"/>
    <s v="2020-03-20"/>
    <x v="1755"/>
    <s v="8252161AAD"/>
    <s v="CIG"/>
    <s v="PROCEDURA NEGOZIATA AI SENSI DELL"/>
    <s v="33171000-9"/>
    <s v="STRUMENTI PER ANESTESIA E RIANIMAZIONE"/>
    <x v="5"/>
    <n v="23213400"/>
    <s v="Si"/>
    <n v="1155000"/>
    <s v="Procedura negoziata senza previa pubblicazione"/>
    <s v="Accordo quadro"/>
    <s v="FORNITURE"/>
    <s v="N"/>
    <s v="NULL"/>
    <s v="FB"/>
    <s v="FORNITURA DI BENI"/>
    <s v="NULL"/>
    <s v="NULL"/>
    <s v="PERFEZIONATA/O"/>
    <s v="2020-03-20"/>
  </r>
  <r>
    <x v="113"/>
    <x v="113"/>
    <s v="009"/>
    <x v="3"/>
    <s v="2020"/>
    <s v="2020-03-20"/>
    <x v="1755"/>
    <s v="8252162B80"/>
    <s v="CIG"/>
    <s v="PROCEDURA NEGOZIATA AI SENSI DELL"/>
    <s v="33171000-9"/>
    <s v="STRUMENTI PER ANESTESIA E RIANIMAZIONE"/>
    <x v="5"/>
    <n v="23213400"/>
    <s v="Si"/>
    <n v="4040400"/>
    <s v="Procedura negoziata senza previa pubblicazione"/>
    <s v="Accordo quadro"/>
    <s v="FORNITURE"/>
    <s v="N"/>
    <s v="NULL"/>
    <s v="FB"/>
    <s v="FORNITURA DI BENI"/>
    <s v="NULL"/>
    <s v="NULL"/>
    <s v="PERFEZIONATA/O"/>
    <s v="2020-03-20"/>
  </r>
  <r>
    <x v="113"/>
    <x v="113"/>
    <s v="009"/>
    <x v="3"/>
    <s v="2020"/>
    <s v="2020-03-20"/>
    <x v="1755"/>
    <s v="8252164D26"/>
    <s v="CIG"/>
    <s v="PROCEDURA NEGOZIATA AI SENSI DELL"/>
    <s v="33171000-9"/>
    <s v="STRUMENTI PER ANESTESIA E RIANIMAZIONE"/>
    <x v="5"/>
    <n v="23213400"/>
    <s v="Si"/>
    <n v="18018000"/>
    <s v="Procedura negoziata senza previa pubblicazione"/>
    <s v="Accordo quadro"/>
    <s v="FORNITURE"/>
    <s v="N"/>
    <s v="NULL"/>
    <s v="FB"/>
    <s v="FORNITURA DI BENI"/>
    <s v="NULL"/>
    <s v="NULL"/>
    <s v="PERFEZIONATA/O"/>
    <s v="2020-03-20"/>
  </r>
  <r>
    <x v="113"/>
    <x v="113"/>
    <s v="009"/>
    <x v="3"/>
    <s v="2020"/>
    <s v="2020-03-20"/>
    <x v="1756"/>
    <s v="8253156FC5"/>
    <s v="CIG"/>
    <s v="PROCEDURA NEGOZIATA AI SENSI DELL'ART. 63 COMMA 2 - LETT. C) DEL D.LGS. 50/2016 PER LA FORNITURA IN EMERGENZA 'COVID-19' DI VENTILATORI POLMONARI DA DESTINARE ALLE AA.SS. E AA.OO. DELLA REGIONE TOSCANA"/>
    <s v="33171000-9"/>
    <s v="STRUMENTI PER ANESTESIA E RIANIMAZIONE"/>
    <x v="5"/>
    <n v="5703900"/>
    <s v="No"/>
    <n v="5703900"/>
    <s v="Procedura negoziata senza previa pubblicazione"/>
    <s v="Convenzione"/>
    <s v="FORNITURE"/>
    <s v="N"/>
    <s v="NULL"/>
    <s v="FB"/>
    <s v="FORNITURA DI BENI"/>
    <s v="NULL"/>
    <s v="NULL"/>
    <s v="PERFEZIONATA/O"/>
    <s v="2020-03-20"/>
  </r>
  <r>
    <x v="116"/>
    <x v="116"/>
    <s v="015"/>
    <x v="20"/>
    <s v="2020"/>
    <s v="2020-03-09"/>
    <x v="1757"/>
    <s v="82403063A1"/>
    <s v="CIG"/>
    <s v="Fornitura urgente di ventilatori polmonari portatili per potenziare la rete assistenziale  nell'ambito dell'emergenza covid-19."/>
    <s v="33172200-8"/>
    <s v="APPARECCHI PER RIANIMAZIONE"/>
    <x v="5"/>
    <n v="119028.8"/>
    <s v="No"/>
    <n v="119028.8"/>
    <s v="Procedura negoziata senza previa pubblicazione"/>
    <s v="Contratto d'appalto"/>
    <s v="FORNITURE"/>
    <s v="N"/>
    <s v="NULL"/>
    <s v="FB"/>
    <s v="FORNITURA DI BENI"/>
    <s v="NULL"/>
    <s v="NULL"/>
    <s v="AGGIUDICATA/O"/>
    <s v="2020-03-14"/>
  </r>
  <r>
    <x v="117"/>
    <x v="117"/>
    <s v="001"/>
    <x v="4"/>
    <s v="2020"/>
    <s v="2020-03-16"/>
    <x v="1758"/>
    <s v="8247158A12"/>
    <s v="CIG"/>
    <s v="acquisto per emergenza Covid 19 di n. 8 ventilatori polmonari Respironics"/>
    <s v="33172200-8"/>
    <s v="APPARECCHI PER RIANIMAZIONE"/>
    <x v="5"/>
    <n v="68000"/>
    <s v="No"/>
    <n v="68000"/>
    <s v="Procedura negoziata senza previa indizione di gara (settori speciali)"/>
    <s v="Contratto d'appalto"/>
    <s v="FORNITURE"/>
    <s v="N"/>
    <s v="NULL"/>
    <s v="FB"/>
    <s v="FORNITURA DI BENI"/>
    <s v="NULL"/>
    <s v="NULL"/>
    <s v="PERFEZIONATA/O"/>
    <s v="2020-03-16"/>
  </r>
  <r>
    <x v="192"/>
    <x v="192"/>
    <s v="001"/>
    <x v="4"/>
    <s v="2020"/>
    <s v="2020-03-25"/>
    <x v="1759"/>
    <s v="8247530D0D"/>
    <s v="CIG"/>
    <s v=" FORNITURA DI N. 4 VENTILATORI POLMONARI PER IL SERVIZIO DI TERAPIA SUB INTENSIVA POLMONARE DELL"/>
    <s v="33172000-6"/>
    <s v="APPARECCHI PER ANESTESIA E RIANIMAZIONE"/>
    <x v="5"/>
    <n v="60000"/>
    <s v="No"/>
    <n v="60000"/>
    <s v="Procedura negoziata per affidamenti sotto soglia"/>
    <s v="Contratto d'appalto"/>
    <s v="FORNITURE"/>
    <s v="N"/>
    <s v="NULL"/>
    <s v="FB"/>
    <s v="FORNITURA DI BENI"/>
    <s v="NULL"/>
    <s v="NULL"/>
    <s v="PERFEZIONATA/O"/>
    <s v="2020-03-25"/>
  </r>
  <r>
    <x v="122"/>
    <x v="122"/>
    <s v="003"/>
    <x v="2"/>
    <s v="2020"/>
    <s v="2020-03-06"/>
    <x v="1760"/>
    <s v="823883233F"/>
    <s v="CIG"/>
    <s v="AFFIDAMENTO DIRETTO DELLA FORNITURA DI N. 10 VENTILATORI POLMONARI T75 DESTINATI ALLA ASST DI MONZA PER EMERGENZA EPIDEMIA DA COVID-19"/>
    <s v="33172000-6"/>
    <s v="APPARECCHI PER ANESTESIA E RIANIMAZIONE"/>
    <x v="5"/>
    <n v="96500"/>
    <s v="No"/>
    <n v="96500"/>
    <s v="Affidamento diretto"/>
    <s v="Contratto d'appalto"/>
    <s v="FORNITURE"/>
    <s v="N"/>
    <s v="NULL"/>
    <s v="FB"/>
    <s v="FORNITURA DI BENI"/>
    <s v="NULL"/>
    <s v="NULL"/>
    <s v="PERFEZIONATA/O"/>
    <s v="2020-03-06"/>
  </r>
  <r>
    <x v="122"/>
    <x v="122"/>
    <s v="003"/>
    <x v="2"/>
    <s v="2020"/>
    <s v="2020-03-06"/>
    <x v="1761"/>
    <s v="82397622B5"/>
    <s v="CIG"/>
    <s v="N. 5 VENTILATORI POLMONARI EVITA V 800 CON NEBULIZZATORE - EMERGENZA COVID-19"/>
    <s v="33170000-2"/>
    <s v="ANESTESIA E RIANIMAZIONE"/>
    <x v="5"/>
    <n v="101912.5"/>
    <s v="No"/>
    <n v="101912.5"/>
    <s v="Affidamento diretto"/>
    <s v="Contratto d'appalto"/>
    <s v="FORNITURE"/>
    <s v="N"/>
    <s v="NULL"/>
    <s v="FB"/>
    <s v="FORNITURA DI BENI"/>
    <s v="NULL"/>
    <s v="NULL"/>
    <s v="PERFEZIONATA/O"/>
    <s v="2020-03-06"/>
  </r>
  <r>
    <x v="124"/>
    <x v="124"/>
    <s v="003"/>
    <x v="2"/>
    <s v="2020"/>
    <s v="2020-03-10"/>
    <x v="1762"/>
    <s v="8249835B33"/>
    <s v="CIG"/>
    <s v="Aggiudicazione, a seguito di procedura negoziata, del contratto per la fornitura di n. 2 sistemi integrati ventilatore-monitor - emergenza coronavirus."/>
    <s v="38434540-3"/>
    <s v="APPARECCHIATURE BIOMEDICHE"/>
    <x v="5"/>
    <n v="46911.14"/>
    <s v="No"/>
    <n v="46911.14"/>
    <s v="Procedura negoziata senza previa pubblicazione"/>
    <s v="Contratto d'appalto"/>
    <s v="FORNITURE"/>
    <s v="N"/>
    <s v="NULL"/>
    <s v="FB"/>
    <s v="FORNITURA DI BENI"/>
    <s v="NULL"/>
    <s v="NULL"/>
    <s v="PERFEZIONATA/O"/>
    <s v="2020-03-25"/>
  </r>
  <r>
    <x v="131"/>
    <x v="131"/>
    <s v="003"/>
    <x v="2"/>
    <s v="2020"/>
    <s v="2020-03-03"/>
    <x v="1763"/>
    <s v="823391599A"/>
    <s v="CIG"/>
    <s v="FORNITURA DI VENTILATORI POLMONARI 2 SERVO U + 6 SERVO AIR - EMERGENZA CORONAVIRUS"/>
    <s v="33170000-2"/>
    <s v="ANESTESIA E RIANIMAZIONE"/>
    <x v="5"/>
    <n v="133417"/>
    <s v="No"/>
    <n v="133417"/>
    <s v="Procedura negoziata per affidamenti sotto soglia"/>
    <s v="Contratto d'appalto"/>
    <s v="FORNITURE"/>
    <s v="N"/>
    <s v="NULL"/>
    <s v="FB"/>
    <s v="FORNITURA DI BENI"/>
    <s v="2020-03-13"/>
    <n v="145502"/>
    <s v="AGGIUDICATA/O"/>
    <s v="2020-04-07"/>
  </r>
  <r>
    <x v="132"/>
    <x v="132"/>
    <s v="003"/>
    <x v="2"/>
    <s v="2020"/>
    <s v="2020-03-26"/>
    <x v="1764"/>
    <s v="8245915851"/>
    <s v="CIG"/>
    <s v="FORNITURA IN NOLEGGIO DI APPARECCHIATURE E SERVIZI PER VENTILOTERAPIA MECCANICA DOMICILIARE"/>
    <s v="33157400-9"/>
    <s v="APPARECCHI RESPIRATORI PER USO MEDICO"/>
    <x v="5"/>
    <n v="114600"/>
    <s v="Si"/>
    <n v="56000"/>
    <s v="Affidamento diretto in adesione ad accordo quadro/convenzione"/>
    <s v="Contratto d'appalto discendente da Accordo quadro/Convenzione senza successivo confronto competitivo"/>
    <s v="FORNITURE"/>
    <s v="N"/>
    <s v="NULL"/>
    <s v="FB"/>
    <s v="FORNITURA DI BENI"/>
    <s v="NULL"/>
    <n v="56000"/>
    <s v="PERFEZIONATA/O"/>
    <s v="2020-04-06"/>
  </r>
  <r>
    <x v="132"/>
    <x v="132"/>
    <s v="003"/>
    <x v="2"/>
    <s v="2020"/>
    <s v="2020-03-26"/>
    <x v="1764"/>
    <s v="8245996B28"/>
    <s v="CIG"/>
    <s v="FORNITURA IN NOLEGGIO DI APPARECCHIATURE E SERVIZI PER VENTILOTERAPIA MECCANICA DOMICILIARE"/>
    <s v="33157400-9"/>
    <s v="APPARECCHI RESPIRATORI PER USO MEDICO"/>
    <x v="5"/>
    <n v="114600"/>
    <s v="Si"/>
    <n v="58600"/>
    <s v="Affidamento diretto in adesione ad accordo quadro/convenzione"/>
    <s v="Contratto d'appalto discendente da Accordo quadro/Convenzione senza successivo confronto competitivo"/>
    <s v="FORNITURE"/>
    <s v="N"/>
    <s v="NULL"/>
    <s v="FB"/>
    <s v="FORNITURA DI BENI"/>
    <s v="NULL"/>
    <n v="58600"/>
    <s v="PERFEZIONATA/O"/>
    <s v="2020-04-06"/>
  </r>
  <r>
    <x v="132"/>
    <x v="132"/>
    <s v="003"/>
    <x v="2"/>
    <s v="2020"/>
    <s v="2020-03-26"/>
    <x v="1765"/>
    <s v="824605188C"/>
    <s v="CIG"/>
    <s v="FORNITURA IN NOLEGGIO DI APPARECCHIATURE PER VENTILOTERAPIA MECCANICA DOMICILIARE"/>
    <s v="33157400-9"/>
    <s v="APPARECCHI RESPIRATORI PER USO MEDICO"/>
    <x v="5"/>
    <n v="48000"/>
    <s v="No"/>
    <n v="48000"/>
    <s v="Affidamento diretto in adesione ad accordo quadro/convenzione"/>
    <s v="Contratto d'appalto discendente da Accordo quadro/Convenzione senza successivo confronto competitivo"/>
    <s v="FORNITURE"/>
    <s v="N"/>
    <s v="NULL"/>
    <s v="FB"/>
    <s v="FORNITURA DI BENI"/>
    <s v="NULL"/>
    <n v="48000"/>
    <s v="PERFEZIONATA/O"/>
    <s v="2020-04-06"/>
  </r>
  <r>
    <x v="132"/>
    <x v="132"/>
    <s v="003"/>
    <x v="2"/>
    <s v="2020"/>
    <s v="2020-03-26"/>
    <x v="1766"/>
    <s v="8246087642"/>
    <s v="CIG"/>
    <s v="FORNITURA IN NOLEGGIO DI APPARECCHIATURE PER VENTILOTERAPIA MECCANICA DOMICILIARE "/>
    <s v="33157400-9"/>
    <s v="APPARECCHI RESPIRATORI PER USO MEDICO"/>
    <x v="5"/>
    <n v="69200"/>
    <s v="No"/>
    <n v="69200"/>
    <s v="Affidamento diretto in adesione ad accordo quadro/convenzione"/>
    <s v="Contratto d'appalto discendente da Accordo quadro/Convenzione senza successivo confronto competitivo"/>
    <s v="FORNITURE"/>
    <s v="N"/>
    <s v="NULL"/>
    <s v="FB"/>
    <s v="FORNITURA DI BENI"/>
    <s v="NULL"/>
    <n v="69200"/>
    <s v="PERFEZIONATA/O"/>
    <s v="2020-04-06"/>
  </r>
  <r>
    <x v="133"/>
    <x v="133"/>
    <s v="001"/>
    <x v="4"/>
    <s v="2020"/>
    <s v="2020-03-05"/>
    <x v="1767"/>
    <s v="8240840C4A"/>
    <s v="CIG"/>
    <s v="FORNITURA DI N. 30 VENTILATORI POLMONARI PER EMERGENZA COVID-19"/>
    <s v="33172200-8"/>
    <s v="APPARECCHI PER RIANIMAZIONE"/>
    <x v="5"/>
    <n v="648000"/>
    <s v="No"/>
    <n v="648000"/>
    <s v="Procedura negoziata senza previa pubblicazione"/>
    <s v="Contratto d'appalto"/>
    <s v="FORNITURE"/>
    <s v="N"/>
    <s v="NULL"/>
    <s v="FB"/>
    <s v="FORNITURA DI BENI"/>
    <s v="NULL"/>
    <s v="NULL"/>
    <s v="PERFEZIONATA/O"/>
    <s v="2020-03-26"/>
  </r>
  <r>
    <x v="134"/>
    <x v="134"/>
    <s v="001"/>
    <x v="4"/>
    <s v="2020"/>
    <s v="2020-03-19"/>
    <x v="1768"/>
    <s v="825159686D"/>
    <s v="CIG"/>
    <s v="ACQUISTO URGENTE VENTILATORI POLMONARI PER EMERGENZA COVID 19"/>
    <s v="33172000-6"/>
    <s v="APPARECCHI PER ANESTESIA E RIANIMAZIONE"/>
    <x v="5"/>
    <n v="46600"/>
    <s v="No"/>
    <n v="46600"/>
    <s v="Procedura negoziata per affidamenti sotto soglia"/>
    <s v="Contratto d'appalto"/>
    <s v="FORNITURE"/>
    <s v="N"/>
    <s v="NULL"/>
    <s v="FB"/>
    <s v="FORNITURA DI BENI"/>
    <s v="NULL"/>
    <s v="NULL"/>
    <s v="PERFEZIONATA/O"/>
    <s v="2020-03-19"/>
  </r>
  <r>
    <x v="134"/>
    <x v="134"/>
    <s v="001"/>
    <x v="4"/>
    <s v="2020"/>
    <s v="2020-04-02"/>
    <x v="1769"/>
    <s v="8265448F73"/>
    <s v="CIG"/>
    <s v="ACQUISTO URGENTE DI VENTILATORI POLMONARI "/>
    <s v="33171000-9"/>
    <s v="STRUMENTI PER ANESTESIA E RIANIMAZIONE"/>
    <x v="5"/>
    <n v="174000"/>
    <s v="No"/>
    <n v="174000"/>
    <s v="Procedura negoziata senza previa pubblicazione"/>
    <s v="Contratto d'appalto"/>
    <s v="FORNITURE"/>
    <s v="N"/>
    <s v="NULL"/>
    <s v="FB"/>
    <s v="FORNITURA DI BENI"/>
    <s v="NULL"/>
    <s v="NULL"/>
    <s v="PERFEZIONATA/O"/>
    <s v="2020-04-02"/>
  </r>
  <r>
    <x v="138"/>
    <x v="138"/>
    <s v="012"/>
    <x v="13"/>
    <s v="2020"/>
    <s v="2020-03-18"/>
    <x v="1770"/>
    <s v="82501818BB"/>
    <s v="CIG"/>
    <s v="Fornitura di n. 10 ventilatori polmonari presso-volumetrici per l'Ospedale Sandro Pertini"/>
    <s v="33172200-8"/>
    <s v="APPARECCHI PER RIANIMAZIONE"/>
    <x v="5"/>
    <n v="68000"/>
    <s v="No"/>
    <n v="68000"/>
    <s v="Procedura negoziata senza previa pubblicazione"/>
    <s v="Contratto d'appalto"/>
    <s v="FORNITURE"/>
    <s v="N"/>
    <s v="NULL"/>
    <s v="FB"/>
    <s v="FORNITURA DI BENI"/>
    <s v="NULL"/>
    <s v="NULL"/>
    <s v="PERFEZIONATA/O"/>
    <s v="2020-03-18"/>
  </r>
  <r>
    <x v="138"/>
    <x v="138"/>
    <s v="012"/>
    <x v="13"/>
    <s v="2020"/>
    <s v="2020-03-20"/>
    <x v="1771"/>
    <s v="82531391C2"/>
    <s v="CIG"/>
    <s v="Fornitura in urgenza di n. 6 ventilatori polmonari a turbina per la ASL Roma 2"/>
    <s v="33172200-8"/>
    <s v="APPARECCHI PER RIANIMAZIONE"/>
    <x v="5"/>
    <n v="100000"/>
    <s v="No"/>
    <n v="100000"/>
    <s v="Procedura aperta"/>
    <s v="Contratto d'appalto"/>
    <s v="FORNITURE"/>
    <s v="N"/>
    <s v="NULL"/>
    <s v="FB"/>
    <s v="FORNITURA DI BENI"/>
    <s v="NULL"/>
    <s v="NULL"/>
    <s v="PERFEZIONATA/O"/>
    <s v="2020-03-20"/>
  </r>
  <r>
    <x v="140"/>
    <x v="140"/>
    <s v="017"/>
    <x v="8"/>
    <s v="2020"/>
    <s v="2020-03-27"/>
    <x v="1772"/>
    <s v="8260037E27"/>
    <s v="CIG"/>
    <s v="Adesione all'Accordo Quadro per la fornitura di Ventilatori polmonari"/>
    <s v="33190000-8"/>
    <s v="DISPOSITIVI E PRODOTTI MEDICI VARI"/>
    <x v="5"/>
    <n v="298000"/>
    <s v="No"/>
    <n v="298000"/>
    <s v="Affidamento diretto in adesione ad accordo quadro/convenzione"/>
    <s v="Contratto d'appalto discendente da Accordo quadro/Convenzione senza successivo confronto competitivo"/>
    <s v="FORNITURE"/>
    <s v="N"/>
    <s v="NULL"/>
    <s v="FB"/>
    <s v="FORNITURA DI BENI"/>
    <s v="NULL"/>
    <n v="298000"/>
    <s v="PERFEZIONATA/O"/>
    <s v="2020-03-27"/>
  </r>
  <r>
    <x v="148"/>
    <x v="148"/>
    <s v="008"/>
    <x v="9"/>
    <s v="2020"/>
    <s v="2020-03-05"/>
    <x v="1773"/>
    <s v="824063424E"/>
    <s v="CIG"/>
    <s v="4 VENTILATORI POLMONARI urgenza Covid-19 - GETINGE"/>
    <s v="33170000-2"/>
    <s v="ANESTESIA E RIANIMAZIONE"/>
    <x v="5"/>
    <n v="69668"/>
    <s v="No"/>
    <n v="69668"/>
    <s v="Affidamento diretto in adesione ad accordo quadro/convenzione"/>
    <s v="Contratto d'appalto discendente da Accordo quadro/Convenzione senza successivo confronto competitivo"/>
    <s v="FORNITURE"/>
    <s v="N"/>
    <s v="NULL"/>
    <s v="FB"/>
    <s v="FORNITURA DI BENI"/>
    <s v="NULL"/>
    <n v="69668"/>
    <s v="PERFEZIONATA/O"/>
    <s v="2020-03-09"/>
  </r>
  <r>
    <x v="148"/>
    <x v="148"/>
    <s v="008"/>
    <x v="9"/>
    <s v="2020"/>
    <s v="2020-03-09"/>
    <x v="1774"/>
    <s v="8243465285"/>
    <s v="CIG"/>
    <s v="FORNITRA DI VENTILATORI POLMONARI per gestione emergenza Coronavirus - MTV MEDICAL"/>
    <s v="33170000-2"/>
    <s v="ANESTESIA E RIANIMAZIONE"/>
    <x v="5"/>
    <n v="77993"/>
    <s v="No"/>
    <n v="77993"/>
    <s v="Affidamento diretto in adesione ad accordo quadro/convenzione"/>
    <s v="Contratto d'appalto discendente da Accordo quadro/Convenzione senza successivo confronto competitivo"/>
    <s v="FORNITURE"/>
    <s v="N"/>
    <s v="NULL"/>
    <s v="FB"/>
    <s v="FORNITURA DI BENI"/>
    <s v="NULL"/>
    <n v="77993"/>
    <s v="PERFEZIONATA/O"/>
    <s v="2020-03-11"/>
  </r>
  <r>
    <x v="193"/>
    <x v="193"/>
    <s v="009"/>
    <x v="3"/>
    <s v="2020"/>
    <s v="2020-03-10"/>
    <x v="1775"/>
    <s v="8249104FF4"/>
    <s v="CIG"/>
    <s v="fornitura di n. 2  ventilatori HAMILTON C6 e per l'aggiornamento di n. 2 ventilatori HAMILTON G5 per le esigenze dello Stabilimento di Massa"/>
    <s v="33170000-2"/>
    <s v="ANESTESIA E RIANIMAZIONE"/>
    <x v="5"/>
    <n v="63576"/>
    <s v="No"/>
    <n v="63576"/>
    <s v="Procedura negoziata senza previa pubblicazione"/>
    <s v="Contratto d'appalto"/>
    <s v="FORNITURE"/>
    <s v="N"/>
    <s v="NULL"/>
    <s v="FB"/>
    <s v="FORNITURA DI BENI"/>
    <s v="NULL"/>
    <s v="NULL"/>
    <s v="PERFEZIONATA/O"/>
    <s v="2020-03-17"/>
  </r>
  <r>
    <x v="151"/>
    <x v="151"/>
    <s v="015"/>
    <x v="20"/>
    <s v="2020"/>
    <s v="2020-03-23"/>
    <x v="1776"/>
    <s v="82529104C7"/>
    <s v="CIG"/>
    <s v="ACQUISTO UREGENTE COVID 19 2  VENTILATORI POLMONARI P.O. DI POZZUOLI"/>
    <s v="85121232-8"/>
    <s v="SERVIZI SPECIALISTICI POLMONARI"/>
    <x v="5"/>
    <n v="49857.37"/>
    <s v="No"/>
    <n v="49857.37"/>
    <s v="Procedura negoziata senza previa pubblicazione"/>
    <s v="Contratto di concessione di servizi e/o forniture"/>
    <s v="FORNITURE"/>
    <s v="N"/>
    <s v="NULL"/>
    <s v="AA"/>
    <s v="ALTRO (Stazioni appaltanti con sistema di qualificazione proprio)"/>
    <s v="NULL"/>
    <s v="NULL"/>
    <s v="AGGIUDICATA/O"/>
    <s v="2020-03-24"/>
  </r>
  <r>
    <x v="161"/>
    <x v="161"/>
    <s v="099"/>
    <x v="6"/>
    <s v="2020"/>
    <s v="2020-03-19"/>
    <x v="1777"/>
    <s v="8250708B9F"/>
    <s v="CIG"/>
    <s v="OCDPC 630/2020 fornitura urgente 320 ventilatori polmonari   "/>
    <s v="33172200-8"/>
    <s v="APPARECCHI PER RIANIMAZIONE"/>
    <x v="5"/>
    <n v="3313250"/>
    <s v="No"/>
    <n v="3313250"/>
    <s v="Affidamento diretto"/>
    <s v="Contratto d'appalto"/>
    <s v="FORNITURE"/>
    <s v="N"/>
    <s v="NULL"/>
    <s v="FB"/>
    <s v="FORNITURA DI BENI"/>
    <s v="NULL"/>
    <s v="NULL"/>
    <s v="PERFEZIONATA/O"/>
    <s v="2020-03-20"/>
  </r>
  <r>
    <x v="161"/>
    <x v="161"/>
    <s v="099"/>
    <x v="6"/>
    <s v="2020"/>
    <s v="2020-03-19"/>
    <x v="1778"/>
    <s v="8250715169"/>
    <s v="CIG"/>
    <s v="OCDPC 630/2020 ventilatori polmonari ad alta complessità e ventilatori meccanica polmonare "/>
    <s v="33172200-8"/>
    <s v="APPARECCHI PER RIANIMAZIONE"/>
    <x v="5"/>
    <n v="20309600"/>
    <s v="No"/>
    <n v="20309600"/>
    <s v="Affidamento diretto"/>
    <s v="Contratto d'appalto"/>
    <s v="FORNITURE"/>
    <s v="N"/>
    <s v="NULL"/>
    <s v="FB"/>
    <s v="FORNITURA DI BENI"/>
    <s v="NULL"/>
    <s v="NULL"/>
    <s v="PERFEZIONATA/O"/>
    <s v="2020-03-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 pivot2"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C718" firstHeaderRow="0" firstDataRow="1" firstDataCol="1"/>
  <pivotFields count="27">
    <pivotField showAll="0">
      <items count="195">
        <item x="0"/>
        <item x="1"/>
        <item x="2"/>
        <item x="155"/>
        <item x="3"/>
        <item x="4"/>
        <item x="5"/>
        <item x="162"/>
        <item x="181"/>
        <item x="6"/>
        <item x="7"/>
        <item x="8"/>
        <item x="9"/>
        <item x="10"/>
        <item x="11"/>
        <item x="12"/>
        <item x="13"/>
        <item x="182"/>
        <item x="163"/>
        <item x="183"/>
        <item x="164"/>
        <item x="14"/>
        <item x="15"/>
        <item x="16"/>
        <item x="17"/>
        <item x="18"/>
        <item x="19"/>
        <item x="20"/>
        <item x="156"/>
        <item x="21"/>
        <item x="22"/>
        <item x="165"/>
        <item x="23"/>
        <item x="24"/>
        <item x="25"/>
        <item x="166"/>
        <item x="26"/>
        <item x="27"/>
        <item x="28"/>
        <item x="29"/>
        <item x="30"/>
        <item x="31"/>
        <item x="167"/>
        <item x="32"/>
        <item x="33"/>
        <item x="34"/>
        <item x="35"/>
        <item x="36"/>
        <item x="37"/>
        <item x="178"/>
        <item x="38"/>
        <item x="39"/>
        <item x="40"/>
        <item x="41"/>
        <item x="190"/>
        <item x="191"/>
        <item x="42"/>
        <item x="43"/>
        <item x="44"/>
        <item x="45"/>
        <item x="46"/>
        <item x="47"/>
        <item x="48"/>
        <item x="49"/>
        <item x="50"/>
        <item x="51"/>
        <item x="52"/>
        <item x="53"/>
        <item x="54"/>
        <item x="184"/>
        <item x="55"/>
        <item x="56"/>
        <item x="57"/>
        <item x="58"/>
        <item x="59"/>
        <item x="60"/>
        <item x="61"/>
        <item x="62"/>
        <item x="63"/>
        <item x="64"/>
        <item x="65"/>
        <item x="66"/>
        <item x="185"/>
        <item x="67"/>
        <item x="68"/>
        <item x="168"/>
        <item x="69"/>
        <item x="70"/>
        <item x="169"/>
        <item x="71"/>
        <item x="72"/>
        <item x="73"/>
        <item x="74"/>
        <item x="75"/>
        <item x="76"/>
        <item x="77"/>
        <item x="78"/>
        <item x="79"/>
        <item x="80"/>
        <item x="81"/>
        <item x="82"/>
        <item x="83"/>
        <item x="84"/>
        <item x="186"/>
        <item x="85"/>
        <item x="86"/>
        <item x="87"/>
        <item x="88"/>
        <item x="89"/>
        <item x="90"/>
        <item x="91"/>
        <item x="92"/>
        <item x="93"/>
        <item x="94"/>
        <item x="95"/>
        <item x="96"/>
        <item x="97"/>
        <item x="98"/>
        <item x="99"/>
        <item x="100"/>
        <item x="101"/>
        <item x="170"/>
        <item x="102"/>
        <item x="157"/>
        <item x="103"/>
        <item x="104"/>
        <item x="105"/>
        <item x="106"/>
        <item x="107"/>
        <item x="108"/>
        <item x="109"/>
        <item x="187"/>
        <item x="171"/>
        <item x="172"/>
        <item x="110"/>
        <item x="111"/>
        <item x="112"/>
        <item x="113"/>
        <item x="114"/>
        <item x="115"/>
        <item x="116"/>
        <item x="117"/>
        <item x="118"/>
        <item x="188"/>
        <item x="119"/>
        <item x="120"/>
        <item x="192"/>
        <item x="121"/>
        <item x="122"/>
        <item x="123"/>
        <item x="124"/>
        <item x="125"/>
        <item x="126"/>
        <item x="127"/>
        <item x="128"/>
        <item x="129"/>
        <item x="130"/>
        <item x="131"/>
        <item x="132"/>
        <item x="133"/>
        <item x="134"/>
        <item x="173"/>
        <item x="135"/>
        <item x="136"/>
        <item x="179"/>
        <item x="137"/>
        <item x="138"/>
        <item x="139"/>
        <item x="174"/>
        <item x="180"/>
        <item x="140"/>
        <item x="175"/>
        <item x="158"/>
        <item x="141"/>
        <item x="142"/>
        <item x="143"/>
        <item x="159"/>
        <item x="144"/>
        <item x="160"/>
        <item x="145"/>
        <item x="146"/>
        <item x="147"/>
        <item x="148"/>
        <item x="176"/>
        <item x="193"/>
        <item x="149"/>
        <item x="177"/>
        <item x="150"/>
        <item x="151"/>
        <item x="161"/>
        <item x="152"/>
        <item x="189"/>
        <item x="153"/>
        <item x="154"/>
        <item t="default"/>
      </items>
    </pivotField>
    <pivotField axis="axisRow" showAll="0">
      <items count="195">
        <item x="150"/>
        <item x="121"/>
        <item x="166"/>
        <item x="177"/>
        <item x="60"/>
        <item x="151"/>
        <item x="28"/>
        <item x="138"/>
        <item x="45"/>
        <item x="128"/>
        <item x="129"/>
        <item x="49"/>
        <item x="144"/>
        <item x="25"/>
        <item x="148"/>
        <item x="81"/>
        <item x="22"/>
        <item x="61"/>
        <item x="106"/>
        <item x="20"/>
        <item x="135"/>
        <item x="43"/>
        <item x="116"/>
        <item x="3"/>
        <item x="47"/>
        <item x="57"/>
        <item x="192"/>
        <item x="62"/>
        <item x="187"/>
        <item x="98"/>
        <item x="44"/>
        <item x="16"/>
        <item x="42"/>
        <item x="101"/>
        <item x="164"/>
        <item x="110"/>
        <item x="99"/>
        <item x="188"/>
        <item x="75"/>
        <item x="89"/>
        <item x="171"/>
        <item x="5"/>
        <item x="54"/>
        <item x="48"/>
        <item x="55"/>
        <item x="149"/>
        <item x="95"/>
        <item x="118"/>
        <item x="77"/>
        <item x="17"/>
        <item x="190"/>
        <item x="27"/>
        <item x="52"/>
        <item x="147"/>
        <item x="172"/>
        <item x="23"/>
        <item x="72"/>
        <item x="78"/>
        <item x="120"/>
        <item x="38"/>
        <item x="39"/>
        <item x="50"/>
        <item x="183"/>
        <item x="67"/>
        <item x="114"/>
        <item x="34"/>
        <item x="160"/>
        <item x="136"/>
        <item x="14"/>
        <item x="83"/>
        <item x="15"/>
        <item x="178"/>
        <item x="90"/>
        <item x="56"/>
        <item x="182"/>
        <item x="111"/>
        <item x="112"/>
        <item x="21"/>
        <item x="137"/>
        <item x="103"/>
        <item x="102"/>
        <item x="96"/>
        <item x="0"/>
        <item x="133"/>
        <item x="134"/>
        <item x="40"/>
        <item x="6"/>
        <item x="33"/>
        <item x="58"/>
        <item x="66"/>
        <item x="41"/>
        <item x="97"/>
        <item x="169"/>
        <item x="74"/>
        <item x="109"/>
        <item x="165"/>
        <item x="168"/>
        <item x="35"/>
        <item x="71"/>
        <item x="29"/>
        <item x="73"/>
        <item x="19"/>
        <item x="82"/>
        <item x="11"/>
        <item x="186"/>
        <item x="122"/>
        <item x="123"/>
        <item x="124"/>
        <item x="84"/>
        <item x="86"/>
        <item x="92"/>
        <item x="93"/>
        <item x="167"/>
        <item x="131"/>
        <item x="64"/>
        <item x="91"/>
        <item x="132"/>
        <item x="68"/>
        <item x="125"/>
        <item x="130"/>
        <item x="85"/>
        <item x="87"/>
        <item x="88"/>
        <item x="32"/>
        <item x="126"/>
        <item x="127"/>
        <item x="179"/>
        <item x="76"/>
        <item x="185"/>
        <item x="1"/>
        <item x="69"/>
        <item x="70"/>
        <item x="4"/>
        <item x="9"/>
        <item x="12"/>
        <item x="63"/>
        <item x="13"/>
        <item x="184"/>
        <item x="145"/>
        <item x="31"/>
        <item x="191"/>
        <item x="37"/>
        <item x="80"/>
        <item x="10"/>
        <item x="170"/>
        <item x="115"/>
        <item x="53"/>
        <item x="26"/>
        <item x="65"/>
        <item x="59"/>
        <item x="18"/>
        <item x="104"/>
        <item x="51"/>
        <item x="79"/>
        <item x="24"/>
        <item x="107"/>
        <item x="117"/>
        <item x="154"/>
        <item x="157"/>
        <item x="108"/>
        <item x="181"/>
        <item x="113"/>
        <item x="100"/>
        <item x="143"/>
        <item x="94"/>
        <item x="36"/>
        <item x="2"/>
        <item x="189"/>
        <item x="152"/>
        <item x="8"/>
        <item x="193"/>
        <item x="176"/>
        <item x="46"/>
        <item x="30"/>
        <item x="161"/>
        <item x="162"/>
        <item x="155"/>
        <item x="175"/>
        <item x="180"/>
        <item x="141"/>
        <item x="174"/>
        <item x="140"/>
        <item x="159"/>
        <item x="163"/>
        <item x="142"/>
        <item x="158"/>
        <item x="156"/>
        <item x="139"/>
        <item x="7"/>
        <item x="119"/>
        <item x="146"/>
        <item x="173"/>
        <item x="105"/>
        <item x="153"/>
        <item t="default"/>
      </items>
    </pivotField>
    <pivotField showAll="0"/>
    <pivotField axis="axisRow" showAll="0">
      <items count="24">
        <item x="0"/>
        <item x="10"/>
        <item x="8"/>
        <item x="5"/>
        <item x="11"/>
        <item x="20"/>
        <item x="9"/>
        <item x="19"/>
        <item x="13"/>
        <item x="7"/>
        <item x="2"/>
        <item x="14"/>
        <item x="16"/>
        <item x="6"/>
        <item x="4"/>
        <item x="17"/>
        <item x="21"/>
        <item x="18"/>
        <item x="3"/>
        <item x="12"/>
        <item x="15"/>
        <item x="22"/>
        <item x="1"/>
        <item t="default"/>
      </items>
    </pivotField>
    <pivotField showAll="0"/>
    <pivotField showAll="0"/>
    <pivotField dataField="1" showAll="0">
      <items count="1780">
        <item x="1223"/>
        <item x="1224"/>
        <item x="427"/>
        <item x="1225"/>
        <item x="1308"/>
        <item x="311"/>
        <item x="1670"/>
        <item x="578"/>
        <item x="1312"/>
        <item x="1695"/>
        <item x="302"/>
        <item x="720"/>
        <item x="217"/>
        <item x="1646"/>
        <item x="693"/>
        <item x="1226"/>
        <item x="736"/>
        <item x="1227"/>
        <item x="1309"/>
        <item x="1191"/>
        <item x="466"/>
        <item x="414"/>
        <item x="380"/>
        <item x="1310"/>
        <item x="278"/>
        <item x="1661"/>
        <item x="1311"/>
        <item x="1607"/>
        <item x="268"/>
        <item x="1657"/>
        <item x="1550"/>
        <item x="1078"/>
        <item x="715"/>
        <item x="181"/>
        <item x="455"/>
        <item x="600"/>
        <item x="1408"/>
        <item x="536"/>
        <item x="218"/>
        <item x="199"/>
        <item x="477"/>
        <item x="1228"/>
        <item x="127"/>
        <item x="1763"/>
        <item x="883"/>
        <item x="1229"/>
        <item x="1617"/>
        <item x="1513"/>
        <item x="158"/>
        <item x="618"/>
        <item x="749"/>
        <item x="1196"/>
        <item x="369"/>
        <item x="177"/>
        <item x="1008"/>
        <item x="1230"/>
        <item x="1526"/>
        <item x="1678"/>
        <item x="1632"/>
        <item x="1367"/>
        <item x="1231"/>
        <item x="312"/>
        <item x="295"/>
        <item x="833"/>
        <item x="1166"/>
        <item x="561"/>
        <item x="44"/>
        <item x="1375"/>
        <item x="884"/>
        <item x="0"/>
        <item x="5"/>
        <item x="1631"/>
        <item x="1512"/>
        <item x="196"/>
        <item x="1175"/>
        <item x="1192"/>
        <item x="238"/>
        <item x="1232"/>
        <item x="1333"/>
        <item x="54"/>
        <item x="1334"/>
        <item x="1122"/>
        <item x="1233"/>
        <item x="206"/>
        <item x="1083"/>
        <item x="791"/>
        <item x="1234"/>
        <item x="635"/>
        <item x="1235"/>
        <item x="787"/>
        <item x="1573"/>
        <item x="6"/>
        <item x="721"/>
        <item x="1197"/>
        <item x="1653"/>
        <item x="1654"/>
        <item x="279"/>
        <item x="902"/>
        <item x="1704"/>
        <item x="1306"/>
        <item x="1662"/>
        <item x="903"/>
        <item x="904"/>
        <item x="905"/>
        <item x="630"/>
        <item x="154"/>
        <item x="1216"/>
        <item x="1000"/>
        <item x="1176"/>
        <item x="159"/>
        <item x="1641"/>
        <item x="1009"/>
        <item x="739"/>
        <item x="896"/>
        <item x="897"/>
        <item x="898"/>
        <item x="1236"/>
        <item x="1268"/>
        <item x="717"/>
        <item x="718"/>
        <item x="719"/>
        <item x="303"/>
        <item x="862"/>
        <item x="792"/>
        <item x="809"/>
        <item x="1130"/>
        <item x="619"/>
        <item x="499"/>
        <item x="1536"/>
        <item x="1313"/>
        <item x="136"/>
        <item x="474"/>
        <item x="1752"/>
        <item x="244"/>
        <item x="587"/>
        <item x="245"/>
        <item x="588"/>
        <item x="1314"/>
        <item x="246"/>
        <item x="1087"/>
        <item x="1760"/>
        <item x="247"/>
        <item x="620"/>
        <item x="1315"/>
        <item x="927"/>
        <item x="655"/>
        <item x="248"/>
        <item x="1154"/>
        <item x="656"/>
        <item x="249"/>
        <item x="657"/>
        <item x="250"/>
        <item x="1316"/>
        <item x="251"/>
        <item x="1698"/>
        <item x="187"/>
        <item x="280"/>
        <item x="429"/>
        <item x="1633"/>
        <item x="601"/>
        <item x="7"/>
        <item x="1658"/>
        <item x="1358"/>
        <item x="1368"/>
        <item x="1155"/>
        <item x="454"/>
        <item x="422"/>
        <item x="602"/>
        <item x="589"/>
        <item x="1696"/>
        <item x="436"/>
        <item x="1107"/>
        <item x="13"/>
        <item x="1108"/>
        <item x="910"/>
        <item x="475"/>
        <item x="1142"/>
        <item x="1761"/>
        <item x="1679"/>
        <item x="1680"/>
        <item x="1681"/>
        <item x="65"/>
        <item x="1703"/>
        <item x="39"/>
        <item x="1676"/>
        <item x="1193"/>
        <item x="1705"/>
        <item x="1317"/>
        <item x="423"/>
        <item x="628"/>
        <item x="531"/>
        <item x="590"/>
        <item x="424"/>
        <item x="1706"/>
        <item x="1615"/>
        <item x="532"/>
        <item x="460"/>
        <item x="1568"/>
        <item x="1742"/>
        <item x="816"/>
        <item x="478"/>
        <item x="654"/>
        <item x="1156"/>
        <item x="572"/>
        <item x="573"/>
        <item x="1057"/>
        <item x="1757"/>
        <item x="1684"/>
        <item x="534"/>
        <item x="928"/>
        <item x="452"/>
        <item x="1386"/>
        <item x="252"/>
        <item x="1663"/>
        <item x="584"/>
        <item x="126"/>
        <item x="553"/>
        <item x="14"/>
        <item x="661"/>
        <item x="1417"/>
        <item x="453"/>
        <item x="207"/>
        <item x="1343"/>
        <item x="1188"/>
        <item x="1198"/>
        <item x="1773"/>
        <item x="128"/>
        <item x="180"/>
        <item x="834"/>
        <item x="434"/>
        <item x="24"/>
        <item x="1619"/>
        <item x="1359"/>
        <item x="1608"/>
        <item x="486"/>
        <item x="281"/>
        <item x="629"/>
        <item x="253"/>
        <item x="1199"/>
        <item x="1767"/>
        <item x="1537"/>
        <item x="1459"/>
        <item x="926"/>
        <item x="1123"/>
        <item x="1215"/>
        <item x="208"/>
        <item x="535"/>
        <item x="1664"/>
        <item x="395"/>
        <item x="1499"/>
        <item x="614"/>
        <item x="1466"/>
        <item x="1270"/>
        <item x="393"/>
        <item x="1465"/>
        <item x="155"/>
        <item x="1381"/>
        <item x="1585"/>
        <item x="396"/>
        <item x="276"/>
        <item x="415"/>
        <item x="608"/>
        <item x="506"/>
        <item x="446"/>
        <item x="275"/>
        <item x="447"/>
        <item x="307"/>
        <item x="855"/>
        <item x="1538"/>
        <item x="1677"/>
        <item x="885"/>
        <item x="1659"/>
        <item x="1"/>
        <item x="740"/>
        <item x="284"/>
        <item x="741"/>
        <item x="1634"/>
        <item x="1409"/>
        <item x="1635"/>
        <item x="1626"/>
        <item x="479"/>
        <item x="1489"/>
        <item x="1111"/>
        <item x="1200"/>
        <item x="679"/>
        <item x="875"/>
        <item x="1505"/>
        <item x="416"/>
        <item x="227"/>
        <item x="285"/>
        <item x="92"/>
        <item x="162"/>
        <item x="169"/>
        <item x="1341"/>
        <item x="286"/>
        <item x="1390"/>
        <item x="1562"/>
        <item x="1237"/>
        <item x="89"/>
        <item x="1410"/>
        <item x="1010"/>
        <item x="1084"/>
        <item x="1369"/>
        <item x="239"/>
        <item x="197"/>
        <item x="1011"/>
        <item x="461"/>
        <item x="209"/>
        <item x="1012"/>
        <item x="807"/>
        <item x="579"/>
        <item x="580"/>
        <item x="723"/>
        <item x="841"/>
        <item x="1126"/>
        <item x="1127"/>
        <item x="631"/>
        <item x="61"/>
        <item x="81"/>
        <item x="1592"/>
        <item x="194"/>
        <item x="801"/>
        <item x="305"/>
        <item x="230"/>
        <item x="746"/>
        <item x="495"/>
        <item x="537"/>
        <item x="296"/>
        <item x="1201"/>
        <item x="1715"/>
        <item x="1716"/>
        <item x="1717"/>
        <item x="1718"/>
        <item x="1719"/>
        <item x="1720"/>
        <item x="1731"/>
        <item x="1721"/>
        <item x="1732"/>
        <item x="1722"/>
        <item x="1723"/>
        <item x="1724"/>
        <item x="1725"/>
        <item x="1726"/>
        <item x="1398"/>
        <item x="1621"/>
        <item x="755"/>
        <item x="756"/>
        <item x="104"/>
        <item x="507"/>
        <item x="500"/>
        <item x="501"/>
        <item x="84"/>
        <item x="502"/>
        <item x="508"/>
        <item x="509"/>
        <item x="527"/>
        <item x="510"/>
        <item x="1618"/>
        <item x="511"/>
        <item x="512"/>
        <item x="513"/>
        <item x="514"/>
        <item x="129"/>
        <item x="503"/>
        <item x="85"/>
        <item x="1391"/>
        <item x="504"/>
        <item x="505"/>
        <item x="515"/>
        <item x="528"/>
        <item x="516"/>
        <item x="517"/>
        <item x="518"/>
        <item x="519"/>
        <item x="1727"/>
        <item x="86"/>
        <item x="520"/>
        <item x="521"/>
        <item x="1728"/>
        <item x="1609"/>
        <item x="522"/>
        <item x="122"/>
        <item x="254"/>
        <item x="231"/>
        <item x="1741"/>
        <item x="529"/>
        <item x="1733"/>
        <item x="523"/>
        <item x="1734"/>
        <item x="524"/>
        <item x="1735"/>
        <item x="525"/>
        <item x="1729"/>
        <item x="1736"/>
        <item x="526"/>
        <item x="1737"/>
        <item x="1202"/>
        <item x="1738"/>
        <item x="1774"/>
        <item x="1739"/>
        <item x="1586"/>
        <item x="1730"/>
        <item x="1740"/>
        <item x="1622"/>
        <item x="789"/>
        <item x="435"/>
        <item x="1319"/>
        <item x="462"/>
        <item x="1392"/>
        <item x="861"/>
        <item x="1098"/>
        <item x="603"/>
        <item x="313"/>
        <item x="53"/>
        <item x="314"/>
        <item x="198"/>
        <item x="852"/>
        <item x="1301"/>
        <item x="315"/>
        <item x="492"/>
        <item x="1660"/>
        <item x="316"/>
        <item x="1602"/>
        <item x="317"/>
        <item x="318"/>
        <item x="1551"/>
        <item x="695"/>
        <item x="1079"/>
        <item x="1648"/>
        <item x="1418"/>
        <item x="319"/>
        <item x="1238"/>
        <item x="320"/>
        <item x="1124"/>
        <item x="300"/>
        <item x="1239"/>
        <item x="1129"/>
        <item x="168"/>
        <item x="1644"/>
        <item x="321"/>
        <item x="1052"/>
        <item x="1203"/>
        <item x="1125"/>
        <item x="1013"/>
        <item x="472"/>
        <item x="107"/>
        <item x="322"/>
        <item x="747"/>
        <item x="1014"/>
        <item x="591"/>
        <item x="1548"/>
        <item x="1549"/>
        <item x="323"/>
        <item x="1348"/>
        <item x="324"/>
        <item x="1493"/>
        <item x="530"/>
        <item x="94"/>
        <item x="1240"/>
        <item x="698"/>
        <item x="1241"/>
        <item x="1645"/>
        <item x="232"/>
        <item x="615"/>
        <item x="55"/>
        <item x="1494"/>
        <item x="233"/>
        <item x="78"/>
        <item x="813"/>
        <item x="234"/>
        <item x="170"/>
        <item x="643"/>
        <item x="165"/>
        <item x="235"/>
        <item x="1099"/>
        <item x="228"/>
        <item x="236"/>
        <item x="370"/>
        <item x="1376"/>
        <item x="592"/>
        <item x="166"/>
        <item x="912"/>
        <item x="1393"/>
        <item x="1100"/>
        <item x="1167"/>
        <item x="793"/>
        <item x="1471"/>
        <item x="1101"/>
        <item x="325"/>
        <item x="1181"/>
        <item x="575"/>
        <item x="908"/>
        <item x="709"/>
        <item x="577"/>
        <item x="108"/>
        <item x="901"/>
        <item x="613"/>
        <item x="16"/>
        <item x="562"/>
        <item x="753"/>
        <item x="754"/>
        <item x="404"/>
        <item x="66"/>
        <item x="915"/>
        <item x="1673"/>
        <item x="1674"/>
        <item x="101"/>
        <item x="1675"/>
        <item x="1053"/>
        <item x="1204"/>
        <item x="163"/>
        <item x="102"/>
        <item x="1516"/>
        <item x="493"/>
        <item x="1699"/>
        <item x="1177"/>
        <item x="149"/>
        <item x="1535"/>
        <item x="929"/>
        <item x="1462"/>
        <item x="444"/>
        <item x="290"/>
        <item x="890"/>
        <item x="891"/>
        <item x="1274"/>
        <item x="757"/>
        <item x="758"/>
        <item x="759"/>
        <item x="865"/>
        <item x="760"/>
        <item x="761"/>
        <item x="76"/>
        <item x="762"/>
        <item x="25"/>
        <item x="763"/>
        <item x="764"/>
        <item x="906"/>
        <item x="685"/>
        <item x="56"/>
        <item x="110"/>
        <item x="1163"/>
        <item x="471"/>
        <item x="1051"/>
        <item x="832"/>
        <item x="563"/>
        <item x="716"/>
        <item x="850"/>
        <item x="1620"/>
        <item x="144"/>
        <item x="978"/>
        <item x="494"/>
        <item x="934"/>
        <item x="935"/>
        <item x="1764"/>
        <item x="936"/>
        <item x="1599"/>
        <item x="548"/>
        <item x="1539"/>
        <item x="937"/>
        <item x="394"/>
        <item x="938"/>
        <item x="1320"/>
        <item x="1709"/>
        <item x="939"/>
        <item x="1435"/>
        <item x="1765"/>
        <item x="940"/>
        <item x="941"/>
        <item x="866"/>
        <item x="1205"/>
        <item x="1766"/>
        <item x="942"/>
        <item x="943"/>
        <item x="103"/>
        <item x="944"/>
        <item x="945"/>
        <item x="975"/>
        <item x="456"/>
        <item x="946"/>
        <item x="979"/>
        <item x="970"/>
        <item x="947"/>
        <item x="948"/>
        <item x="949"/>
        <item x="1436"/>
        <item x="950"/>
        <item x="971"/>
        <item x="951"/>
        <item x="636"/>
        <item x="976"/>
        <item x="952"/>
        <item x="953"/>
        <item x="954"/>
        <item x="955"/>
        <item x="956"/>
        <item x="957"/>
        <item x="1207"/>
        <item x="958"/>
        <item x="977"/>
        <item x="959"/>
        <item x="972"/>
        <item x="980"/>
        <item x="795"/>
        <item x="960"/>
        <item x="710"/>
        <item x="1206"/>
        <item x="961"/>
        <item x="796"/>
        <item x="564"/>
        <item x="417"/>
        <item x="962"/>
        <item x="963"/>
        <item x="799"/>
        <item x="964"/>
        <item x="965"/>
        <item x="797"/>
        <item x="907"/>
        <item x="966"/>
        <item x="798"/>
        <item x="973"/>
        <item x="800"/>
        <item x="860"/>
        <item x="549"/>
        <item x="967"/>
        <item x="164"/>
        <item x="1460"/>
        <item x="722"/>
        <item x="143"/>
        <item x="930"/>
        <item x="1344"/>
        <item x="974"/>
        <item x="968"/>
        <item x="145"/>
        <item x="487"/>
        <item x="1242"/>
        <item x="98"/>
        <item x="1511"/>
        <item x="593"/>
        <item x="637"/>
        <item x="111"/>
        <item x="1243"/>
        <item x="638"/>
        <item x="1090"/>
        <item x="287"/>
        <item x="438"/>
        <item x="1604"/>
        <item x="1194"/>
        <item x="969"/>
        <item x="1710"/>
        <item x="1701"/>
        <item x="182"/>
        <item x="1569"/>
        <item x="867"/>
        <item x="288"/>
        <item x="1711"/>
        <item x="1712"/>
        <item x="255"/>
        <item x="1744"/>
        <item x="17"/>
        <item x="1244"/>
        <item x="219"/>
        <item x="1015"/>
        <item x="748"/>
        <item x="1271"/>
        <item x="1758"/>
        <item x="1016"/>
        <item x="1693"/>
        <item x="1627"/>
        <item x="71"/>
        <item x="1437"/>
        <item x="609"/>
        <item x="1628"/>
        <item x="2"/>
        <item x="735"/>
        <item x="1438"/>
        <item x="326"/>
        <item x="1245"/>
        <item x="1439"/>
        <item x="1017"/>
        <item x="298"/>
        <item x="1440"/>
        <item x="1135"/>
        <item x="1682"/>
        <item x="410"/>
        <item x="921"/>
        <item x="765"/>
        <item x="105"/>
        <item x="1759"/>
        <item x="766"/>
        <item x="113"/>
        <item x="839"/>
        <item x="767"/>
        <item x="594"/>
        <item x="156"/>
        <item x="768"/>
        <item x="769"/>
        <item x="1318"/>
        <item x="327"/>
        <item x="1018"/>
        <item x="274"/>
        <item x="470"/>
        <item x="1610"/>
        <item x="886"/>
        <item x="79"/>
        <item x="374"/>
        <item x="146"/>
        <item x="868"/>
        <item x="632"/>
        <item x="1019"/>
        <item x="173"/>
        <item x="1020"/>
        <item x="817"/>
        <item x="583"/>
        <item x="818"/>
        <item x="174"/>
        <item x="819"/>
        <item x="533"/>
        <item x="820"/>
        <item x="821"/>
        <item x="822"/>
        <item x="1280"/>
        <item x="823"/>
        <item x="1021"/>
        <item x="931"/>
        <item x="175"/>
        <item x="605"/>
        <item x="1064"/>
        <item x="373"/>
        <item x="1179"/>
        <item x="645"/>
        <item x="188"/>
        <item x="1055"/>
        <item x="1683"/>
        <item x="1022"/>
        <item x="142"/>
        <item x="1208"/>
        <item x="109"/>
        <item x="15"/>
        <item x="804"/>
        <item x="210"/>
        <item x="1091"/>
        <item x="256"/>
        <item x="1023"/>
        <item x="742"/>
        <item x="1269"/>
        <item x="1272"/>
        <item x="668"/>
        <item x="633"/>
        <item x="291"/>
        <item x="538"/>
        <item x="770"/>
        <item x="771"/>
        <item x="772"/>
        <item x="773"/>
        <item x="774"/>
        <item x="775"/>
        <item x="776"/>
        <item x="375"/>
        <item x="364"/>
        <item x="730"/>
        <item x="752"/>
        <item x="1464"/>
        <item x="80"/>
        <item x="1441"/>
        <item x="777"/>
        <item x="778"/>
        <item x="1707"/>
        <item x="489"/>
        <item x="220"/>
        <item x="842"/>
        <item x="779"/>
        <item x="843"/>
        <item x="780"/>
        <item x="781"/>
        <item x="837"/>
        <item x="782"/>
        <item x="783"/>
        <item x="784"/>
        <item x="1603"/>
        <item x="310"/>
        <item x="785"/>
        <item x="786"/>
        <item x="696"/>
        <item x="402"/>
        <item x="1714"/>
        <item x="825"/>
        <item x="576"/>
        <item x="697"/>
        <item x="1024"/>
        <item x="794"/>
        <item x="1128"/>
        <item x="171"/>
        <item x="282"/>
        <item x="1642"/>
        <item x="496"/>
        <item x="130"/>
        <item x="498"/>
        <item x="34"/>
        <item x="172"/>
        <item x="1775"/>
        <item x="229"/>
        <item x="178"/>
        <item x="1534"/>
        <item x="922"/>
        <item x="923"/>
        <item x="480"/>
        <item x="211"/>
        <item x="488"/>
        <item x="1164"/>
        <item x="1246"/>
        <item x="1394"/>
        <item x="112"/>
        <item x="1247"/>
        <item x="1248"/>
        <item x="1180"/>
        <item x="1209"/>
        <item x="1395"/>
        <item x="1277"/>
        <item x="686"/>
        <item x="301"/>
        <item x="377"/>
        <item x="449"/>
        <item x="223"/>
        <item x="699"/>
        <item x="147"/>
        <item x="1249"/>
        <item x="1382"/>
        <item x="1210"/>
        <item x="700"/>
        <item x="1540"/>
        <item x="1575"/>
        <item x="1214"/>
        <item x="701"/>
        <item x="663"/>
        <item x="664"/>
        <item x="1611"/>
        <item x="665"/>
        <item x="666"/>
        <item x="160"/>
        <item x="667"/>
        <item x="702"/>
        <item x="1754"/>
        <item x="1563"/>
        <item x="703"/>
        <item x="482"/>
        <item x="1322"/>
        <item x="1323"/>
        <item x="1324"/>
        <item x="981"/>
        <item x="982"/>
        <item x="983"/>
        <item x="984"/>
        <item x="985"/>
        <item x="986"/>
        <item x="987"/>
        <item x="988"/>
        <item x="989"/>
        <item x="990"/>
        <item x="991"/>
        <item x="992"/>
        <item x="993"/>
        <item x="994"/>
        <item x="1666"/>
        <item x="1250"/>
        <item x="876"/>
        <item x="200"/>
        <item x="1651"/>
        <item x="420"/>
        <item x="1251"/>
        <item x="1517"/>
        <item x="1762"/>
        <item x="51"/>
        <item x="366"/>
        <item x="1025"/>
        <item x="1173"/>
        <item x="289"/>
        <item x="1500"/>
        <item x="1174"/>
        <item x="240"/>
        <item x="682"/>
        <item x="683"/>
        <item x="1479"/>
        <item x="40"/>
        <item x="1211"/>
        <item x="1671"/>
        <item x="1184"/>
        <item x="90"/>
        <item x="1518"/>
        <item x="411"/>
        <item x="463"/>
        <item x="810"/>
        <item x="1770"/>
        <item x="1302"/>
        <item x="998"/>
        <item x="1496"/>
        <item x="1541"/>
        <item x="1497"/>
        <item x="1495"/>
        <item x="1564"/>
        <item x="148"/>
        <item x="728"/>
        <item x="1212"/>
        <item x="565"/>
        <item x="887"/>
        <item x="403"/>
        <item x="464"/>
        <item x="150"/>
        <item x="815"/>
        <item x="711"/>
        <item x="257"/>
        <item x="790"/>
        <item x="1058"/>
        <item x="1570"/>
        <item x="12"/>
        <item x="871"/>
        <item x="1026"/>
        <item x="1777"/>
        <item x="1778"/>
        <item x="292"/>
        <item x="1542"/>
        <item x="1461"/>
        <item x="1217"/>
        <item x="1655"/>
        <item x="41"/>
        <item x="669"/>
        <item x="1252"/>
        <item x="27"/>
        <item x="1665"/>
        <item x="1335"/>
        <item x="1253"/>
        <item x="581"/>
        <item x="189"/>
        <item x="704"/>
        <item x="190"/>
        <item x="191"/>
        <item x="151"/>
        <item x="96"/>
        <item x="539"/>
        <item x="606"/>
        <item x="1543"/>
        <item x="241"/>
        <item x="924"/>
        <item x="409"/>
        <item x="851"/>
        <item x="224"/>
        <item x="1442"/>
        <item x="97"/>
        <item x="1432"/>
        <item x="1743"/>
        <item x="18"/>
        <item x="201"/>
        <item x="845"/>
        <item x="1753"/>
        <item x="1336"/>
        <item x="328"/>
        <item x="1685"/>
        <item x="1686"/>
        <item x="351"/>
        <item x="329"/>
        <item x="1687"/>
        <item x="1649"/>
        <item x="330"/>
        <item x="1650"/>
        <item x="331"/>
        <item x="750"/>
        <item x="1688"/>
        <item x="1689"/>
        <item x="997"/>
        <item x="332"/>
        <item x="1106"/>
        <item x="333"/>
        <item x="334"/>
        <item x="995"/>
        <item x="335"/>
        <item x="336"/>
        <item x="674"/>
        <item x="337"/>
        <item x="1508"/>
        <item x="675"/>
        <item x="1690"/>
        <item x="1768"/>
        <item x="352"/>
        <item x="338"/>
        <item x="1056"/>
        <item x="1062"/>
        <item x="1637"/>
        <item x="1544"/>
        <item x="91"/>
        <item x="339"/>
        <item x="269"/>
        <item x="47"/>
        <item x="157"/>
        <item x="1143"/>
        <item x="445"/>
        <item x="1443"/>
        <item x="1444"/>
        <item x="1102"/>
        <item x="1131"/>
        <item x="1545"/>
        <item x="1027"/>
        <item x="1652"/>
        <item x="138"/>
        <item x="139"/>
        <item x="829"/>
        <item x="1028"/>
        <item x="1480"/>
        <item x="1702"/>
        <item x="82"/>
        <item x="1430"/>
        <item x="540"/>
        <item x="727"/>
        <item x="1088"/>
        <item x="869"/>
        <item x="1325"/>
        <item x="1472"/>
        <item x="1755"/>
        <item x="1519"/>
        <item x="57"/>
        <item x="1745"/>
        <item x="299"/>
        <item x="497"/>
        <item x="353"/>
        <item x="1059"/>
        <item x="1326"/>
        <item x="1349"/>
        <item x="1132"/>
        <item x="304"/>
        <item x="550"/>
        <item x="1463"/>
        <item x="612"/>
        <item x="1029"/>
        <item x="1546"/>
        <item x="1189"/>
        <item x="1178"/>
        <item x="167"/>
        <item x="1467"/>
        <item x="26"/>
        <item x="1636"/>
        <item x="585"/>
        <item x="1157"/>
        <item x="554"/>
        <item x="1327"/>
        <item x="1158"/>
        <item x="36"/>
        <item x="1776"/>
        <item x="1350"/>
        <item x="1187"/>
        <item x="1490"/>
        <item x="1587"/>
        <item x="1351"/>
        <item x="1352"/>
        <item x="1080"/>
        <item x="1081"/>
        <item x="1321"/>
        <item x="1423"/>
        <item x="1527"/>
        <item x="1159"/>
        <item x="1482"/>
        <item x="1577"/>
        <item x="1092"/>
        <item x="1089"/>
        <item x="607"/>
        <item x="1579"/>
        <item x="1328"/>
        <item x="1771"/>
        <item x="644"/>
        <item x="1329"/>
        <item x="1756"/>
        <item x="870"/>
        <item x="830"/>
        <item x="1377"/>
        <item x="1093"/>
        <item x="309"/>
        <item x="1109"/>
        <item x="846"/>
        <item x="541"/>
        <item x="1547"/>
        <item x="932"/>
        <item x="1281"/>
        <item x="1278"/>
        <item x="1282"/>
        <item x="1283"/>
        <item x="1483"/>
        <item x="1170"/>
        <item x="457"/>
        <item x="1383"/>
        <item x="1186"/>
        <item x="176"/>
        <item x="1160"/>
        <item x="996"/>
        <item x="1708"/>
        <item x="20"/>
        <item x="1054"/>
        <item x="1566"/>
        <item x="1030"/>
        <item x="378"/>
        <item x="705"/>
        <item x="439"/>
        <item x="1031"/>
        <item x="45"/>
        <item x="1404"/>
        <item x="1484"/>
        <item x="1425"/>
        <item x="1060"/>
        <item x="1594"/>
        <item x="1623"/>
        <item x="1032"/>
        <item x="131"/>
        <item x="1353"/>
        <item x="1624"/>
        <item x="1065"/>
        <item x="1555"/>
        <item x="28"/>
        <item x="1133"/>
        <item x="381"/>
        <item x="77"/>
        <item x="1625"/>
        <item x="397"/>
        <item x="1431"/>
        <item x="1475"/>
        <item x="847"/>
        <item x="1445"/>
        <item x="1221"/>
        <item x="745"/>
        <item x="354"/>
        <item x="355"/>
        <item x="1411"/>
        <item x="1066"/>
        <item x="641"/>
        <item x="1556"/>
        <item x="1616"/>
        <item x="1468"/>
        <item x="1713"/>
        <item x="844"/>
        <item x="490"/>
        <item x="1273"/>
        <item x="418"/>
        <item x="1213"/>
        <item x="473"/>
        <item x="58"/>
        <item x="802"/>
        <item x="1103"/>
        <item x="1139"/>
        <item x="1384"/>
        <item x="242"/>
        <item x="1593"/>
        <item x="106"/>
        <item x="1171"/>
        <item x="21"/>
        <item x="680"/>
        <item x="430"/>
        <item x="595"/>
        <item x="1501"/>
        <item x="1638"/>
        <item x="634"/>
        <item x="67"/>
        <item x="1001"/>
        <item x="83"/>
        <item x="555"/>
        <item x="1360"/>
        <item x="431"/>
        <item x="1639"/>
        <item x="900"/>
        <item x="899"/>
        <item x="1629"/>
        <item x="1647"/>
        <item x="542"/>
        <item x="72"/>
        <item x="73"/>
        <item x="74"/>
        <item x="75"/>
        <item x="1640"/>
        <item x="582"/>
        <item x="1002"/>
        <item x="1003"/>
        <item x="1004"/>
        <item x="1219"/>
        <item x="835"/>
        <item x="1220"/>
        <item x="1345"/>
        <item x="610"/>
        <item x="114"/>
        <item x="1254"/>
        <item x="1656"/>
        <item x="484"/>
        <item x="1433"/>
        <item x="1342"/>
        <item x="1255"/>
        <item x="1565"/>
        <item x="356"/>
        <item x="706"/>
        <item x="617"/>
        <item x="1256"/>
        <item x="1303"/>
        <item x="349"/>
        <item x="1284"/>
        <item x="1591"/>
        <item x="1378"/>
        <item x="1257"/>
        <item x="1667"/>
        <item x="29"/>
        <item x="202"/>
        <item x="1557"/>
        <item x="1005"/>
        <item x="662"/>
        <item x="1006"/>
        <item x="1597"/>
        <item x="52"/>
        <item x="734"/>
        <item x="367"/>
        <item x="1337"/>
        <item x="293"/>
        <item x="8"/>
        <item x="9"/>
        <item x="743"/>
        <item x="408"/>
        <item x="371"/>
        <item x="1473"/>
        <item x="1477"/>
        <item x="1285"/>
        <item x="1504"/>
        <item x="676"/>
        <item x="1412"/>
        <item x="1279"/>
        <item x="481"/>
        <item x="556"/>
        <item x="1338"/>
        <item x="1286"/>
        <item x="1146"/>
        <item x="1144"/>
        <item x="46"/>
        <item x="611"/>
        <item x="933"/>
        <item x="1145"/>
        <item x="684"/>
        <item x="1643"/>
        <item x="195"/>
        <item x="826"/>
        <item x="1195"/>
        <item x="68"/>
        <item x="639"/>
        <item x="1580"/>
        <item x="1385"/>
        <item x="1033"/>
        <item x="687"/>
        <item x="1034"/>
        <item x="1612"/>
        <item x="677"/>
        <item x="1275"/>
        <item x="1400"/>
        <item x="1147"/>
        <item x="1596"/>
        <item x="271"/>
        <item x="811"/>
        <item x="642"/>
        <item x="1007"/>
        <item x="1427"/>
        <item x="1533"/>
        <item x="1112"/>
        <item x="1370"/>
        <item x="1141"/>
        <item x="646"/>
        <item x="1746"/>
        <item x="552"/>
        <item x="1485"/>
        <item x="1571"/>
        <item x="848"/>
        <item x="1364"/>
        <item x="10"/>
        <item x="350"/>
        <item x="48"/>
        <item x="658"/>
        <item x="277"/>
        <item x="1486"/>
        <item x="1140"/>
        <item x="913"/>
        <item x="1402"/>
        <item x="1429"/>
        <item x="640"/>
        <item x="1165"/>
        <item x="1258"/>
        <item x="803"/>
        <item x="1138"/>
        <item x="1446"/>
        <item x="115"/>
        <item x="179"/>
        <item x="243"/>
        <item x="647"/>
        <item x="1172"/>
        <item x="1259"/>
        <item x="1365"/>
        <item x="1630"/>
        <item x="134"/>
        <item x="135"/>
        <item x="140"/>
        <item x="448"/>
        <item x="59"/>
        <item x="920"/>
        <item x="258"/>
        <item x="1372"/>
        <item x="3"/>
        <item x="917"/>
        <item x="1094"/>
        <item x="916"/>
        <item x="692"/>
        <item x="551"/>
        <item x="1260"/>
        <item x="1261"/>
        <item x="566"/>
        <item x="1307"/>
        <item x="1136"/>
        <item x="22"/>
        <item x="1407"/>
        <item x="340"/>
        <item x="193"/>
        <item x="341"/>
        <item x="1373"/>
        <item x="1691"/>
        <item x="342"/>
        <item x="343"/>
        <item x="344"/>
        <item x="345"/>
        <item x="1747"/>
        <item x="872"/>
        <item x="543"/>
        <item x="544"/>
        <item x="1583"/>
        <item x="909"/>
        <item x="1035"/>
        <item x="863"/>
        <item x="1469"/>
        <item x="1036"/>
        <item x="346"/>
        <item x="864"/>
        <item x="347"/>
        <item x="465"/>
        <item x="348"/>
        <item x="60"/>
        <item x="376"/>
        <item x="1424"/>
        <item x="161"/>
        <item x="1572"/>
        <item x="805"/>
        <item x="1552"/>
        <item x="1354"/>
        <item x="1161"/>
        <item x="30"/>
        <item x="294"/>
        <item x="1287"/>
        <item x="1481"/>
        <item x="806"/>
        <item x="421"/>
        <item x="824"/>
        <item x="873"/>
        <item x="737"/>
        <item x="1668"/>
        <item x="450"/>
        <item x="659"/>
        <item x="1148"/>
        <item x="1401"/>
        <item x="372"/>
        <item x="596"/>
        <item x="1613"/>
        <item x="1262"/>
        <item x="31"/>
        <item x="545"/>
        <item x="1113"/>
        <item x="123"/>
        <item x="483"/>
        <item x="1067"/>
        <item x="32"/>
        <item x="467"/>
        <item x="468"/>
        <item x="1614"/>
        <item x="836"/>
        <item x="1470"/>
        <item x="1498"/>
        <item x="708"/>
        <item x="1137"/>
        <item x="1403"/>
        <item x="597"/>
        <item x="751"/>
        <item x="724"/>
        <item x="124"/>
        <item x="1474"/>
        <item x="33"/>
        <item x="437"/>
        <item x="1503"/>
        <item x="648"/>
        <item x="1447"/>
        <item x="192"/>
        <item x="4"/>
        <item x="87"/>
        <item x="125"/>
        <item x="1694"/>
        <item x="738"/>
        <item x="1182"/>
        <item x="365"/>
        <item x="1529"/>
        <item x="1422"/>
        <item x="1355"/>
        <item x="1117"/>
        <item x="1448"/>
        <item x="814"/>
        <item x="1068"/>
        <item x="1069"/>
        <item x="1530"/>
        <item x="1531"/>
        <item x="1263"/>
        <item x="1528"/>
        <item x="1558"/>
        <item x="670"/>
        <item x="598"/>
        <item x="1288"/>
        <item x="1330"/>
        <item x="671"/>
        <item x="1331"/>
        <item x="672"/>
        <item x="1772"/>
        <item x="1070"/>
        <item x="1276"/>
        <item x="616"/>
        <item x="398"/>
        <item x="918"/>
        <item x="99"/>
        <item x="432"/>
        <item x="827"/>
        <item x="270"/>
        <item x="1290"/>
        <item x="1450"/>
        <item x="1449"/>
        <item x="1289"/>
        <item x="1374"/>
        <item x="678"/>
        <item x="1748"/>
        <item x="1071"/>
        <item x="713"/>
        <item x="1520"/>
        <item x="621"/>
        <item x="1264"/>
        <item x="262"/>
        <item x="622"/>
        <item x="1304"/>
        <item x="49"/>
        <item x="1037"/>
        <item x="42"/>
        <item x="1265"/>
        <item x="368"/>
        <item x="93"/>
        <item x="1038"/>
        <item x="808"/>
        <item x="1346"/>
        <item x="874"/>
        <item x="1581"/>
        <item x="1590"/>
        <item x="1589"/>
        <item x="649"/>
        <item x="828"/>
        <item x="1168"/>
        <item x="1514"/>
        <item x="259"/>
        <item x="1491"/>
        <item x="688"/>
        <item x="35"/>
        <item x="567"/>
        <item x="1169"/>
        <item x="1532"/>
        <item x="557"/>
        <item x="892"/>
        <item x="357"/>
        <item x="1366"/>
        <item x="1063"/>
        <item x="1554"/>
        <item x="1134"/>
        <item x="1692"/>
        <item x="260"/>
        <item x="459"/>
        <item x="650"/>
        <item x="733"/>
        <item x="425"/>
        <item x="660"/>
        <item x="586"/>
        <item x="1362"/>
        <item x="1416"/>
        <item x="1356"/>
        <item x="1451"/>
        <item x="1095"/>
        <item x="1405"/>
        <item x="1096"/>
        <item x="261"/>
        <item x="681"/>
        <item x="11"/>
        <item x="689"/>
        <item x="440"/>
        <item x="132"/>
        <item x="1118"/>
        <item x="1478"/>
        <item x="1492"/>
        <item x="1487"/>
        <item x="1305"/>
        <item x="133"/>
        <item x="788"/>
        <item x="297"/>
        <item x="426"/>
        <item x="476"/>
        <item x="358"/>
        <item x="914"/>
        <item x="152"/>
        <item x="379"/>
        <item x="1363"/>
        <item x="1452"/>
        <item x="1506"/>
        <item x="1476"/>
        <item x="1507"/>
        <item x="221"/>
        <item x="1578"/>
        <item x="1097"/>
        <item x="1397"/>
        <item x="1072"/>
        <item x="1399"/>
        <item x="1434"/>
        <item x="651"/>
        <item x="43"/>
        <item x="50"/>
        <item x="707"/>
        <item x="137"/>
        <item x="1582"/>
        <item x="911"/>
        <item x="225"/>
        <item x="1119"/>
        <item x="1749"/>
        <item x="599"/>
        <item x="216"/>
        <item x="849"/>
        <item x="1502"/>
        <item x="1061"/>
        <item x="1396"/>
        <item x="856"/>
        <item x="1426"/>
        <item x="95"/>
        <item x="812"/>
        <item x="1488"/>
        <item x="19"/>
        <item x="433"/>
        <item x="213"/>
        <item x="419"/>
        <item x="690"/>
        <item x="714"/>
        <item x="263"/>
        <item x="264"/>
        <item x="568"/>
        <item x="1515"/>
        <item x="1419"/>
        <item x="212"/>
        <item x="1110"/>
        <item x="853"/>
        <item x="283"/>
        <item x="1073"/>
        <item x="1291"/>
        <item x="1039"/>
        <item x="1040"/>
        <item x="1509"/>
        <item x="272"/>
        <item x="1357"/>
        <item x="1559"/>
        <item x="400"/>
        <item x="838"/>
        <item x="691"/>
        <item x="1595"/>
        <item x="1605"/>
        <item x="141"/>
        <item x="69"/>
        <item x="362"/>
        <item x="1266"/>
        <item x="1267"/>
        <item x="1074"/>
        <item x="546"/>
        <item x="1750"/>
        <item x="405"/>
        <item x="1292"/>
        <item x="401"/>
        <item x="38"/>
        <item x="888"/>
        <item x="1183"/>
        <item x="673"/>
        <item x="925"/>
        <item x="399"/>
        <item x="1361"/>
        <item x="1293"/>
        <item x="744"/>
        <item x="121"/>
        <item x="265"/>
        <item x="1453"/>
        <item x="569"/>
        <item x="306"/>
        <item x="893"/>
        <item x="894"/>
        <item x="1601"/>
        <item x="895"/>
        <item x="1041"/>
        <item x="570"/>
        <item x="1588"/>
        <item x="1769"/>
        <item x="100"/>
        <item x="1042"/>
        <item x="1600"/>
        <item x="857"/>
        <item x="1115"/>
        <item x="359"/>
        <item x="1116"/>
        <item x="624"/>
        <item x="1114"/>
        <item x="214"/>
        <item x="625"/>
        <item x="1075"/>
        <item x="626"/>
        <item x="1598"/>
        <item x="1339"/>
        <item x="558"/>
        <item x="117"/>
        <item x="1428"/>
        <item x="627"/>
        <item x="729"/>
        <item x="70"/>
        <item x="1120"/>
        <item x="1454"/>
        <item x="363"/>
        <item x="1340"/>
        <item x="1043"/>
        <item x="1574"/>
        <item x="1576"/>
        <item x="1044"/>
        <item x="1104"/>
        <item x="406"/>
        <item x="1669"/>
        <item x="119"/>
        <item x="731"/>
        <item x="732"/>
        <item x="1455"/>
        <item x="1456"/>
        <item x="308"/>
        <item x="1294"/>
        <item x="1672"/>
        <item x="1295"/>
        <item x="604"/>
        <item x="1347"/>
        <item x="1296"/>
        <item x="1560"/>
        <item x="412"/>
        <item x="1185"/>
        <item x="441"/>
        <item x="1697"/>
        <item x="1561"/>
        <item x="118"/>
        <item x="1222"/>
        <item x="1076"/>
        <item x="1086"/>
        <item x="858"/>
        <item x="1190"/>
        <item x="831"/>
        <item x="1458"/>
        <item x="485"/>
        <item x="451"/>
        <item x="215"/>
        <item x="1152"/>
        <item x="726"/>
        <item x="1082"/>
        <item x="266"/>
        <item x="226"/>
        <item x="889"/>
        <item x="116"/>
        <item x="428"/>
        <item x="407"/>
        <item x="652"/>
        <item x="1297"/>
        <item x="222"/>
        <item x="1371"/>
        <item x="273"/>
        <item x="1298"/>
        <item x="1567"/>
        <item x="1406"/>
        <item x="1045"/>
        <item x="725"/>
        <item x="62"/>
        <item x="1420"/>
        <item x="1046"/>
        <item x="361"/>
        <item x="1700"/>
        <item x="1105"/>
        <item x="653"/>
        <item x="623"/>
        <item x="1584"/>
        <item x="1162"/>
        <item x="1218"/>
        <item x="1606"/>
        <item x="1299"/>
        <item x="1553"/>
        <item x="88"/>
        <item x="547"/>
        <item x="458"/>
        <item x="1521"/>
        <item x="1522"/>
        <item x="854"/>
        <item x="1523"/>
        <item x="840"/>
        <item x="1524"/>
        <item x="1525"/>
        <item x="1457"/>
        <item x="267"/>
        <item x="63"/>
        <item x="184"/>
        <item x="1047"/>
        <item x="120"/>
        <item x="237"/>
        <item x="1048"/>
        <item x="183"/>
        <item x="571"/>
        <item x="1077"/>
        <item x="1421"/>
        <item x="1510"/>
        <item x="360"/>
        <item x="153"/>
        <item x="1332"/>
        <item x="1049"/>
        <item x="413"/>
        <item x="1050"/>
        <item x="1149"/>
        <item x="877"/>
        <item x="1150"/>
        <item x="1151"/>
        <item x="878"/>
        <item x="879"/>
        <item x="880"/>
        <item x="881"/>
        <item x="882"/>
        <item x="392"/>
        <item x="1387"/>
        <item x="1388"/>
        <item x="1300"/>
        <item x="712"/>
        <item x="37"/>
        <item x="1413"/>
        <item x="1414"/>
        <item x="1415"/>
        <item x="382"/>
        <item x="491"/>
        <item x="1153"/>
        <item x="919"/>
        <item x="383"/>
        <item x="384"/>
        <item x="385"/>
        <item x="386"/>
        <item x="185"/>
        <item x="387"/>
        <item x="388"/>
        <item x="389"/>
        <item x="390"/>
        <item x="203"/>
        <item x="204"/>
        <item x="999"/>
        <item x="186"/>
        <item x="1389"/>
        <item x="442"/>
        <item x="443"/>
        <item x="859"/>
        <item x="1121"/>
        <item x="1751"/>
        <item x="469"/>
        <item x="559"/>
        <item x="560"/>
        <item x="1085"/>
        <item x="391"/>
        <item x="1379"/>
        <item x="574"/>
        <item x="23"/>
        <item x="694"/>
        <item x="1380"/>
        <item x="205"/>
        <item x="64"/>
        <item t="default"/>
      </items>
    </pivotField>
    <pivotField showAll="0"/>
    <pivotField showAll="0"/>
    <pivotField showAll="0"/>
    <pivotField showAll="0"/>
    <pivotField showAll="0"/>
    <pivotField axis="axisRow" showAll="0">
      <items count="7">
        <item x="0"/>
        <item x="1"/>
        <item x="2"/>
        <item x="3"/>
        <item x="4"/>
        <item x="5"/>
        <item t="default"/>
      </items>
    </pivotField>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s>
  <rowFields count="3">
    <field x="3"/>
    <field x="1"/>
    <field x="12"/>
  </rowFields>
  <rowItems count="715">
    <i>
      <x/>
    </i>
    <i r="1">
      <x v="16"/>
    </i>
    <i r="2">
      <x/>
    </i>
    <i r="2">
      <x v="1"/>
    </i>
    <i r="2">
      <x v="3"/>
    </i>
    <i r="1">
      <x v="60"/>
    </i>
    <i r="2">
      <x/>
    </i>
    <i r="2">
      <x v="4"/>
    </i>
    <i r="2">
      <x v="5"/>
    </i>
    <i r="1">
      <x v="73"/>
    </i>
    <i r="2">
      <x/>
    </i>
    <i r="1">
      <x v="77"/>
    </i>
    <i r="2">
      <x/>
    </i>
    <i r="2">
      <x v="3"/>
    </i>
    <i r="2">
      <x v="4"/>
    </i>
    <i r="2">
      <x v="5"/>
    </i>
    <i r="1">
      <x v="82"/>
    </i>
    <i r="2">
      <x/>
    </i>
    <i r="2">
      <x v="5"/>
    </i>
    <i r="1">
      <x v="177"/>
    </i>
    <i r="2">
      <x v="2"/>
    </i>
    <i>
      <x v="1"/>
    </i>
    <i r="1">
      <x v="56"/>
    </i>
    <i r="2">
      <x/>
    </i>
    <i r="2">
      <x v="1"/>
    </i>
    <i r="2">
      <x v="2"/>
    </i>
    <i r="2">
      <x v="4"/>
    </i>
    <i r="2">
      <x v="5"/>
    </i>
    <i r="1">
      <x v="100"/>
    </i>
    <i r="2">
      <x/>
    </i>
    <i r="2">
      <x v="4"/>
    </i>
    <i r="1">
      <x v="101"/>
    </i>
    <i r="2">
      <x/>
    </i>
    <i r="2">
      <x v="2"/>
    </i>
    <i r="2">
      <x v="4"/>
    </i>
    <i>
      <x v="2"/>
    </i>
    <i r="1">
      <x v="31"/>
    </i>
    <i r="2">
      <x/>
    </i>
    <i r="2">
      <x v="2"/>
    </i>
    <i r="2">
      <x v="3"/>
    </i>
    <i r="2">
      <x v="4"/>
    </i>
    <i r="1">
      <x v="70"/>
    </i>
    <i r="2">
      <x/>
    </i>
    <i r="2">
      <x v="2"/>
    </i>
    <i r="2">
      <x v="3"/>
    </i>
    <i r="2">
      <x v="4"/>
    </i>
    <i r="1">
      <x v="71"/>
    </i>
    <i r="2">
      <x v="3"/>
    </i>
    <i r="2">
      <x v="4"/>
    </i>
    <i r="1">
      <x v="171"/>
    </i>
    <i r="2">
      <x v="2"/>
    </i>
    <i r="1">
      <x v="181"/>
    </i>
    <i r="2">
      <x/>
    </i>
    <i r="2">
      <x v="2"/>
    </i>
    <i r="2">
      <x v="5"/>
    </i>
    <i>
      <x v="3"/>
    </i>
    <i r="1">
      <x v="175"/>
    </i>
    <i r="2">
      <x v="2"/>
    </i>
    <i r="1">
      <x v="188"/>
    </i>
    <i r="2">
      <x/>
    </i>
    <i r="2">
      <x v="1"/>
    </i>
    <i r="2">
      <x v="2"/>
    </i>
    <i r="2">
      <x v="3"/>
    </i>
    <i r="2">
      <x v="4"/>
    </i>
    <i r="2">
      <x v="5"/>
    </i>
    <i>
      <x v="4"/>
    </i>
    <i r="1">
      <x v="19"/>
    </i>
    <i r="2">
      <x/>
    </i>
    <i r="2">
      <x v="2"/>
    </i>
    <i r="2">
      <x v="4"/>
    </i>
    <i r="2">
      <x v="5"/>
    </i>
    <i r="1">
      <x v="21"/>
    </i>
    <i r="2">
      <x/>
    </i>
    <i r="2">
      <x v="4"/>
    </i>
    <i r="1">
      <x v="30"/>
    </i>
    <i r="2">
      <x/>
    </i>
    <i r="2">
      <x v="3"/>
    </i>
    <i r="2">
      <x v="4"/>
    </i>
    <i r="1">
      <x v="92"/>
    </i>
    <i r="2">
      <x v="2"/>
    </i>
    <i r="2">
      <x v="4"/>
    </i>
    <i r="1">
      <x v="96"/>
    </i>
    <i r="2">
      <x v="2"/>
    </i>
    <i r="2">
      <x v="4"/>
    </i>
    <i r="1">
      <x v="98"/>
    </i>
    <i r="2">
      <x/>
    </i>
    <i r="2">
      <x v="2"/>
    </i>
    <i>
      <x v="5"/>
    </i>
    <i r="1">
      <x v="5"/>
    </i>
    <i r="2">
      <x/>
    </i>
    <i r="2">
      <x v="5"/>
    </i>
    <i r="1">
      <x v="22"/>
    </i>
    <i r="2">
      <x/>
    </i>
    <i r="2">
      <x v="1"/>
    </i>
    <i r="2">
      <x v="2"/>
    </i>
    <i r="2">
      <x v="3"/>
    </i>
    <i r="2">
      <x v="4"/>
    </i>
    <i r="2">
      <x v="5"/>
    </i>
    <i r="1">
      <x v="32"/>
    </i>
    <i r="2">
      <x/>
    </i>
    <i r="2">
      <x v="5"/>
    </i>
    <i r="1">
      <x v="37"/>
    </i>
    <i r="2">
      <x v="4"/>
    </i>
    <i r="1">
      <x v="45"/>
    </i>
    <i r="2">
      <x/>
    </i>
    <i r="1">
      <x v="47"/>
    </i>
    <i r="2">
      <x/>
    </i>
    <i r="2">
      <x v="4"/>
    </i>
    <i r="1">
      <x v="63"/>
    </i>
    <i r="2">
      <x/>
    </i>
    <i r="2">
      <x v="2"/>
    </i>
    <i r="1">
      <x v="69"/>
    </i>
    <i r="2">
      <x/>
    </i>
    <i r="2">
      <x v="2"/>
    </i>
    <i r="2">
      <x v="3"/>
    </i>
    <i r="2">
      <x v="4"/>
    </i>
    <i r="1">
      <x v="75"/>
    </i>
    <i r="2">
      <x/>
    </i>
    <i r="2">
      <x v="1"/>
    </i>
    <i r="2">
      <x v="2"/>
    </i>
    <i r="2">
      <x v="3"/>
    </i>
    <i r="2">
      <x v="4"/>
    </i>
    <i r="2">
      <x v="5"/>
    </i>
    <i r="1">
      <x v="76"/>
    </i>
    <i r="2">
      <x/>
    </i>
    <i r="2">
      <x v="1"/>
    </i>
    <i r="2">
      <x v="2"/>
    </i>
    <i r="2">
      <x v="3"/>
    </i>
    <i r="2">
      <x v="4"/>
    </i>
    <i r="2">
      <x v="5"/>
    </i>
    <i r="1">
      <x v="81"/>
    </i>
    <i r="2">
      <x/>
    </i>
    <i r="2">
      <x v="1"/>
    </i>
    <i r="2">
      <x v="4"/>
    </i>
    <i r="1">
      <x v="192"/>
    </i>
    <i r="2">
      <x/>
    </i>
    <i r="2">
      <x v="2"/>
    </i>
    <i r="2">
      <x v="3"/>
    </i>
    <i r="2">
      <x v="5"/>
    </i>
    <i>
      <x v="6"/>
    </i>
    <i r="1">
      <x v="12"/>
    </i>
    <i r="2">
      <x/>
    </i>
    <i r="1">
      <x v="14"/>
    </i>
    <i r="2">
      <x/>
    </i>
    <i r="2">
      <x v="5"/>
    </i>
    <i r="1">
      <x v="42"/>
    </i>
    <i r="2">
      <x/>
    </i>
    <i r="2">
      <x v="2"/>
    </i>
    <i r="2">
      <x v="3"/>
    </i>
    <i r="2">
      <x v="4"/>
    </i>
    <i r="2">
      <x v="5"/>
    </i>
    <i r="1">
      <x v="49"/>
    </i>
    <i r="2">
      <x/>
    </i>
    <i r="2">
      <x v="4"/>
    </i>
    <i r="1">
      <x v="50"/>
    </i>
    <i r="2">
      <x v="5"/>
    </i>
    <i r="1">
      <x v="137"/>
    </i>
    <i r="2">
      <x v="4"/>
    </i>
    <i r="1">
      <x v="138"/>
    </i>
    <i r="2">
      <x/>
    </i>
    <i r="2">
      <x v="1"/>
    </i>
    <i r="2">
      <x v="2"/>
    </i>
    <i r="2">
      <x v="3"/>
    </i>
    <i r="2">
      <x v="4"/>
    </i>
    <i r="1">
      <x v="139"/>
    </i>
    <i r="2">
      <x/>
    </i>
    <i r="2">
      <x v="3"/>
    </i>
    <i r="1">
      <x v="148"/>
    </i>
    <i r="2">
      <x/>
    </i>
    <i r="2">
      <x v="1"/>
    </i>
    <i r="2">
      <x v="3"/>
    </i>
    <i r="2">
      <x v="4"/>
    </i>
    <i r="2">
      <x v="5"/>
    </i>
    <i r="1">
      <x v="149"/>
    </i>
    <i r="2">
      <x/>
    </i>
    <i r="2">
      <x v="1"/>
    </i>
    <i r="2">
      <x v="3"/>
    </i>
    <i r="2">
      <x v="4"/>
    </i>
    <i r="2">
      <x v="5"/>
    </i>
    <i r="1">
      <x v="150"/>
    </i>
    <i r="2">
      <x/>
    </i>
    <i r="2">
      <x v="5"/>
    </i>
    <i r="1">
      <x v="157"/>
    </i>
    <i r="2">
      <x/>
    </i>
    <i>
      <x v="7"/>
    </i>
    <i r="1">
      <x v="59"/>
    </i>
    <i r="2">
      <x/>
    </i>
    <i r="2">
      <x v="5"/>
    </i>
    <i r="1">
      <x v="179"/>
    </i>
    <i r="2">
      <x/>
    </i>
    <i r="2">
      <x v="2"/>
    </i>
    <i r="2">
      <x v="3"/>
    </i>
    <i>
      <x v="8"/>
    </i>
    <i r="1">
      <x v="7"/>
    </i>
    <i r="2">
      <x/>
    </i>
    <i r="2">
      <x v="5"/>
    </i>
    <i r="1">
      <x v="33"/>
    </i>
    <i r="2">
      <x/>
    </i>
    <i r="2">
      <x v="1"/>
    </i>
    <i r="2">
      <x v="4"/>
    </i>
    <i r="2">
      <x v="5"/>
    </i>
    <i r="1">
      <x v="35"/>
    </i>
    <i r="2">
      <x/>
    </i>
    <i r="1">
      <x v="54"/>
    </i>
    <i r="2">
      <x v="2"/>
    </i>
    <i r="2">
      <x v="5"/>
    </i>
    <i r="1">
      <x v="58"/>
    </i>
    <i r="2">
      <x/>
    </i>
    <i r="1">
      <x v="78"/>
    </i>
    <i r="2">
      <x/>
    </i>
    <i r="2">
      <x v="2"/>
    </i>
    <i r="1">
      <x v="79"/>
    </i>
    <i r="2">
      <x/>
    </i>
    <i r="2">
      <x v="4"/>
    </i>
    <i r="2">
      <x v="5"/>
    </i>
    <i r="1">
      <x v="80"/>
    </i>
    <i r="2">
      <x/>
    </i>
    <i r="1">
      <x v="140"/>
    </i>
    <i r="2">
      <x v="5"/>
    </i>
    <i r="1">
      <x v="141"/>
    </i>
    <i r="2">
      <x/>
    </i>
    <i r="2">
      <x v="3"/>
    </i>
    <i r="2">
      <x v="5"/>
    </i>
    <i r="1">
      <x v="144"/>
    </i>
    <i r="2">
      <x v="2"/>
    </i>
    <i r="1">
      <x v="151"/>
    </i>
    <i r="2">
      <x/>
    </i>
    <i r="1">
      <x v="154"/>
    </i>
    <i r="2">
      <x/>
    </i>
    <i r="2">
      <x v="4"/>
    </i>
    <i r="1">
      <x v="158"/>
    </i>
    <i r="2">
      <x v="1"/>
    </i>
    <i r="1">
      <x v="182"/>
    </i>
    <i r="2">
      <x v="1"/>
    </i>
    <i r="2">
      <x v="2"/>
    </i>
    <i r="2">
      <x v="3"/>
    </i>
    <i r="2">
      <x v="4"/>
    </i>
    <i>
      <x v="9"/>
    </i>
    <i r="1">
      <x v="3"/>
    </i>
    <i r="2">
      <x v="2"/>
    </i>
    <i r="2">
      <x v="3"/>
    </i>
    <i r="1">
      <x v="17"/>
    </i>
    <i r="2">
      <x/>
    </i>
    <i r="2">
      <x v="2"/>
    </i>
    <i r="2">
      <x v="3"/>
    </i>
    <i r="2">
      <x v="4"/>
    </i>
    <i r="2">
      <x v="5"/>
    </i>
    <i r="1">
      <x v="74"/>
    </i>
    <i r="2">
      <x v="4"/>
    </i>
    <i r="1">
      <x v="136"/>
    </i>
    <i r="2">
      <x/>
    </i>
    <i r="2">
      <x v="1"/>
    </i>
    <i r="2">
      <x v="3"/>
    </i>
    <i r="1">
      <x v="142"/>
    </i>
    <i r="2">
      <x/>
    </i>
    <i r="2">
      <x v="1"/>
    </i>
    <i r="2">
      <x v="3"/>
    </i>
    <i r="2">
      <x v="5"/>
    </i>
    <i r="1">
      <x v="143"/>
    </i>
    <i r="2">
      <x/>
    </i>
    <i r="2">
      <x v="4"/>
    </i>
    <i r="1">
      <x v="160"/>
    </i>
    <i r="2">
      <x v="4"/>
    </i>
    <i r="1">
      <x v="172"/>
    </i>
    <i r="2">
      <x/>
    </i>
    <i r="2">
      <x v="2"/>
    </i>
    <i r="2">
      <x v="4"/>
    </i>
    <i r="1">
      <x v="183"/>
    </i>
    <i r="2">
      <x v="2"/>
    </i>
    <i r="2">
      <x v="3"/>
    </i>
    <i r="2">
      <x v="4"/>
    </i>
    <i r="2">
      <x v="5"/>
    </i>
    <i>
      <x v="10"/>
    </i>
    <i r="1">
      <x v="1"/>
    </i>
    <i r="2">
      <x/>
    </i>
    <i r="1">
      <x v="9"/>
    </i>
    <i r="2">
      <x/>
    </i>
    <i r="2">
      <x v="1"/>
    </i>
    <i r="1">
      <x v="10"/>
    </i>
    <i r="2">
      <x/>
    </i>
    <i r="1">
      <x v="57"/>
    </i>
    <i r="2">
      <x/>
    </i>
    <i r="2">
      <x v="5"/>
    </i>
    <i r="1">
      <x v="102"/>
    </i>
    <i r="2">
      <x/>
    </i>
    <i r="2">
      <x v="4"/>
    </i>
    <i r="2">
      <x v="5"/>
    </i>
    <i r="1">
      <x v="103"/>
    </i>
    <i r="2">
      <x/>
    </i>
    <i r="2">
      <x v="2"/>
    </i>
    <i r="2">
      <x v="5"/>
    </i>
    <i r="1">
      <x v="104"/>
    </i>
    <i r="2">
      <x v="4"/>
    </i>
    <i r="1">
      <x v="105"/>
    </i>
    <i r="2">
      <x/>
    </i>
    <i r="2">
      <x v="4"/>
    </i>
    <i r="2">
      <x v="5"/>
    </i>
    <i r="1">
      <x v="106"/>
    </i>
    <i r="2">
      <x/>
    </i>
    <i r="1">
      <x v="107"/>
    </i>
    <i r="2">
      <x/>
    </i>
    <i r="2">
      <x v="4"/>
    </i>
    <i r="2">
      <x v="5"/>
    </i>
    <i r="1">
      <x v="108"/>
    </i>
    <i r="2">
      <x/>
    </i>
    <i r="2">
      <x v="2"/>
    </i>
    <i r="2">
      <x v="4"/>
    </i>
    <i r="1">
      <x v="109"/>
    </i>
    <i r="2">
      <x/>
    </i>
    <i r="2">
      <x v="4"/>
    </i>
    <i r="2">
      <x v="5"/>
    </i>
    <i r="1">
      <x v="110"/>
    </i>
    <i r="2">
      <x/>
    </i>
    <i r="2">
      <x v="5"/>
    </i>
    <i r="1">
      <x v="111"/>
    </i>
    <i r="2">
      <x/>
    </i>
    <i r="2">
      <x v="5"/>
    </i>
    <i r="1">
      <x v="112"/>
    </i>
    <i r="2">
      <x v="2"/>
    </i>
    <i r="1">
      <x v="113"/>
    </i>
    <i r="2">
      <x/>
    </i>
    <i r="2">
      <x v="2"/>
    </i>
    <i r="2">
      <x v="4"/>
    </i>
    <i r="2">
      <x v="5"/>
    </i>
    <i r="1">
      <x v="114"/>
    </i>
    <i r="2">
      <x/>
    </i>
    <i r="2">
      <x v="1"/>
    </i>
    <i r="2">
      <x v="4"/>
    </i>
    <i r="1">
      <x v="115"/>
    </i>
    <i r="2">
      <x/>
    </i>
    <i r="2">
      <x v="2"/>
    </i>
    <i r="2">
      <x v="4"/>
    </i>
    <i r="1">
      <x v="116"/>
    </i>
    <i r="2">
      <x/>
    </i>
    <i r="2">
      <x v="1"/>
    </i>
    <i r="2">
      <x v="5"/>
    </i>
    <i r="1">
      <x v="117"/>
    </i>
    <i r="2">
      <x/>
    </i>
    <i r="1">
      <x v="118"/>
    </i>
    <i r="2">
      <x/>
    </i>
    <i r="2">
      <x v="2"/>
    </i>
    <i r="2">
      <x v="3"/>
    </i>
    <i r="1">
      <x v="119"/>
    </i>
    <i r="2">
      <x/>
    </i>
    <i r="1">
      <x v="120"/>
    </i>
    <i r="2">
      <x/>
    </i>
    <i r="1">
      <x v="121"/>
    </i>
    <i r="2">
      <x/>
    </i>
    <i r="2">
      <x v="4"/>
    </i>
    <i r="1">
      <x v="122"/>
    </i>
    <i r="2">
      <x/>
    </i>
    <i r="2">
      <x v="4"/>
    </i>
    <i r="1">
      <x v="123"/>
    </i>
    <i r="2">
      <x/>
    </i>
    <i r="2">
      <x v="1"/>
    </i>
    <i r="2">
      <x v="5"/>
    </i>
    <i r="1">
      <x v="124"/>
    </i>
    <i r="2">
      <x/>
    </i>
    <i r="1">
      <x v="125"/>
    </i>
    <i r="2">
      <x/>
    </i>
    <i r="2">
      <x v="4"/>
    </i>
    <i r="1">
      <x v="126"/>
    </i>
    <i r="2">
      <x v="3"/>
    </i>
    <i r="1">
      <x v="162"/>
    </i>
    <i r="2">
      <x/>
    </i>
    <i r="1">
      <x v="166"/>
    </i>
    <i r="2">
      <x/>
    </i>
    <i r="2">
      <x v="1"/>
    </i>
    <i r="2">
      <x v="2"/>
    </i>
    <i r="2">
      <x v="4"/>
    </i>
    <i r="1">
      <x v="193"/>
    </i>
    <i r="2">
      <x/>
    </i>
    <i>
      <x v="11"/>
    </i>
    <i r="1">
      <x v="2"/>
    </i>
    <i r="2">
      <x v="2"/>
    </i>
    <i r="2">
      <x v="3"/>
    </i>
    <i r="1">
      <x v="11"/>
    </i>
    <i r="2">
      <x/>
    </i>
    <i r="2">
      <x v="2"/>
    </i>
    <i r="2">
      <x v="3"/>
    </i>
    <i r="2">
      <x v="4"/>
    </i>
    <i r="1">
      <x v="13"/>
    </i>
    <i r="2">
      <x/>
    </i>
    <i r="2">
      <x v="4"/>
    </i>
    <i r="1">
      <x v="27"/>
    </i>
    <i r="2">
      <x/>
    </i>
    <i r="2">
      <x v="2"/>
    </i>
    <i r="2">
      <x v="3"/>
    </i>
    <i r="2">
      <x v="4"/>
    </i>
    <i r="2">
      <x v="5"/>
    </i>
    <i>
      <x v="12"/>
    </i>
    <i r="1">
      <x v="99"/>
    </i>
    <i r="2">
      <x/>
    </i>
    <i r="2">
      <x v="2"/>
    </i>
    <i>
      <x v="13"/>
    </i>
    <i r="1">
      <x v="159"/>
    </i>
    <i r="2">
      <x/>
    </i>
    <i r="2">
      <x v="1"/>
    </i>
    <i r="2">
      <x v="2"/>
    </i>
    <i r="2">
      <x v="3"/>
    </i>
    <i r="2">
      <x v="4"/>
    </i>
    <i r="2">
      <x v="5"/>
    </i>
    <i r="1">
      <x v="163"/>
    </i>
    <i r="2">
      <x/>
    </i>
    <i r="1">
      <x v="164"/>
    </i>
    <i r="2">
      <x/>
    </i>
    <i r="1">
      <x v="165"/>
    </i>
    <i r="2">
      <x/>
    </i>
    <i r="2">
      <x v="3"/>
    </i>
    <i r="1">
      <x v="167"/>
    </i>
    <i r="2">
      <x v="4"/>
    </i>
    <i r="1">
      <x v="169"/>
    </i>
    <i r="2">
      <x/>
    </i>
    <i r="2">
      <x v="4"/>
    </i>
    <i r="1">
      <x v="173"/>
    </i>
    <i r="2">
      <x/>
    </i>
    <i r="2">
      <x v="1"/>
    </i>
    <i r="1">
      <x v="174"/>
    </i>
    <i r="2">
      <x v="1"/>
    </i>
    <i r="2">
      <x v="2"/>
    </i>
    <i r="2">
      <x v="3"/>
    </i>
    <i r="2">
      <x v="5"/>
    </i>
    <i r="1">
      <x v="190"/>
    </i>
    <i r="2">
      <x/>
    </i>
    <i>
      <x v="14"/>
    </i>
    <i r="1">
      <x/>
    </i>
    <i r="2">
      <x/>
    </i>
    <i r="2">
      <x v="2"/>
    </i>
    <i r="2">
      <x v="3"/>
    </i>
    <i r="2">
      <x v="4"/>
    </i>
    <i r="1">
      <x v="4"/>
    </i>
    <i r="2">
      <x/>
    </i>
    <i r="2">
      <x v="1"/>
    </i>
    <i r="2">
      <x v="2"/>
    </i>
    <i r="2">
      <x v="5"/>
    </i>
    <i r="1">
      <x v="6"/>
    </i>
    <i r="2">
      <x/>
    </i>
    <i r="2">
      <x v="5"/>
    </i>
    <i r="1">
      <x v="20"/>
    </i>
    <i r="2">
      <x/>
    </i>
    <i r="2">
      <x v="1"/>
    </i>
    <i r="2">
      <x v="2"/>
    </i>
    <i r="2">
      <x v="3"/>
    </i>
    <i r="2">
      <x v="4"/>
    </i>
    <i r="1">
      <x v="26"/>
    </i>
    <i r="2">
      <x v="5"/>
    </i>
    <i r="1">
      <x v="34"/>
    </i>
    <i r="2">
      <x v="2"/>
    </i>
    <i r="2">
      <x v="4"/>
    </i>
    <i r="2">
      <x v="5"/>
    </i>
    <i r="1">
      <x v="51"/>
    </i>
    <i r="2">
      <x/>
    </i>
    <i r="2">
      <x v="2"/>
    </i>
    <i r="1">
      <x v="61"/>
    </i>
    <i r="2">
      <x/>
    </i>
    <i r="2">
      <x v="4"/>
    </i>
    <i r="2">
      <x v="5"/>
    </i>
    <i r="1">
      <x v="62"/>
    </i>
    <i r="2">
      <x v="4"/>
    </i>
    <i r="1">
      <x v="67"/>
    </i>
    <i r="2">
      <x/>
    </i>
    <i r="2">
      <x v="4"/>
    </i>
    <i r="1">
      <x v="68"/>
    </i>
    <i r="2">
      <x/>
    </i>
    <i r="1">
      <x v="83"/>
    </i>
    <i r="2">
      <x/>
    </i>
    <i r="2">
      <x v="1"/>
    </i>
    <i r="2">
      <x v="2"/>
    </i>
    <i r="2">
      <x v="3"/>
    </i>
    <i r="2">
      <x v="4"/>
    </i>
    <i r="2">
      <x v="5"/>
    </i>
    <i r="1">
      <x v="84"/>
    </i>
    <i r="2">
      <x/>
    </i>
    <i r="2">
      <x v="4"/>
    </i>
    <i r="2">
      <x v="5"/>
    </i>
    <i r="1">
      <x v="85"/>
    </i>
    <i r="2">
      <x/>
    </i>
    <i r="1">
      <x v="86"/>
    </i>
    <i r="2">
      <x/>
    </i>
    <i r="2">
      <x v="1"/>
    </i>
    <i r="2">
      <x v="2"/>
    </i>
    <i r="2">
      <x v="4"/>
    </i>
    <i r="2">
      <x v="5"/>
    </i>
    <i r="1">
      <x v="87"/>
    </i>
    <i r="2">
      <x/>
    </i>
    <i r="2">
      <x v="4"/>
    </i>
    <i r="2">
      <x v="5"/>
    </i>
    <i r="1">
      <x v="156"/>
    </i>
    <i r="2">
      <x/>
    </i>
    <i r="2">
      <x v="5"/>
    </i>
    <i r="1">
      <x v="191"/>
    </i>
    <i r="2">
      <x v="2"/>
    </i>
    <i>
      <x v="15"/>
    </i>
    <i r="1">
      <x v="8"/>
    </i>
    <i r="2">
      <x/>
    </i>
    <i r="2">
      <x v="3"/>
    </i>
    <i r="1">
      <x v="15"/>
    </i>
    <i r="2">
      <x/>
    </i>
    <i r="2">
      <x v="1"/>
    </i>
    <i r="2">
      <x v="2"/>
    </i>
    <i r="2">
      <x v="3"/>
    </i>
    <i r="1">
      <x v="18"/>
    </i>
    <i r="2">
      <x/>
    </i>
    <i r="2">
      <x v="2"/>
    </i>
    <i r="2">
      <x v="3"/>
    </i>
    <i r="2">
      <x v="4"/>
    </i>
    <i r="2">
      <x v="5"/>
    </i>
    <i r="1">
      <x v="52"/>
    </i>
    <i r="2">
      <x/>
    </i>
    <i r="2">
      <x v="2"/>
    </i>
    <i r="2">
      <x v="3"/>
    </i>
    <i r="2">
      <x v="5"/>
    </i>
    <i r="1">
      <x v="64"/>
    </i>
    <i r="2">
      <x/>
    </i>
    <i r="2">
      <x v="2"/>
    </i>
    <i r="2">
      <x v="3"/>
    </i>
    <i r="2">
      <x v="4"/>
    </i>
    <i r="1">
      <x v="65"/>
    </i>
    <i r="2">
      <x/>
    </i>
    <i r="2">
      <x v="2"/>
    </i>
    <i r="2">
      <x v="3"/>
    </i>
    <i r="2">
      <x v="4"/>
    </i>
    <i r="2">
      <x v="5"/>
    </i>
    <i r="1">
      <x v="66"/>
    </i>
    <i r="2">
      <x v="1"/>
    </i>
    <i r="2">
      <x v="4"/>
    </i>
    <i r="1">
      <x v="72"/>
    </i>
    <i r="2">
      <x/>
    </i>
    <i r="2">
      <x v="3"/>
    </i>
    <i r="2">
      <x v="4"/>
    </i>
    <i r="1">
      <x v="184"/>
    </i>
    <i r="2">
      <x/>
    </i>
    <i r="2">
      <x v="2"/>
    </i>
    <i r="1">
      <x v="189"/>
    </i>
    <i r="2">
      <x/>
    </i>
    <i>
      <x v="16"/>
    </i>
    <i r="1">
      <x v="25"/>
    </i>
    <i r="2">
      <x/>
    </i>
    <i r="2">
      <x v="1"/>
    </i>
    <i r="2">
      <x v="3"/>
    </i>
    <i r="2">
      <x v="4"/>
    </i>
    <i r="1">
      <x v="44"/>
    </i>
    <i r="2">
      <x/>
    </i>
    <i r="2">
      <x v="3"/>
    </i>
    <i r="2">
      <x v="4"/>
    </i>
    <i r="1">
      <x v="48"/>
    </i>
    <i r="2">
      <x/>
    </i>
    <i r="2">
      <x v="3"/>
    </i>
    <i r="2">
      <x v="4"/>
    </i>
    <i r="1">
      <x v="53"/>
    </i>
    <i r="2">
      <x/>
    </i>
    <i r="2">
      <x v="1"/>
    </i>
    <i r="2">
      <x v="4"/>
    </i>
    <i r="1">
      <x v="178"/>
    </i>
    <i r="2">
      <x v="3"/>
    </i>
    <i>
      <x v="17"/>
    </i>
    <i r="1">
      <x v="28"/>
    </i>
    <i r="2">
      <x v="4"/>
    </i>
    <i r="1">
      <x v="29"/>
    </i>
    <i r="2">
      <x/>
    </i>
    <i r="2">
      <x v="5"/>
    </i>
    <i r="1">
      <x v="36"/>
    </i>
    <i r="2">
      <x/>
    </i>
    <i r="1">
      <x v="38"/>
    </i>
    <i r="2">
      <x/>
    </i>
    <i r="2">
      <x v="2"/>
    </i>
    <i r="2">
      <x v="5"/>
    </i>
    <i r="1">
      <x v="40"/>
    </i>
    <i r="2">
      <x v="2"/>
    </i>
    <i r="2">
      <x v="4"/>
    </i>
    <i r="1">
      <x v="88"/>
    </i>
    <i r="2">
      <x/>
    </i>
    <i r="2">
      <x v="2"/>
    </i>
    <i r="2">
      <x v="3"/>
    </i>
    <i r="2">
      <x v="4"/>
    </i>
    <i r="1">
      <x v="89"/>
    </i>
    <i r="2">
      <x/>
    </i>
    <i r="2">
      <x v="4"/>
    </i>
    <i r="1">
      <x v="90"/>
    </i>
    <i r="2">
      <x/>
    </i>
    <i r="2">
      <x v="1"/>
    </i>
    <i r="2">
      <x v="3"/>
    </i>
    <i r="2">
      <x v="5"/>
    </i>
    <i r="1">
      <x v="91"/>
    </i>
    <i r="2">
      <x/>
    </i>
    <i r="1">
      <x v="93"/>
    </i>
    <i r="2">
      <x/>
    </i>
    <i r="2">
      <x v="2"/>
    </i>
    <i r="2">
      <x v="3"/>
    </i>
    <i r="2">
      <x v="4"/>
    </i>
    <i r="1">
      <x v="94"/>
    </i>
    <i r="2">
      <x/>
    </i>
    <i r="2">
      <x v="3"/>
    </i>
    <i r="2">
      <x v="5"/>
    </i>
    <i r="1">
      <x v="95"/>
    </i>
    <i r="2">
      <x v="2"/>
    </i>
    <i r="2">
      <x v="3"/>
    </i>
    <i r="2">
      <x v="5"/>
    </i>
    <i r="1">
      <x v="97"/>
    </i>
    <i r="2">
      <x/>
    </i>
    <i r="2">
      <x v="3"/>
    </i>
    <i r="2">
      <x v="4"/>
    </i>
    <i r="2">
      <x v="5"/>
    </i>
    <i r="1">
      <x v="168"/>
    </i>
    <i r="2">
      <x/>
    </i>
    <i r="1">
      <x v="185"/>
    </i>
    <i r="2">
      <x v="1"/>
    </i>
    <i>
      <x v="18"/>
    </i>
    <i r="1">
      <x v="41"/>
    </i>
    <i r="2">
      <x/>
    </i>
    <i r="2">
      <x v="2"/>
    </i>
    <i r="1">
      <x v="43"/>
    </i>
    <i r="2">
      <x/>
    </i>
    <i r="1">
      <x v="46"/>
    </i>
    <i r="2">
      <x/>
    </i>
    <i r="2">
      <x v="3"/>
    </i>
    <i r="2">
      <x v="5"/>
    </i>
    <i r="1">
      <x v="145"/>
    </i>
    <i r="2">
      <x/>
    </i>
    <i r="1">
      <x v="146"/>
    </i>
    <i r="2">
      <x/>
    </i>
    <i r="2">
      <x v="3"/>
    </i>
    <i r="1">
      <x v="152"/>
    </i>
    <i r="2">
      <x/>
    </i>
    <i r="2">
      <x v="4"/>
    </i>
    <i r="2">
      <x v="5"/>
    </i>
    <i r="1">
      <x v="161"/>
    </i>
    <i r="2">
      <x/>
    </i>
    <i r="2">
      <x v="1"/>
    </i>
    <i r="2">
      <x v="2"/>
    </i>
    <i r="2">
      <x v="3"/>
    </i>
    <i r="2">
      <x v="4"/>
    </i>
    <i r="2">
      <x v="5"/>
    </i>
    <i r="1">
      <x v="170"/>
    </i>
    <i r="2">
      <x v="5"/>
    </i>
    <i r="1">
      <x v="186"/>
    </i>
    <i r="2">
      <x v="1"/>
    </i>
    <i r="2">
      <x v="3"/>
    </i>
    <i>
      <x v="19"/>
    </i>
    <i r="1">
      <x v="55"/>
    </i>
    <i r="2">
      <x/>
    </i>
    <i r="2">
      <x v="1"/>
    </i>
    <i r="2">
      <x v="2"/>
    </i>
    <i r="2">
      <x v="3"/>
    </i>
    <i r="2">
      <x v="4"/>
    </i>
    <i r="1">
      <x v="176"/>
    </i>
    <i r="2">
      <x v="1"/>
    </i>
    <i r="2">
      <x v="2"/>
    </i>
    <i r="2">
      <x v="3"/>
    </i>
    <i>
      <x v="20"/>
    </i>
    <i r="1">
      <x v="24"/>
    </i>
    <i r="2">
      <x/>
    </i>
    <i r="2">
      <x v="1"/>
    </i>
    <i r="2">
      <x v="3"/>
    </i>
    <i r="1">
      <x v="147"/>
    </i>
    <i r="2">
      <x/>
    </i>
    <i r="2">
      <x v="2"/>
    </i>
    <i r="2">
      <x v="4"/>
    </i>
    <i r="1">
      <x v="153"/>
    </i>
    <i r="2">
      <x/>
    </i>
    <i r="2">
      <x v="1"/>
    </i>
    <i r="2">
      <x v="4"/>
    </i>
    <i r="2">
      <x v="5"/>
    </i>
    <i r="1">
      <x v="187"/>
    </i>
    <i r="2">
      <x/>
    </i>
    <i r="2">
      <x v="1"/>
    </i>
    <i r="2">
      <x v="3"/>
    </i>
    <i r="2">
      <x v="4"/>
    </i>
    <i>
      <x v="21"/>
    </i>
    <i r="1">
      <x v="180"/>
    </i>
    <i r="2">
      <x v="2"/>
    </i>
    <i>
      <x v="22"/>
    </i>
    <i r="1">
      <x v="23"/>
    </i>
    <i r="2">
      <x/>
    </i>
    <i r="2">
      <x v="2"/>
    </i>
    <i r="2">
      <x v="4"/>
    </i>
    <i r="2">
      <x v="5"/>
    </i>
    <i r="1">
      <x v="39"/>
    </i>
    <i r="2">
      <x/>
    </i>
    <i r="2">
      <x v="4"/>
    </i>
    <i r="1">
      <x v="127"/>
    </i>
    <i r="2">
      <x/>
    </i>
    <i r="1">
      <x v="128"/>
    </i>
    <i r="2">
      <x v="4"/>
    </i>
    <i r="1">
      <x v="129"/>
    </i>
    <i r="2">
      <x/>
    </i>
    <i r="1">
      <x v="130"/>
    </i>
    <i r="2">
      <x/>
    </i>
    <i r="2">
      <x v="4"/>
    </i>
    <i r="1">
      <x v="131"/>
    </i>
    <i r="2">
      <x/>
    </i>
    <i r="2">
      <x v="4"/>
    </i>
    <i r="2">
      <x v="5"/>
    </i>
    <i r="1">
      <x v="132"/>
    </i>
    <i r="2">
      <x/>
    </i>
    <i r="2">
      <x v="3"/>
    </i>
    <i r="2">
      <x v="4"/>
    </i>
    <i r="1">
      <x v="133"/>
    </i>
    <i r="2">
      <x/>
    </i>
    <i r="2">
      <x v="4"/>
    </i>
    <i r="1">
      <x v="134"/>
    </i>
    <i r="2">
      <x/>
    </i>
    <i r="2">
      <x v="4"/>
    </i>
    <i r="2">
      <x v="5"/>
    </i>
    <i r="1">
      <x v="135"/>
    </i>
    <i r="2">
      <x/>
    </i>
    <i r="2">
      <x v="2"/>
    </i>
    <i r="2">
      <x v="5"/>
    </i>
    <i r="1">
      <x v="155"/>
    </i>
    <i r="2">
      <x/>
    </i>
    <i r="2">
      <x v="1"/>
    </i>
    <i r="2">
      <x v="2"/>
    </i>
    <i r="2">
      <x v="3"/>
    </i>
    <i r="2">
      <x v="4"/>
    </i>
    <i t="grand">
      <x/>
    </i>
  </rowItems>
  <colFields count="1">
    <field x="-2"/>
  </colFields>
  <colItems count="2">
    <i>
      <x/>
    </i>
    <i i="1">
      <x v="1"/>
    </i>
  </colItems>
  <dataFields count="2">
    <dataField name="Conteggio di id_gara" fld="6" subtotal="count" baseField="0" baseItem="0"/>
    <dataField name="Somma di Importo_Lotto"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 pivot3"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B718" firstHeaderRow="1" firstDataRow="1" firstDataCol="1"/>
  <pivotFields count="27">
    <pivotField showAll="0">
      <items count="195">
        <item x="0"/>
        <item x="1"/>
        <item x="2"/>
        <item x="155"/>
        <item x="3"/>
        <item x="4"/>
        <item x="5"/>
        <item x="162"/>
        <item x="181"/>
        <item x="6"/>
        <item x="7"/>
        <item x="8"/>
        <item x="9"/>
        <item x="10"/>
        <item x="11"/>
        <item x="12"/>
        <item x="13"/>
        <item x="182"/>
        <item x="163"/>
        <item x="183"/>
        <item x="164"/>
        <item x="14"/>
        <item x="15"/>
        <item x="16"/>
        <item x="17"/>
        <item x="18"/>
        <item x="19"/>
        <item x="20"/>
        <item x="156"/>
        <item x="21"/>
        <item x="22"/>
        <item x="165"/>
        <item x="23"/>
        <item x="24"/>
        <item x="25"/>
        <item x="166"/>
        <item x="26"/>
        <item x="27"/>
        <item x="28"/>
        <item x="29"/>
        <item x="30"/>
        <item x="31"/>
        <item x="167"/>
        <item x="32"/>
        <item x="33"/>
        <item x="34"/>
        <item x="35"/>
        <item x="36"/>
        <item x="37"/>
        <item x="178"/>
        <item x="38"/>
        <item x="39"/>
        <item x="40"/>
        <item x="41"/>
        <item x="190"/>
        <item x="191"/>
        <item x="42"/>
        <item x="43"/>
        <item x="44"/>
        <item x="45"/>
        <item x="46"/>
        <item x="47"/>
        <item x="48"/>
        <item x="49"/>
        <item x="50"/>
        <item x="51"/>
        <item x="52"/>
        <item x="53"/>
        <item x="54"/>
        <item x="184"/>
        <item x="55"/>
        <item x="56"/>
        <item x="57"/>
        <item x="58"/>
        <item x="59"/>
        <item x="60"/>
        <item x="61"/>
        <item x="62"/>
        <item x="63"/>
        <item x="64"/>
        <item x="65"/>
        <item x="66"/>
        <item x="185"/>
        <item x="67"/>
        <item x="68"/>
        <item x="168"/>
        <item x="69"/>
        <item x="70"/>
        <item x="169"/>
        <item x="71"/>
        <item x="72"/>
        <item x="73"/>
        <item x="74"/>
        <item x="75"/>
        <item x="76"/>
        <item x="77"/>
        <item x="78"/>
        <item x="79"/>
        <item x="80"/>
        <item x="81"/>
        <item x="82"/>
        <item x="83"/>
        <item x="84"/>
        <item x="186"/>
        <item x="85"/>
        <item x="86"/>
        <item x="87"/>
        <item x="88"/>
        <item x="89"/>
        <item x="90"/>
        <item x="91"/>
        <item x="92"/>
        <item x="93"/>
        <item x="94"/>
        <item x="95"/>
        <item x="96"/>
        <item x="97"/>
        <item x="98"/>
        <item x="99"/>
        <item x="100"/>
        <item x="101"/>
        <item x="170"/>
        <item x="102"/>
        <item x="157"/>
        <item x="103"/>
        <item x="104"/>
        <item x="105"/>
        <item x="106"/>
        <item x="107"/>
        <item x="108"/>
        <item x="109"/>
        <item x="187"/>
        <item x="171"/>
        <item x="172"/>
        <item x="110"/>
        <item x="111"/>
        <item x="112"/>
        <item x="113"/>
        <item x="114"/>
        <item x="115"/>
        <item x="116"/>
        <item x="117"/>
        <item x="118"/>
        <item x="188"/>
        <item x="119"/>
        <item x="120"/>
        <item x="192"/>
        <item x="121"/>
        <item x="122"/>
        <item x="123"/>
        <item x="124"/>
        <item x="125"/>
        <item x="126"/>
        <item x="127"/>
        <item x="128"/>
        <item x="129"/>
        <item x="130"/>
        <item x="131"/>
        <item x="132"/>
        <item x="133"/>
        <item x="134"/>
        <item x="173"/>
        <item x="135"/>
        <item x="136"/>
        <item x="179"/>
        <item x="137"/>
        <item x="138"/>
        <item x="139"/>
        <item x="174"/>
        <item x="180"/>
        <item x="140"/>
        <item x="175"/>
        <item x="158"/>
        <item x="141"/>
        <item x="142"/>
        <item x="143"/>
        <item x="159"/>
        <item x="144"/>
        <item x="160"/>
        <item x="145"/>
        <item x="146"/>
        <item x="147"/>
        <item x="148"/>
        <item x="176"/>
        <item x="193"/>
        <item x="149"/>
        <item x="177"/>
        <item x="150"/>
        <item x="151"/>
        <item x="161"/>
        <item x="152"/>
        <item x="189"/>
        <item x="153"/>
        <item x="154"/>
        <item t="default"/>
      </items>
    </pivotField>
    <pivotField axis="axisRow" showAll="0">
      <items count="195">
        <item x="150"/>
        <item x="121"/>
        <item x="166"/>
        <item x="177"/>
        <item x="60"/>
        <item x="151"/>
        <item x="28"/>
        <item x="138"/>
        <item x="45"/>
        <item x="128"/>
        <item x="129"/>
        <item x="49"/>
        <item x="144"/>
        <item x="25"/>
        <item x="148"/>
        <item x="81"/>
        <item x="22"/>
        <item x="61"/>
        <item x="106"/>
        <item x="20"/>
        <item x="135"/>
        <item x="43"/>
        <item x="116"/>
        <item x="3"/>
        <item x="47"/>
        <item x="57"/>
        <item x="192"/>
        <item x="62"/>
        <item x="187"/>
        <item x="98"/>
        <item x="44"/>
        <item x="16"/>
        <item x="42"/>
        <item x="101"/>
        <item x="164"/>
        <item x="110"/>
        <item x="99"/>
        <item x="188"/>
        <item x="75"/>
        <item x="89"/>
        <item x="171"/>
        <item x="5"/>
        <item x="54"/>
        <item x="48"/>
        <item x="55"/>
        <item x="149"/>
        <item x="95"/>
        <item x="118"/>
        <item x="77"/>
        <item x="17"/>
        <item x="190"/>
        <item x="27"/>
        <item x="52"/>
        <item x="147"/>
        <item x="172"/>
        <item x="23"/>
        <item x="72"/>
        <item x="78"/>
        <item x="120"/>
        <item x="38"/>
        <item x="39"/>
        <item x="50"/>
        <item x="183"/>
        <item x="67"/>
        <item x="114"/>
        <item x="34"/>
        <item x="160"/>
        <item x="136"/>
        <item x="14"/>
        <item x="83"/>
        <item x="15"/>
        <item x="178"/>
        <item x="90"/>
        <item x="56"/>
        <item x="182"/>
        <item x="111"/>
        <item x="112"/>
        <item x="21"/>
        <item x="137"/>
        <item x="103"/>
        <item x="102"/>
        <item x="96"/>
        <item x="0"/>
        <item x="133"/>
        <item x="134"/>
        <item x="40"/>
        <item x="6"/>
        <item x="33"/>
        <item x="58"/>
        <item x="66"/>
        <item x="41"/>
        <item x="97"/>
        <item x="169"/>
        <item x="74"/>
        <item x="109"/>
        <item x="165"/>
        <item x="168"/>
        <item x="35"/>
        <item x="71"/>
        <item x="29"/>
        <item x="73"/>
        <item x="19"/>
        <item x="82"/>
        <item x="11"/>
        <item x="186"/>
        <item x="122"/>
        <item x="123"/>
        <item x="124"/>
        <item x="84"/>
        <item x="86"/>
        <item x="92"/>
        <item x="93"/>
        <item x="167"/>
        <item x="131"/>
        <item x="64"/>
        <item x="91"/>
        <item x="132"/>
        <item x="68"/>
        <item x="125"/>
        <item x="130"/>
        <item x="85"/>
        <item x="87"/>
        <item x="88"/>
        <item x="32"/>
        <item x="126"/>
        <item x="127"/>
        <item x="179"/>
        <item x="76"/>
        <item x="185"/>
        <item x="1"/>
        <item x="69"/>
        <item x="70"/>
        <item x="4"/>
        <item x="9"/>
        <item x="12"/>
        <item x="63"/>
        <item x="13"/>
        <item x="184"/>
        <item x="145"/>
        <item x="31"/>
        <item x="191"/>
        <item x="37"/>
        <item x="80"/>
        <item x="10"/>
        <item x="170"/>
        <item x="115"/>
        <item x="53"/>
        <item x="26"/>
        <item x="65"/>
        <item x="59"/>
        <item x="18"/>
        <item x="104"/>
        <item x="51"/>
        <item x="79"/>
        <item x="24"/>
        <item x="107"/>
        <item x="117"/>
        <item x="154"/>
        <item x="157"/>
        <item x="108"/>
        <item x="181"/>
        <item x="113"/>
        <item x="100"/>
        <item x="143"/>
        <item x="94"/>
        <item x="36"/>
        <item x="2"/>
        <item x="189"/>
        <item x="152"/>
        <item x="8"/>
        <item x="193"/>
        <item x="176"/>
        <item x="46"/>
        <item x="30"/>
        <item x="161"/>
        <item x="162"/>
        <item x="155"/>
        <item x="175"/>
        <item x="180"/>
        <item x="141"/>
        <item x="174"/>
        <item x="140"/>
        <item x="159"/>
        <item x="163"/>
        <item x="142"/>
        <item x="158"/>
        <item x="156"/>
        <item x="139"/>
        <item x="7"/>
        <item x="119"/>
        <item x="146"/>
        <item x="173"/>
        <item x="105"/>
        <item x="153"/>
        <item t="default"/>
      </items>
    </pivotField>
    <pivotField showAll="0"/>
    <pivotField axis="axisRow" showAll="0">
      <items count="24">
        <item x="0"/>
        <item x="10"/>
        <item x="8"/>
        <item x="5"/>
        <item x="11"/>
        <item x="20"/>
        <item x="9"/>
        <item x="19"/>
        <item x="13"/>
        <item x="7"/>
        <item x="2"/>
        <item x="14"/>
        <item x="16"/>
        <item x="6"/>
        <item x="4"/>
        <item x="17"/>
        <item x="21"/>
        <item x="18"/>
        <item x="3"/>
        <item x="12"/>
        <item x="15"/>
        <item x="22"/>
        <item x="1"/>
        <item t="default"/>
      </items>
    </pivotField>
    <pivotField showAll="0"/>
    <pivotField showAll="0"/>
    <pivotField showAll="0"/>
    <pivotField showAll="0"/>
    <pivotField showAll="0"/>
    <pivotField showAll="0"/>
    <pivotField showAll="0"/>
    <pivotField showAll="0"/>
    <pivotField axis="axisRow" showAll="0">
      <items count="7">
        <item x="0"/>
        <item x="1"/>
        <item x="2"/>
        <item x="3"/>
        <item x="4"/>
        <item x="5"/>
        <item t="default"/>
      </items>
    </pivotField>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s>
  <rowFields count="3">
    <field x="3"/>
    <field x="1"/>
    <field x="12"/>
  </rowFields>
  <rowItems count="715">
    <i>
      <x/>
    </i>
    <i r="1">
      <x v="16"/>
    </i>
    <i r="2">
      <x/>
    </i>
    <i r="2">
      <x v="1"/>
    </i>
    <i r="2">
      <x v="3"/>
    </i>
    <i r="1">
      <x v="60"/>
    </i>
    <i r="2">
      <x/>
    </i>
    <i r="2">
      <x v="4"/>
    </i>
    <i r="2">
      <x v="5"/>
    </i>
    <i r="1">
      <x v="73"/>
    </i>
    <i r="2">
      <x/>
    </i>
    <i r="1">
      <x v="77"/>
    </i>
    <i r="2">
      <x/>
    </i>
    <i r="2">
      <x v="3"/>
    </i>
    <i r="2">
      <x v="4"/>
    </i>
    <i r="2">
      <x v="5"/>
    </i>
    <i r="1">
      <x v="82"/>
    </i>
    <i r="2">
      <x/>
    </i>
    <i r="2">
      <x v="5"/>
    </i>
    <i r="1">
      <x v="177"/>
    </i>
    <i r="2">
      <x v="2"/>
    </i>
    <i>
      <x v="1"/>
    </i>
    <i r="1">
      <x v="56"/>
    </i>
    <i r="2">
      <x/>
    </i>
    <i r="2">
      <x v="1"/>
    </i>
    <i r="2">
      <x v="2"/>
    </i>
    <i r="2">
      <x v="4"/>
    </i>
    <i r="2">
      <x v="5"/>
    </i>
    <i r="1">
      <x v="100"/>
    </i>
    <i r="2">
      <x/>
    </i>
    <i r="2">
      <x v="4"/>
    </i>
    <i r="1">
      <x v="101"/>
    </i>
    <i r="2">
      <x/>
    </i>
    <i r="2">
      <x v="2"/>
    </i>
    <i r="2">
      <x v="4"/>
    </i>
    <i>
      <x v="2"/>
    </i>
    <i r="1">
      <x v="31"/>
    </i>
    <i r="2">
      <x/>
    </i>
    <i r="2">
      <x v="2"/>
    </i>
    <i r="2">
      <x v="3"/>
    </i>
    <i r="2">
      <x v="4"/>
    </i>
    <i r="1">
      <x v="70"/>
    </i>
    <i r="2">
      <x/>
    </i>
    <i r="2">
      <x v="2"/>
    </i>
    <i r="2">
      <x v="3"/>
    </i>
    <i r="2">
      <x v="4"/>
    </i>
    <i r="1">
      <x v="71"/>
    </i>
    <i r="2">
      <x v="3"/>
    </i>
    <i r="2">
      <x v="4"/>
    </i>
    <i r="1">
      <x v="171"/>
    </i>
    <i r="2">
      <x v="2"/>
    </i>
    <i r="1">
      <x v="181"/>
    </i>
    <i r="2">
      <x/>
    </i>
    <i r="2">
      <x v="2"/>
    </i>
    <i r="2">
      <x v="5"/>
    </i>
    <i>
      <x v="3"/>
    </i>
    <i r="1">
      <x v="175"/>
    </i>
    <i r="2">
      <x v="2"/>
    </i>
    <i r="1">
      <x v="188"/>
    </i>
    <i r="2">
      <x/>
    </i>
    <i r="2">
      <x v="1"/>
    </i>
    <i r="2">
      <x v="2"/>
    </i>
    <i r="2">
      <x v="3"/>
    </i>
    <i r="2">
      <x v="4"/>
    </i>
    <i r="2">
      <x v="5"/>
    </i>
    <i>
      <x v="4"/>
    </i>
    <i r="1">
      <x v="19"/>
    </i>
    <i r="2">
      <x/>
    </i>
    <i r="2">
      <x v="2"/>
    </i>
    <i r="2">
      <x v="4"/>
    </i>
    <i r="2">
      <x v="5"/>
    </i>
    <i r="1">
      <x v="21"/>
    </i>
    <i r="2">
      <x/>
    </i>
    <i r="2">
      <x v="4"/>
    </i>
    <i r="1">
      <x v="30"/>
    </i>
    <i r="2">
      <x/>
    </i>
    <i r="2">
      <x v="3"/>
    </i>
    <i r="2">
      <x v="4"/>
    </i>
    <i r="1">
      <x v="92"/>
    </i>
    <i r="2">
      <x v="2"/>
    </i>
    <i r="2">
      <x v="4"/>
    </i>
    <i r="1">
      <x v="96"/>
    </i>
    <i r="2">
      <x v="2"/>
    </i>
    <i r="2">
      <x v="4"/>
    </i>
    <i r="1">
      <x v="98"/>
    </i>
    <i r="2">
      <x/>
    </i>
    <i r="2">
      <x v="2"/>
    </i>
    <i>
      <x v="5"/>
    </i>
    <i r="1">
      <x v="5"/>
    </i>
    <i r="2">
      <x/>
    </i>
    <i r="2">
      <x v="5"/>
    </i>
    <i r="1">
      <x v="22"/>
    </i>
    <i r="2">
      <x/>
    </i>
    <i r="2">
      <x v="1"/>
    </i>
    <i r="2">
      <x v="2"/>
    </i>
    <i r="2">
      <x v="3"/>
    </i>
    <i r="2">
      <x v="4"/>
    </i>
    <i r="2">
      <x v="5"/>
    </i>
    <i r="1">
      <x v="32"/>
    </i>
    <i r="2">
      <x/>
    </i>
    <i r="2">
      <x v="5"/>
    </i>
    <i r="1">
      <x v="37"/>
    </i>
    <i r="2">
      <x v="4"/>
    </i>
    <i r="1">
      <x v="45"/>
    </i>
    <i r="2">
      <x/>
    </i>
    <i r="1">
      <x v="47"/>
    </i>
    <i r="2">
      <x/>
    </i>
    <i r="2">
      <x v="4"/>
    </i>
    <i r="1">
      <x v="63"/>
    </i>
    <i r="2">
      <x/>
    </i>
    <i r="2">
      <x v="2"/>
    </i>
    <i r="1">
      <x v="69"/>
    </i>
    <i r="2">
      <x/>
    </i>
    <i r="2">
      <x v="2"/>
    </i>
    <i r="2">
      <x v="3"/>
    </i>
    <i r="2">
      <x v="4"/>
    </i>
    <i r="1">
      <x v="75"/>
    </i>
    <i r="2">
      <x/>
    </i>
    <i r="2">
      <x v="1"/>
    </i>
    <i r="2">
      <x v="2"/>
    </i>
    <i r="2">
      <x v="3"/>
    </i>
    <i r="2">
      <x v="4"/>
    </i>
    <i r="2">
      <x v="5"/>
    </i>
    <i r="1">
      <x v="76"/>
    </i>
    <i r="2">
      <x/>
    </i>
    <i r="2">
      <x v="1"/>
    </i>
    <i r="2">
      <x v="2"/>
    </i>
    <i r="2">
      <x v="3"/>
    </i>
    <i r="2">
      <x v="4"/>
    </i>
    <i r="2">
      <x v="5"/>
    </i>
    <i r="1">
      <x v="81"/>
    </i>
    <i r="2">
      <x/>
    </i>
    <i r="2">
      <x v="1"/>
    </i>
    <i r="2">
      <x v="4"/>
    </i>
    <i r="1">
      <x v="192"/>
    </i>
    <i r="2">
      <x/>
    </i>
    <i r="2">
      <x v="2"/>
    </i>
    <i r="2">
      <x v="3"/>
    </i>
    <i r="2">
      <x v="5"/>
    </i>
    <i>
      <x v="6"/>
    </i>
    <i r="1">
      <x v="12"/>
    </i>
    <i r="2">
      <x/>
    </i>
    <i r="1">
      <x v="14"/>
    </i>
    <i r="2">
      <x/>
    </i>
    <i r="2">
      <x v="5"/>
    </i>
    <i r="1">
      <x v="42"/>
    </i>
    <i r="2">
      <x/>
    </i>
    <i r="2">
      <x v="2"/>
    </i>
    <i r="2">
      <x v="3"/>
    </i>
    <i r="2">
      <x v="4"/>
    </i>
    <i r="2">
      <x v="5"/>
    </i>
    <i r="1">
      <x v="49"/>
    </i>
    <i r="2">
      <x/>
    </i>
    <i r="2">
      <x v="4"/>
    </i>
    <i r="1">
      <x v="50"/>
    </i>
    <i r="2">
      <x v="5"/>
    </i>
    <i r="1">
      <x v="137"/>
    </i>
    <i r="2">
      <x v="4"/>
    </i>
    <i r="1">
      <x v="138"/>
    </i>
    <i r="2">
      <x/>
    </i>
    <i r="2">
      <x v="1"/>
    </i>
    <i r="2">
      <x v="2"/>
    </i>
    <i r="2">
      <x v="3"/>
    </i>
    <i r="2">
      <x v="4"/>
    </i>
    <i r="1">
      <x v="139"/>
    </i>
    <i r="2">
      <x/>
    </i>
    <i r="2">
      <x v="3"/>
    </i>
    <i r="1">
      <x v="148"/>
    </i>
    <i r="2">
      <x/>
    </i>
    <i r="2">
      <x v="1"/>
    </i>
    <i r="2">
      <x v="3"/>
    </i>
    <i r="2">
      <x v="4"/>
    </i>
    <i r="2">
      <x v="5"/>
    </i>
    <i r="1">
      <x v="149"/>
    </i>
    <i r="2">
      <x/>
    </i>
    <i r="2">
      <x v="1"/>
    </i>
    <i r="2">
      <x v="3"/>
    </i>
    <i r="2">
      <x v="4"/>
    </i>
    <i r="2">
      <x v="5"/>
    </i>
    <i r="1">
      <x v="150"/>
    </i>
    <i r="2">
      <x/>
    </i>
    <i r="2">
      <x v="5"/>
    </i>
    <i r="1">
      <x v="157"/>
    </i>
    <i r="2">
      <x/>
    </i>
    <i>
      <x v="7"/>
    </i>
    <i r="1">
      <x v="59"/>
    </i>
    <i r="2">
      <x/>
    </i>
    <i r="2">
      <x v="5"/>
    </i>
    <i r="1">
      <x v="179"/>
    </i>
    <i r="2">
      <x/>
    </i>
    <i r="2">
      <x v="2"/>
    </i>
    <i r="2">
      <x v="3"/>
    </i>
    <i>
      <x v="8"/>
    </i>
    <i r="1">
      <x v="7"/>
    </i>
    <i r="2">
      <x/>
    </i>
    <i r="2">
      <x v="5"/>
    </i>
    <i r="1">
      <x v="33"/>
    </i>
    <i r="2">
      <x/>
    </i>
    <i r="2">
      <x v="1"/>
    </i>
    <i r="2">
      <x v="4"/>
    </i>
    <i r="2">
      <x v="5"/>
    </i>
    <i r="1">
      <x v="35"/>
    </i>
    <i r="2">
      <x/>
    </i>
    <i r="1">
      <x v="54"/>
    </i>
    <i r="2">
      <x v="2"/>
    </i>
    <i r="2">
      <x v="5"/>
    </i>
    <i r="1">
      <x v="58"/>
    </i>
    <i r="2">
      <x/>
    </i>
    <i r="1">
      <x v="78"/>
    </i>
    <i r="2">
      <x/>
    </i>
    <i r="2">
      <x v="2"/>
    </i>
    <i r="1">
      <x v="79"/>
    </i>
    <i r="2">
      <x/>
    </i>
    <i r="2">
      <x v="4"/>
    </i>
    <i r="2">
      <x v="5"/>
    </i>
    <i r="1">
      <x v="80"/>
    </i>
    <i r="2">
      <x/>
    </i>
    <i r="1">
      <x v="140"/>
    </i>
    <i r="2">
      <x v="5"/>
    </i>
    <i r="1">
      <x v="141"/>
    </i>
    <i r="2">
      <x/>
    </i>
    <i r="2">
      <x v="3"/>
    </i>
    <i r="2">
      <x v="5"/>
    </i>
    <i r="1">
      <x v="144"/>
    </i>
    <i r="2">
      <x v="2"/>
    </i>
    <i r="1">
      <x v="151"/>
    </i>
    <i r="2">
      <x/>
    </i>
    <i r="1">
      <x v="154"/>
    </i>
    <i r="2">
      <x/>
    </i>
    <i r="2">
      <x v="4"/>
    </i>
    <i r="1">
      <x v="158"/>
    </i>
    <i r="2">
      <x v="1"/>
    </i>
    <i r="1">
      <x v="182"/>
    </i>
    <i r="2">
      <x v="1"/>
    </i>
    <i r="2">
      <x v="2"/>
    </i>
    <i r="2">
      <x v="3"/>
    </i>
    <i r="2">
      <x v="4"/>
    </i>
    <i>
      <x v="9"/>
    </i>
    <i r="1">
      <x v="3"/>
    </i>
    <i r="2">
      <x v="2"/>
    </i>
    <i r="2">
      <x v="3"/>
    </i>
    <i r="1">
      <x v="17"/>
    </i>
    <i r="2">
      <x/>
    </i>
    <i r="2">
      <x v="2"/>
    </i>
    <i r="2">
      <x v="3"/>
    </i>
    <i r="2">
      <x v="4"/>
    </i>
    <i r="2">
      <x v="5"/>
    </i>
    <i r="1">
      <x v="74"/>
    </i>
    <i r="2">
      <x v="4"/>
    </i>
    <i r="1">
      <x v="136"/>
    </i>
    <i r="2">
      <x/>
    </i>
    <i r="2">
      <x v="1"/>
    </i>
    <i r="2">
      <x v="3"/>
    </i>
    <i r="1">
      <x v="142"/>
    </i>
    <i r="2">
      <x/>
    </i>
    <i r="2">
      <x v="1"/>
    </i>
    <i r="2">
      <x v="3"/>
    </i>
    <i r="2">
      <x v="5"/>
    </i>
    <i r="1">
      <x v="143"/>
    </i>
    <i r="2">
      <x/>
    </i>
    <i r="2">
      <x v="4"/>
    </i>
    <i r="1">
      <x v="160"/>
    </i>
    <i r="2">
      <x v="4"/>
    </i>
    <i r="1">
      <x v="172"/>
    </i>
    <i r="2">
      <x/>
    </i>
    <i r="2">
      <x v="2"/>
    </i>
    <i r="2">
      <x v="4"/>
    </i>
    <i r="1">
      <x v="183"/>
    </i>
    <i r="2">
      <x v="2"/>
    </i>
    <i r="2">
      <x v="3"/>
    </i>
    <i r="2">
      <x v="4"/>
    </i>
    <i r="2">
      <x v="5"/>
    </i>
    <i>
      <x v="10"/>
    </i>
    <i r="1">
      <x v="1"/>
    </i>
    <i r="2">
      <x/>
    </i>
    <i r="1">
      <x v="9"/>
    </i>
    <i r="2">
      <x/>
    </i>
    <i r="2">
      <x v="1"/>
    </i>
    <i r="1">
      <x v="10"/>
    </i>
    <i r="2">
      <x/>
    </i>
    <i r="1">
      <x v="57"/>
    </i>
    <i r="2">
      <x/>
    </i>
    <i r="2">
      <x v="5"/>
    </i>
    <i r="1">
      <x v="102"/>
    </i>
    <i r="2">
      <x/>
    </i>
    <i r="2">
      <x v="4"/>
    </i>
    <i r="2">
      <x v="5"/>
    </i>
    <i r="1">
      <x v="103"/>
    </i>
    <i r="2">
      <x/>
    </i>
    <i r="2">
      <x v="2"/>
    </i>
    <i r="2">
      <x v="5"/>
    </i>
    <i r="1">
      <x v="104"/>
    </i>
    <i r="2">
      <x v="4"/>
    </i>
    <i r="1">
      <x v="105"/>
    </i>
    <i r="2">
      <x/>
    </i>
    <i r="2">
      <x v="4"/>
    </i>
    <i r="2">
      <x v="5"/>
    </i>
    <i r="1">
      <x v="106"/>
    </i>
    <i r="2">
      <x/>
    </i>
    <i r="1">
      <x v="107"/>
    </i>
    <i r="2">
      <x/>
    </i>
    <i r="2">
      <x v="4"/>
    </i>
    <i r="2">
      <x v="5"/>
    </i>
    <i r="1">
      <x v="108"/>
    </i>
    <i r="2">
      <x/>
    </i>
    <i r="2">
      <x v="2"/>
    </i>
    <i r="2">
      <x v="4"/>
    </i>
    <i r="1">
      <x v="109"/>
    </i>
    <i r="2">
      <x/>
    </i>
    <i r="2">
      <x v="4"/>
    </i>
    <i r="2">
      <x v="5"/>
    </i>
    <i r="1">
      <x v="110"/>
    </i>
    <i r="2">
      <x/>
    </i>
    <i r="2">
      <x v="5"/>
    </i>
    <i r="1">
      <x v="111"/>
    </i>
    <i r="2">
      <x/>
    </i>
    <i r="2">
      <x v="5"/>
    </i>
    <i r="1">
      <x v="112"/>
    </i>
    <i r="2">
      <x v="2"/>
    </i>
    <i r="1">
      <x v="113"/>
    </i>
    <i r="2">
      <x/>
    </i>
    <i r="2">
      <x v="2"/>
    </i>
    <i r="2">
      <x v="4"/>
    </i>
    <i r="2">
      <x v="5"/>
    </i>
    <i r="1">
      <x v="114"/>
    </i>
    <i r="2">
      <x/>
    </i>
    <i r="2">
      <x v="1"/>
    </i>
    <i r="2">
      <x v="4"/>
    </i>
    <i r="1">
      <x v="115"/>
    </i>
    <i r="2">
      <x/>
    </i>
    <i r="2">
      <x v="2"/>
    </i>
    <i r="2">
      <x v="4"/>
    </i>
    <i r="1">
      <x v="116"/>
    </i>
    <i r="2">
      <x/>
    </i>
    <i r="2">
      <x v="1"/>
    </i>
    <i r="2">
      <x v="5"/>
    </i>
    <i r="1">
      <x v="117"/>
    </i>
    <i r="2">
      <x/>
    </i>
    <i r="1">
      <x v="118"/>
    </i>
    <i r="2">
      <x/>
    </i>
    <i r="2">
      <x v="2"/>
    </i>
    <i r="2">
      <x v="3"/>
    </i>
    <i r="1">
      <x v="119"/>
    </i>
    <i r="2">
      <x/>
    </i>
    <i r="1">
      <x v="120"/>
    </i>
    <i r="2">
      <x/>
    </i>
    <i r="1">
      <x v="121"/>
    </i>
    <i r="2">
      <x/>
    </i>
    <i r="2">
      <x v="4"/>
    </i>
    <i r="1">
      <x v="122"/>
    </i>
    <i r="2">
      <x/>
    </i>
    <i r="2">
      <x v="4"/>
    </i>
    <i r="1">
      <x v="123"/>
    </i>
    <i r="2">
      <x/>
    </i>
    <i r="2">
      <x v="1"/>
    </i>
    <i r="2">
      <x v="5"/>
    </i>
    <i r="1">
      <x v="124"/>
    </i>
    <i r="2">
      <x/>
    </i>
    <i r="1">
      <x v="125"/>
    </i>
    <i r="2">
      <x/>
    </i>
    <i r="2">
      <x v="4"/>
    </i>
    <i r="1">
      <x v="126"/>
    </i>
    <i r="2">
      <x v="3"/>
    </i>
    <i r="1">
      <x v="162"/>
    </i>
    <i r="2">
      <x/>
    </i>
    <i r="1">
      <x v="166"/>
    </i>
    <i r="2">
      <x/>
    </i>
    <i r="2">
      <x v="1"/>
    </i>
    <i r="2">
      <x v="2"/>
    </i>
    <i r="2">
      <x v="4"/>
    </i>
    <i r="1">
      <x v="193"/>
    </i>
    <i r="2">
      <x/>
    </i>
    <i>
      <x v="11"/>
    </i>
    <i r="1">
      <x v="2"/>
    </i>
    <i r="2">
      <x v="2"/>
    </i>
    <i r="2">
      <x v="3"/>
    </i>
    <i r="1">
      <x v="11"/>
    </i>
    <i r="2">
      <x/>
    </i>
    <i r="2">
      <x v="2"/>
    </i>
    <i r="2">
      <x v="3"/>
    </i>
    <i r="2">
      <x v="4"/>
    </i>
    <i r="1">
      <x v="13"/>
    </i>
    <i r="2">
      <x/>
    </i>
    <i r="2">
      <x v="4"/>
    </i>
    <i r="1">
      <x v="27"/>
    </i>
    <i r="2">
      <x/>
    </i>
    <i r="2">
      <x v="2"/>
    </i>
    <i r="2">
      <x v="3"/>
    </i>
    <i r="2">
      <x v="4"/>
    </i>
    <i r="2">
      <x v="5"/>
    </i>
    <i>
      <x v="12"/>
    </i>
    <i r="1">
      <x v="99"/>
    </i>
    <i r="2">
      <x/>
    </i>
    <i r="2">
      <x v="2"/>
    </i>
    <i>
      <x v="13"/>
    </i>
    <i r="1">
      <x v="159"/>
    </i>
    <i r="2">
      <x/>
    </i>
    <i r="2">
      <x v="1"/>
    </i>
    <i r="2">
      <x v="2"/>
    </i>
    <i r="2">
      <x v="3"/>
    </i>
    <i r="2">
      <x v="4"/>
    </i>
    <i r="2">
      <x v="5"/>
    </i>
    <i r="1">
      <x v="163"/>
    </i>
    <i r="2">
      <x/>
    </i>
    <i r="1">
      <x v="164"/>
    </i>
    <i r="2">
      <x/>
    </i>
    <i r="1">
      <x v="165"/>
    </i>
    <i r="2">
      <x/>
    </i>
    <i r="2">
      <x v="3"/>
    </i>
    <i r="1">
      <x v="167"/>
    </i>
    <i r="2">
      <x v="4"/>
    </i>
    <i r="1">
      <x v="169"/>
    </i>
    <i r="2">
      <x/>
    </i>
    <i r="2">
      <x v="4"/>
    </i>
    <i r="1">
      <x v="173"/>
    </i>
    <i r="2">
      <x/>
    </i>
    <i r="2">
      <x v="1"/>
    </i>
    <i r="1">
      <x v="174"/>
    </i>
    <i r="2">
      <x v="1"/>
    </i>
    <i r="2">
      <x v="2"/>
    </i>
    <i r="2">
      <x v="3"/>
    </i>
    <i r="2">
      <x v="5"/>
    </i>
    <i r="1">
      <x v="190"/>
    </i>
    <i r="2">
      <x/>
    </i>
    <i>
      <x v="14"/>
    </i>
    <i r="1">
      <x/>
    </i>
    <i r="2">
      <x/>
    </i>
    <i r="2">
      <x v="2"/>
    </i>
    <i r="2">
      <x v="3"/>
    </i>
    <i r="2">
      <x v="4"/>
    </i>
    <i r="1">
      <x v="4"/>
    </i>
    <i r="2">
      <x/>
    </i>
    <i r="2">
      <x v="1"/>
    </i>
    <i r="2">
      <x v="2"/>
    </i>
    <i r="2">
      <x v="5"/>
    </i>
    <i r="1">
      <x v="6"/>
    </i>
    <i r="2">
      <x/>
    </i>
    <i r="2">
      <x v="5"/>
    </i>
    <i r="1">
      <x v="20"/>
    </i>
    <i r="2">
      <x/>
    </i>
    <i r="2">
      <x v="1"/>
    </i>
    <i r="2">
      <x v="2"/>
    </i>
    <i r="2">
      <x v="3"/>
    </i>
    <i r="2">
      <x v="4"/>
    </i>
    <i r="1">
      <x v="26"/>
    </i>
    <i r="2">
      <x v="5"/>
    </i>
    <i r="1">
      <x v="34"/>
    </i>
    <i r="2">
      <x v="2"/>
    </i>
    <i r="2">
      <x v="4"/>
    </i>
    <i r="2">
      <x v="5"/>
    </i>
    <i r="1">
      <x v="51"/>
    </i>
    <i r="2">
      <x/>
    </i>
    <i r="2">
      <x v="2"/>
    </i>
    <i r="1">
      <x v="61"/>
    </i>
    <i r="2">
      <x/>
    </i>
    <i r="2">
      <x v="4"/>
    </i>
    <i r="2">
      <x v="5"/>
    </i>
    <i r="1">
      <x v="62"/>
    </i>
    <i r="2">
      <x v="4"/>
    </i>
    <i r="1">
      <x v="67"/>
    </i>
    <i r="2">
      <x/>
    </i>
    <i r="2">
      <x v="4"/>
    </i>
    <i r="1">
      <x v="68"/>
    </i>
    <i r="2">
      <x/>
    </i>
    <i r="1">
      <x v="83"/>
    </i>
    <i r="2">
      <x/>
    </i>
    <i r="2">
      <x v="1"/>
    </i>
    <i r="2">
      <x v="2"/>
    </i>
    <i r="2">
      <x v="3"/>
    </i>
    <i r="2">
      <x v="4"/>
    </i>
    <i r="2">
      <x v="5"/>
    </i>
    <i r="1">
      <x v="84"/>
    </i>
    <i r="2">
      <x/>
    </i>
    <i r="2">
      <x v="4"/>
    </i>
    <i r="2">
      <x v="5"/>
    </i>
    <i r="1">
      <x v="85"/>
    </i>
    <i r="2">
      <x/>
    </i>
    <i r="1">
      <x v="86"/>
    </i>
    <i r="2">
      <x/>
    </i>
    <i r="2">
      <x v="1"/>
    </i>
    <i r="2">
      <x v="2"/>
    </i>
    <i r="2">
      <x v="4"/>
    </i>
    <i r="2">
      <x v="5"/>
    </i>
    <i r="1">
      <x v="87"/>
    </i>
    <i r="2">
      <x/>
    </i>
    <i r="2">
      <x v="4"/>
    </i>
    <i r="2">
      <x v="5"/>
    </i>
    <i r="1">
      <x v="156"/>
    </i>
    <i r="2">
      <x/>
    </i>
    <i r="2">
      <x v="5"/>
    </i>
    <i r="1">
      <x v="191"/>
    </i>
    <i r="2">
      <x v="2"/>
    </i>
    <i>
      <x v="15"/>
    </i>
    <i r="1">
      <x v="8"/>
    </i>
    <i r="2">
      <x/>
    </i>
    <i r="2">
      <x v="3"/>
    </i>
    <i r="1">
      <x v="15"/>
    </i>
    <i r="2">
      <x/>
    </i>
    <i r="2">
      <x v="1"/>
    </i>
    <i r="2">
      <x v="2"/>
    </i>
    <i r="2">
      <x v="3"/>
    </i>
    <i r="1">
      <x v="18"/>
    </i>
    <i r="2">
      <x/>
    </i>
    <i r="2">
      <x v="2"/>
    </i>
    <i r="2">
      <x v="3"/>
    </i>
    <i r="2">
      <x v="4"/>
    </i>
    <i r="2">
      <x v="5"/>
    </i>
    <i r="1">
      <x v="52"/>
    </i>
    <i r="2">
      <x/>
    </i>
    <i r="2">
      <x v="2"/>
    </i>
    <i r="2">
      <x v="3"/>
    </i>
    <i r="2">
      <x v="5"/>
    </i>
    <i r="1">
      <x v="64"/>
    </i>
    <i r="2">
      <x/>
    </i>
    <i r="2">
      <x v="2"/>
    </i>
    <i r="2">
      <x v="3"/>
    </i>
    <i r="2">
      <x v="4"/>
    </i>
    <i r="1">
      <x v="65"/>
    </i>
    <i r="2">
      <x/>
    </i>
    <i r="2">
      <x v="2"/>
    </i>
    <i r="2">
      <x v="3"/>
    </i>
    <i r="2">
      <x v="4"/>
    </i>
    <i r="2">
      <x v="5"/>
    </i>
    <i r="1">
      <x v="66"/>
    </i>
    <i r="2">
      <x v="1"/>
    </i>
    <i r="2">
      <x v="4"/>
    </i>
    <i r="1">
      <x v="72"/>
    </i>
    <i r="2">
      <x/>
    </i>
    <i r="2">
      <x v="3"/>
    </i>
    <i r="2">
      <x v="4"/>
    </i>
    <i r="1">
      <x v="184"/>
    </i>
    <i r="2">
      <x/>
    </i>
    <i r="2">
      <x v="2"/>
    </i>
    <i r="1">
      <x v="189"/>
    </i>
    <i r="2">
      <x/>
    </i>
    <i>
      <x v="16"/>
    </i>
    <i r="1">
      <x v="25"/>
    </i>
    <i r="2">
      <x/>
    </i>
    <i r="2">
      <x v="1"/>
    </i>
    <i r="2">
      <x v="3"/>
    </i>
    <i r="2">
      <x v="4"/>
    </i>
    <i r="1">
      <x v="44"/>
    </i>
    <i r="2">
      <x/>
    </i>
    <i r="2">
      <x v="3"/>
    </i>
    <i r="2">
      <x v="4"/>
    </i>
    <i r="1">
      <x v="48"/>
    </i>
    <i r="2">
      <x/>
    </i>
    <i r="2">
      <x v="3"/>
    </i>
    <i r="2">
      <x v="4"/>
    </i>
    <i r="1">
      <x v="53"/>
    </i>
    <i r="2">
      <x/>
    </i>
    <i r="2">
      <x v="1"/>
    </i>
    <i r="2">
      <x v="4"/>
    </i>
    <i r="1">
      <x v="178"/>
    </i>
    <i r="2">
      <x v="3"/>
    </i>
    <i>
      <x v="17"/>
    </i>
    <i r="1">
      <x v="28"/>
    </i>
    <i r="2">
      <x v="4"/>
    </i>
    <i r="1">
      <x v="29"/>
    </i>
    <i r="2">
      <x/>
    </i>
    <i r="2">
      <x v="5"/>
    </i>
    <i r="1">
      <x v="36"/>
    </i>
    <i r="2">
      <x/>
    </i>
    <i r="1">
      <x v="38"/>
    </i>
    <i r="2">
      <x/>
    </i>
    <i r="2">
      <x v="2"/>
    </i>
    <i r="2">
      <x v="5"/>
    </i>
    <i r="1">
      <x v="40"/>
    </i>
    <i r="2">
      <x v="2"/>
    </i>
    <i r="2">
      <x v="4"/>
    </i>
    <i r="1">
      <x v="88"/>
    </i>
    <i r="2">
      <x/>
    </i>
    <i r="2">
      <x v="2"/>
    </i>
    <i r="2">
      <x v="3"/>
    </i>
    <i r="2">
      <x v="4"/>
    </i>
    <i r="1">
      <x v="89"/>
    </i>
    <i r="2">
      <x/>
    </i>
    <i r="2">
      <x v="4"/>
    </i>
    <i r="1">
      <x v="90"/>
    </i>
    <i r="2">
      <x/>
    </i>
    <i r="2">
      <x v="1"/>
    </i>
    <i r="2">
      <x v="3"/>
    </i>
    <i r="2">
      <x v="5"/>
    </i>
    <i r="1">
      <x v="91"/>
    </i>
    <i r="2">
      <x/>
    </i>
    <i r="1">
      <x v="93"/>
    </i>
    <i r="2">
      <x/>
    </i>
    <i r="2">
      <x v="2"/>
    </i>
    <i r="2">
      <x v="3"/>
    </i>
    <i r="2">
      <x v="4"/>
    </i>
    <i r="1">
      <x v="94"/>
    </i>
    <i r="2">
      <x/>
    </i>
    <i r="2">
      <x v="3"/>
    </i>
    <i r="2">
      <x v="5"/>
    </i>
    <i r="1">
      <x v="95"/>
    </i>
    <i r="2">
      <x v="2"/>
    </i>
    <i r="2">
      <x v="3"/>
    </i>
    <i r="2">
      <x v="5"/>
    </i>
    <i r="1">
      <x v="97"/>
    </i>
    <i r="2">
      <x/>
    </i>
    <i r="2">
      <x v="3"/>
    </i>
    <i r="2">
      <x v="4"/>
    </i>
    <i r="2">
      <x v="5"/>
    </i>
    <i r="1">
      <x v="168"/>
    </i>
    <i r="2">
      <x/>
    </i>
    <i r="1">
      <x v="185"/>
    </i>
    <i r="2">
      <x v="1"/>
    </i>
    <i>
      <x v="18"/>
    </i>
    <i r="1">
      <x v="41"/>
    </i>
    <i r="2">
      <x/>
    </i>
    <i r="2">
      <x v="2"/>
    </i>
    <i r="1">
      <x v="43"/>
    </i>
    <i r="2">
      <x/>
    </i>
    <i r="1">
      <x v="46"/>
    </i>
    <i r="2">
      <x/>
    </i>
    <i r="2">
      <x v="3"/>
    </i>
    <i r="2">
      <x v="5"/>
    </i>
    <i r="1">
      <x v="145"/>
    </i>
    <i r="2">
      <x/>
    </i>
    <i r="1">
      <x v="146"/>
    </i>
    <i r="2">
      <x/>
    </i>
    <i r="2">
      <x v="3"/>
    </i>
    <i r="1">
      <x v="152"/>
    </i>
    <i r="2">
      <x/>
    </i>
    <i r="2">
      <x v="4"/>
    </i>
    <i r="2">
      <x v="5"/>
    </i>
    <i r="1">
      <x v="161"/>
    </i>
    <i r="2">
      <x/>
    </i>
    <i r="2">
      <x v="1"/>
    </i>
    <i r="2">
      <x v="2"/>
    </i>
    <i r="2">
      <x v="3"/>
    </i>
    <i r="2">
      <x v="4"/>
    </i>
    <i r="2">
      <x v="5"/>
    </i>
    <i r="1">
      <x v="170"/>
    </i>
    <i r="2">
      <x v="5"/>
    </i>
    <i r="1">
      <x v="186"/>
    </i>
    <i r="2">
      <x v="1"/>
    </i>
    <i r="2">
      <x v="3"/>
    </i>
    <i>
      <x v="19"/>
    </i>
    <i r="1">
      <x v="55"/>
    </i>
    <i r="2">
      <x/>
    </i>
    <i r="2">
      <x v="1"/>
    </i>
    <i r="2">
      <x v="2"/>
    </i>
    <i r="2">
      <x v="3"/>
    </i>
    <i r="2">
      <x v="4"/>
    </i>
    <i r="1">
      <x v="176"/>
    </i>
    <i r="2">
      <x v="1"/>
    </i>
    <i r="2">
      <x v="2"/>
    </i>
    <i r="2">
      <x v="3"/>
    </i>
    <i>
      <x v="20"/>
    </i>
    <i r="1">
      <x v="24"/>
    </i>
    <i r="2">
      <x/>
    </i>
    <i r="2">
      <x v="1"/>
    </i>
    <i r="2">
      <x v="3"/>
    </i>
    <i r="1">
      <x v="147"/>
    </i>
    <i r="2">
      <x/>
    </i>
    <i r="2">
      <x v="2"/>
    </i>
    <i r="2">
      <x v="4"/>
    </i>
    <i r="1">
      <x v="153"/>
    </i>
    <i r="2">
      <x/>
    </i>
    <i r="2">
      <x v="1"/>
    </i>
    <i r="2">
      <x v="4"/>
    </i>
    <i r="2">
      <x v="5"/>
    </i>
    <i r="1">
      <x v="187"/>
    </i>
    <i r="2">
      <x/>
    </i>
    <i r="2">
      <x v="1"/>
    </i>
    <i r="2">
      <x v="3"/>
    </i>
    <i r="2">
      <x v="4"/>
    </i>
    <i>
      <x v="21"/>
    </i>
    <i r="1">
      <x v="180"/>
    </i>
    <i r="2">
      <x v="2"/>
    </i>
    <i>
      <x v="22"/>
    </i>
    <i r="1">
      <x v="23"/>
    </i>
    <i r="2">
      <x/>
    </i>
    <i r="2">
      <x v="2"/>
    </i>
    <i r="2">
      <x v="4"/>
    </i>
    <i r="2">
      <x v="5"/>
    </i>
    <i r="1">
      <x v="39"/>
    </i>
    <i r="2">
      <x/>
    </i>
    <i r="2">
      <x v="4"/>
    </i>
    <i r="1">
      <x v="127"/>
    </i>
    <i r="2">
      <x/>
    </i>
    <i r="1">
      <x v="128"/>
    </i>
    <i r="2">
      <x v="4"/>
    </i>
    <i r="1">
      <x v="129"/>
    </i>
    <i r="2">
      <x/>
    </i>
    <i r="1">
      <x v="130"/>
    </i>
    <i r="2">
      <x/>
    </i>
    <i r="2">
      <x v="4"/>
    </i>
    <i r="1">
      <x v="131"/>
    </i>
    <i r="2">
      <x/>
    </i>
    <i r="2">
      <x v="4"/>
    </i>
    <i r="2">
      <x v="5"/>
    </i>
    <i r="1">
      <x v="132"/>
    </i>
    <i r="2">
      <x/>
    </i>
    <i r="2">
      <x v="3"/>
    </i>
    <i r="2">
      <x v="4"/>
    </i>
    <i r="1">
      <x v="133"/>
    </i>
    <i r="2">
      <x/>
    </i>
    <i r="2">
      <x v="4"/>
    </i>
    <i r="1">
      <x v="134"/>
    </i>
    <i r="2">
      <x/>
    </i>
    <i r="2">
      <x v="4"/>
    </i>
    <i r="2">
      <x v="5"/>
    </i>
    <i r="1">
      <x v="135"/>
    </i>
    <i r="2">
      <x/>
    </i>
    <i r="2">
      <x v="2"/>
    </i>
    <i r="2">
      <x v="5"/>
    </i>
    <i r="1">
      <x v="155"/>
    </i>
    <i r="2">
      <x/>
    </i>
    <i r="2">
      <x v="1"/>
    </i>
    <i r="2">
      <x v="2"/>
    </i>
    <i r="2">
      <x v="3"/>
    </i>
    <i r="2">
      <x v="4"/>
    </i>
    <i t="grand">
      <x/>
    </i>
  </rowItems>
  <colItems count="1">
    <i/>
  </colItems>
  <dataFields count="1">
    <dataField name="Somma di Importo_Lotto"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18"/>
  <sheetViews>
    <sheetView topLeftCell="A52" workbookViewId="0">
      <selection activeCell="B63" sqref="B63:C63"/>
    </sheetView>
  </sheetViews>
  <sheetFormatPr defaultRowHeight="15" x14ac:dyDescent="0.25"/>
  <cols>
    <col min="1" max="1" width="91.28515625" customWidth="1"/>
    <col min="2" max="2" width="19.28515625" customWidth="1"/>
    <col min="3" max="3" width="23.28515625" bestFit="1" customWidth="1"/>
  </cols>
  <sheetData>
    <row r="3" spans="1:3" x14ac:dyDescent="0.25">
      <c r="A3" s="3" t="s">
        <v>6460</v>
      </c>
      <c r="B3" t="s">
        <v>6463</v>
      </c>
      <c r="C3" t="s">
        <v>6462</v>
      </c>
    </row>
    <row r="4" spans="1:3" x14ac:dyDescent="0.25">
      <c r="A4" s="4" t="s">
        <v>29</v>
      </c>
      <c r="B4" s="6">
        <v>39</v>
      </c>
      <c r="C4" s="6">
        <v>15379379.810000001</v>
      </c>
    </row>
    <row r="5" spans="1:3" x14ac:dyDescent="0.25">
      <c r="A5" s="5" t="s">
        <v>518</v>
      </c>
      <c r="B5" s="6">
        <v>5</v>
      </c>
      <c r="C5" s="6">
        <v>5004</v>
      </c>
    </row>
    <row r="6" spans="1:3" x14ac:dyDescent="0.25">
      <c r="A6" s="7" t="s">
        <v>37</v>
      </c>
      <c r="B6" s="6">
        <v>2</v>
      </c>
      <c r="C6" s="6">
        <v>1444.6</v>
      </c>
    </row>
    <row r="7" spans="1:3" x14ac:dyDescent="0.25">
      <c r="A7" s="7" t="s">
        <v>3055</v>
      </c>
      <c r="B7" s="6">
        <v>1</v>
      </c>
      <c r="C7" s="6">
        <v>1850</v>
      </c>
    </row>
    <row r="8" spans="1:3" x14ac:dyDescent="0.25">
      <c r="A8" s="7" t="s">
        <v>4296</v>
      </c>
      <c r="B8" s="6">
        <v>2</v>
      </c>
      <c r="C8" s="6">
        <v>1709.4</v>
      </c>
    </row>
    <row r="9" spans="1:3" x14ac:dyDescent="0.25">
      <c r="A9" s="5" t="s">
        <v>805</v>
      </c>
      <c r="B9" s="6">
        <v>13</v>
      </c>
      <c r="C9" s="6">
        <v>6833474</v>
      </c>
    </row>
    <row r="10" spans="1:3" x14ac:dyDescent="0.25">
      <c r="A10" s="7" t="s">
        <v>37</v>
      </c>
      <c r="B10" s="6">
        <v>5</v>
      </c>
      <c r="C10" s="6">
        <v>1932510</v>
      </c>
    </row>
    <row r="11" spans="1:3" x14ac:dyDescent="0.25">
      <c r="A11" s="7" t="s">
        <v>5053</v>
      </c>
      <c r="B11" s="6">
        <v>5</v>
      </c>
      <c r="C11" s="6">
        <v>4708000</v>
      </c>
    </row>
    <row r="12" spans="1:3" x14ac:dyDescent="0.25">
      <c r="A12" s="7" t="s">
        <v>5928</v>
      </c>
      <c r="B12" s="6">
        <v>3</v>
      </c>
      <c r="C12" s="6">
        <v>192964</v>
      </c>
    </row>
    <row r="13" spans="1:3" x14ac:dyDescent="0.25">
      <c r="A13" s="5" t="s">
        <v>1078</v>
      </c>
      <c r="B13" s="6">
        <v>3</v>
      </c>
      <c r="C13" s="6">
        <v>389026.33</v>
      </c>
    </row>
    <row r="14" spans="1:3" x14ac:dyDescent="0.25">
      <c r="A14" s="7" t="s">
        <v>37</v>
      </c>
      <c r="B14" s="6">
        <v>3</v>
      </c>
      <c r="C14" s="6">
        <v>389026.33</v>
      </c>
    </row>
    <row r="15" spans="1:3" x14ac:dyDescent="0.25">
      <c r="A15" s="5" t="s">
        <v>507</v>
      </c>
      <c r="B15" s="6">
        <v>11</v>
      </c>
      <c r="C15" s="6">
        <v>1250868.5</v>
      </c>
    </row>
    <row r="16" spans="1:3" x14ac:dyDescent="0.25">
      <c r="A16" s="7" t="s">
        <v>37</v>
      </c>
      <c r="B16" s="6">
        <v>3</v>
      </c>
      <c r="C16" s="6">
        <v>447000</v>
      </c>
    </row>
    <row r="17" spans="1:3" x14ac:dyDescent="0.25">
      <c r="A17" s="7" t="s">
        <v>4296</v>
      </c>
      <c r="B17" s="6">
        <v>1</v>
      </c>
      <c r="C17" s="6">
        <v>99000</v>
      </c>
    </row>
    <row r="18" spans="1:3" x14ac:dyDescent="0.25">
      <c r="A18" s="7" t="s">
        <v>5053</v>
      </c>
      <c r="B18" s="6">
        <v>1</v>
      </c>
      <c r="C18" s="6">
        <v>149000</v>
      </c>
    </row>
    <row r="19" spans="1:3" x14ac:dyDescent="0.25">
      <c r="A19" s="7" t="s">
        <v>5928</v>
      </c>
      <c r="B19" s="6">
        <v>6</v>
      </c>
      <c r="C19" s="6">
        <v>555868.5</v>
      </c>
    </row>
    <row r="20" spans="1:3" x14ac:dyDescent="0.25">
      <c r="A20" s="5" t="s">
        <v>27</v>
      </c>
      <c r="B20" s="6">
        <v>6</v>
      </c>
      <c r="C20" s="6">
        <v>1961006.98</v>
      </c>
    </row>
    <row r="21" spans="1:3" x14ac:dyDescent="0.25">
      <c r="A21" s="7" t="s">
        <v>37</v>
      </c>
      <c r="B21" s="6">
        <v>3</v>
      </c>
      <c r="C21" s="6">
        <v>1758638.82</v>
      </c>
    </row>
    <row r="22" spans="1:3" x14ac:dyDescent="0.25">
      <c r="A22" s="7" t="s">
        <v>5928</v>
      </c>
      <c r="B22" s="6">
        <v>3</v>
      </c>
      <c r="C22" s="6">
        <v>202368.16</v>
      </c>
    </row>
    <row r="23" spans="1:3" x14ac:dyDescent="0.25">
      <c r="A23" s="5" t="s">
        <v>4214</v>
      </c>
      <c r="B23" s="6">
        <v>1</v>
      </c>
      <c r="C23" s="6">
        <v>4940000</v>
      </c>
    </row>
    <row r="24" spans="1:3" x14ac:dyDescent="0.25">
      <c r="A24" s="7" t="s">
        <v>3402</v>
      </c>
      <c r="B24" s="6">
        <v>1</v>
      </c>
      <c r="C24" s="6">
        <v>4940000</v>
      </c>
    </row>
    <row r="25" spans="1:3" x14ac:dyDescent="0.25">
      <c r="A25" s="4" t="s">
        <v>455</v>
      </c>
      <c r="B25" s="6">
        <v>127</v>
      </c>
      <c r="C25" s="6">
        <v>17883005.77</v>
      </c>
    </row>
    <row r="26" spans="1:3" x14ac:dyDescent="0.25">
      <c r="A26" s="5" t="s">
        <v>1400</v>
      </c>
      <c r="B26" s="6">
        <v>108</v>
      </c>
      <c r="C26" s="6">
        <v>12175294.34</v>
      </c>
    </row>
    <row r="27" spans="1:3" x14ac:dyDescent="0.25">
      <c r="A27" s="7" t="s">
        <v>37</v>
      </c>
      <c r="B27" s="6">
        <v>84</v>
      </c>
      <c r="C27" s="6">
        <v>9613977.5999999996</v>
      </c>
    </row>
    <row r="28" spans="1:3" x14ac:dyDescent="0.25">
      <c r="A28" s="7" t="s">
        <v>3055</v>
      </c>
      <c r="B28" s="6">
        <v>3</v>
      </c>
      <c r="C28" s="6">
        <v>105860</v>
      </c>
    </row>
    <row r="29" spans="1:3" x14ac:dyDescent="0.25">
      <c r="A29" s="7" t="s">
        <v>3402</v>
      </c>
      <c r="B29" s="6">
        <v>2</v>
      </c>
      <c r="C29" s="6">
        <v>30050</v>
      </c>
    </row>
    <row r="30" spans="1:3" x14ac:dyDescent="0.25">
      <c r="A30" s="7" t="s">
        <v>5053</v>
      </c>
      <c r="B30" s="6">
        <v>10</v>
      </c>
      <c r="C30" s="6">
        <v>1510806.74</v>
      </c>
    </row>
    <row r="31" spans="1:3" x14ac:dyDescent="0.25">
      <c r="A31" s="7" t="s">
        <v>5928</v>
      </c>
      <c r="B31" s="6">
        <v>9</v>
      </c>
      <c r="C31" s="6">
        <v>914600</v>
      </c>
    </row>
    <row r="32" spans="1:3" x14ac:dyDescent="0.25">
      <c r="A32" s="5" t="s">
        <v>1591</v>
      </c>
      <c r="B32" s="6">
        <v>3</v>
      </c>
      <c r="C32" s="6">
        <v>774650</v>
      </c>
    </row>
    <row r="33" spans="1:3" x14ac:dyDescent="0.25">
      <c r="A33" s="7" t="s">
        <v>37</v>
      </c>
      <c r="B33" s="6">
        <v>2</v>
      </c>
      <c r="C33" s="6">
        <v>429950</v>
      </c>
    </row>
    <row r="34" spans="1:3" x14ac:dyDescent="0.25">
      <c r="A34" s="7" t="s">
        <v>5053</v>
      </c>
      <c r="B34" s="6">
        <v>1</v>
      </c>
      <c r="C34" s="6">
        <v>344700</v>
      </c>
    </row>
    <row r="35" spans="1:3" x14ac:dyDescent="0.25">
      <c r="A35" s="5" t="s">
        <v>453</v>
      </c>
      <c r="B35" s="6">
        <v>16</v>
      </c>
      <c r="C35" s="6">
        <v>4933061.43</v>
      </c>
    </row>
    <row r="36" spans="1:3" x14ac:dyDescent="0.25">
      <c r="A36" s="7" t="s">
        <v>37</v>
      </c>
      <c r="B36" s="6">
        <v>6</v>
      </c>
      <c r="C36" s="6">
        <v>954490</v>
      </c>
    </row>
    <row r="37" spans="1:3" x14ac:dyDescent="0.25">
      <c r="A37" s="7" t="s">
        <v>3402</v>
      </c>
      <c r="B37" s="6">
        <v>1</v>
      </c>
      <c r="C37" s="6">
        <v>294000</v>
      </c>
    </row>
    <row r="38" spans="1:3" x14ac:dyDescent="0.25">
      <c r="A38" s="7" t="s">
        <v>5053</v>
      </c>
      <c r="B38" s="6">
        <v>9</v>
      </c>
      <c r="C38" s="6">
        <v>3684571.43</v>
      </c>
    </row>
    <row r="39" spans="1:3" x14ac:dyDescent="0.25">
      <c r="A39" s="4" t="s">
        <v>395</v>
      </c>
      <c r="B39" s="6">
        <v>62</v>
      </c>
      <c r="C39" s="6">
        <v>7672516.4100000001</v>
      </c>
    </row>
    <row r="40" spans="1:3" x14ac:dyDescent="0.25">
      <c r="A40" s="5" t="s">
        <v>418</v>
      </c>
      <c r="B40" s="6">
        <v>30</v>
      </c>
      <c r="C40" s="6">
        <v>1592710</v>
      </c>
    </row>
    <row r="41" spans="1:3" x14ac:dyDescent="0.25">
      <c r="A41" s="7" t="s">
        <v>37</v>
      </c>
      <c r="B41" s="6">
        <v>5</v>
      </c>
      <c r="C41" s="6">
        <v>498440</v>
      </c>
    </row>
    <row r="42" spans="1:3" x14ac:dyDescent="0.25">
      <c r="A42" s="7" t="s">
        <v>3402</v>
      </c>
      <c r="B42" s="6">
        <v>23</v>
      </c>
      <c r="C42" s="6">
        <v>767270</v>
      </c>
    </row>
    <row r="43" spans="1:3" x14ac:dyDescent="0.25">
      <c r="A43" s="7" t="s">
        <v>4296</v>
      </c>
      <c r="B43" s="6">
        <v>1</v>
      </c>
      <c r="C43" s="6">
        <v>207000</v>
      </c>
    </row>
    <row r="44" spans="1:3" x14ac:dyDescent="0.25">
      <c r="A44" s="7" t="s">
        <v>5053</v>
      </c>
      <c r="B44" s="6">
        <v>1</v>
      </c>
      <c r="C44" s="6">
        <v>120000</v>
      </c>
    </row>
    <row r="45" spans="1:3" x14ac:dyDescent="0.25">
      <c r="A45" s="5" t="s">
        <v>393</v>
      </c>
      <c r="B45" s="6">
        <v>13</v>
      </c>
      <c r="C45" s="6">
        <v>3612104.5300000003</v>
      </c>
    </row>
    <row r="46" spans="1:3" x14ac:dyDescent="0.25">
      <c r="A46" s="7" t="s">
        <v>37</v>
      </c>
      <c r="B46" s="6">
        <v>6</v>
      </c>
      <c r="C46" s="6">
        <v>3147123.5300000003</v>
      </c>
    </row>
    <row r="47" spans="1:3" x14ac:dyDescent="0.25">
      <c r="A47" s="7" t="s">
        <v>3402</v>
      </c>
      <c r="B47" s="6">
        <v>3</v>
      </c>
      <c r="C47" s="6">
        <v>170000</v>
      </c>
    </row>
    <row r="48" spans="1:3" x14ac:dyDescent="0.25">
      <c r="A48" s="7" t="s">
        <v>4296</v>
      </c>
      <c r="B48" s="6">
        <v>2</v>
      </c>
      <c r="C48" s="6">
        <v>135000</v>
      </c>
    </row>
    <row r="49" spans="1:3" x14ac:dyDescent="0.25">
      <c r="A49" s="7" t="s">
        <v>5053</v>
      </c>
      <c r="B49" s="6">
        <v>2</v>
      </c>
      <c r="C49" s="6">
        <v>159981</v>
      </c>
    </row>
    <row r="50" spans="1:3" x14ac:dyDescent="0.25">
      <c r="A50" s="5" t="s">
        <v>4440</v>
      </c>
      <c r="B50" s="6">
        <v>3</v>
      </c>
      <c r="C50" s="6">
        <v>157000</v>
      </c>
    </row>
    <row r="51" spans="1:3" x14ac:dyDescent="0.25">
      <c r="A51" s="7" t="s">
        <v>4296</v>
      </c>
      <c r="B51" s="6">
        <v>1</v>
      </c>
      <c r="C51" s="6">
        <v>64000</v>
      </c>
    </row>
    <row r="52" spans="1:3" x14ac:dyDescent="0.25">
      <c r="A52" s="7" t="s">
        <v>5053</v>
      </c>
      <c r="B52" s="6">
        <v>2</v>
      </c>
      <c r="C52" s="6">
        <v>93000</v>
      </c>
    </row>
    <row r="53" spans="1:3" x14ac:dyDescent="0.25">
      <c r="A53" s="5" t="s">
        <v>4261</v>
      </c>
      <c r="B53" s="6">
        <v>6</v>
      </c>
      <c r="C53" s="6">
        <v>111000</v>
      </c>
    </row>
    <row r="54" spans="1:3" x14ac:dyDescent="0.25">
      <c r="A54" s="7" t="s">
        <v>3402</v>
      </c>
      <c r="B54" s="6">
        <v>6</v>
      </c>
      <c r="C54" s="6">
        <v>111000</v>
      </c>
    </row>
    <row r="55" spans="1:3" x14ac:dyDescent="0.25">
      <c r="A55" s="5" t="s">
        <v>2863</v>
      </c>
      <c r="B55" s="6">
        <v>10</v>
      </c>
      <c r="C55" s="6">
        <v>2199701.88</v>
      </c>
    </row>
    <row r="56" spans="1:3" x14ac:dyDescent="0.25">
      <c r="A56" s="7" t="s">
        <v>37</v>
      </c>
      <c r="B56" s="6">
        <v>8</v>
      </c>
      <c r="C56" s="6">
        <v>1774172.28</v>
      </c>
    </row>
    <row r="57" spans="1:3" x14ac:dyDescent="0.25">
      <c r="A57" s="7" t="s">
        <v>3402</v>
      </c>
      <c r="B57" s="6">
        <v>1</v>
      </c>
      <c r="C57" s="6">
        <v>127529.60000000001</v>
      </c>
    </row>
    <row r="58" spans="1:3" x14ac:dyDescent="0.25">
      <c r="A58" s="7" t="s">
        <v>5928</v>
      </c>
      <c r="B58" s="6">
        <v>1</v>
      </c>
      <c r="C58" s="6">
        <v>298000</v>
      </c>
    </row>
    <row r="59" spans="1:3" x14ac:dyDescent="0.25">
      <c r="A59" s="4" t="s">
        <v>6464</v>
      </c>
      <c r="B59" s="6">
        <v>41</v>
      </c>
      <c r="C59" s="6">
        <v>15967359.57</v>
      </c>
    </row>
    <row r="60" spans="1:3" x14ac:dyDescent="0.25">
      <c r="A60" s="5" t="s">
        <v>3424</v>
      </c>
      <c r="B60" s="6">
        <v>1</v>
      </c>
      <c r="C60" s="6">
        <v>149446.24</v>
      </c>
    </row>
    <row r="61" spans="1:3" x14ac:dyDescent="0.25">
      <c r="A61" s="7" t="s">
        <v>3402</v>
      </c>
      <c r="B61" s="6">
        <v>1</v>
      </c>
      <c r="C61" s="6">
        <v>149446.24</v>
      </c>
    </row>
    <row r="62" spans="1:3" x14ac:dyDescent="0.25">
      <c r="A62" s="5" t="s">
        <v>197</v>
      </c>
      <c r="B62" s="6">
        <v>40</v>
      </c>
      <c r="C62" s="6">
        <v>15817913.33</v>
      </c>
    </row>
    <row r="63" spans="1:3" x14ac:dyDescent="0.25">
      <c r="A63" s="7" t="s">
        <v>37</v>
      </c>
      <c r="B63" s="6">
        <v>15</v>
      </c>
      <c r="C63" s="6">
        <v>2784449.33</v>
      </c>
    </row>
    <row r="64" spans="1:3" x14ac:dyDescent="0.25">
      <c r="A64" s="7" t="s">
        <v>3055</v>
      </c>
      <c r="B64" s="6">
        <v>2</v>
      </c>
      <c r="C64" s="6">
        <v>138455</v>
      </c>
    </row>
    <row r="65" spans="1:3" x14ac:dyDescent="0.25">
      <c r="A65" s="7" t="s">
        <v>3402</v>
      </c>
      <c r="B65" s="6">
        <v>1</v>
      </c>
      <c r="C65" s="6">
        <v>9302000</v>
      </c>
    </row>
    <row r="66" spans="1:3" x14ac:dyDescent="0.25">
      <c r="A66" s="7" t="s">
        <v>4296</v>
      </c>
      <c r="B66" s="6">
        <v>4</v>
      </c>
      <c r="C66" s="6">
        <v>501810</v>
      </c>
    </row>
    <row r="67" spans="1:3" x14ac:dyDescent="0.25">
      <c r="A67" s="7" t="s">
        <v>5053</v>
      </c>
      <c r="B67" s="6">
        <v>10</v>
      </c>
      <c r="C67" s="6">
        <v>1976700</v>
      </c>
    </row>
    <row r="68" spans="1:3" x14ac:dyDescent="0.25">
      <c r="A68" s="7" t="s">
        <v>5928</v>
      </c>
      <c r="B68" s="6">
        <v>8</v>
      </c>
      <c r="C68" s="6">
        <v>1114499</v>
      </c>
    </row>
    <row r="69" spans="1:3" x14ac:dyDescent="0.25">
      <c r="A69" s="4" t="s">
        <v>481</v>
      </c>
      <c r="B69" s="6">
        <v>35</v>
      </c>
      <c r="C69" s="6">
        <v>9107521.5099999998</v>
      </c>
    </row>
    <row r="70" spans="1:3" x14ac:dyDescent="0.25">
      <c r="A70" s="5" t="s">
        <v>479</v>
      </c>
      <c r="B70" s="6">
        <v>15</v>
      </c>
      <c r="C70" s="6">
        <v>1184931</v>
      </c>
    </row>
    <row r="71" spans="1:3" x14ac:dyDescent="0.25">
      <c r="A71" s="7" t="s">
        <v>37</v>
      </c>
      <c r="B71" s="6">
        <v>11</v>
      </c>
      <c r="C71" s="6">
        <v>632000</v>
      </c>
    </row>
    <row r="72" spans="1:3" x14ac:dyDescent="0.25">
      <c r="A72" s="7" t="s">
        <v>3402</v>
      </c>
      <c r="B72" s="6">
        <v>1</v>
      </c>
      <c r="C72" s="6">
        <v>66931</v>
      </c>
    </row>
    <row r="73" spans="1:3" x14ac:dyDescent="0.25">
      <c r="A73" s="7" t="s">
        <v>5053</v>
      </c>
      <c r="B73" s="6">
        <v>1</v>
      </c>
      <c r="C73" s="6">
        <v>198000</v>
      </c>
    </row>
    <row r="74" spans="1:3" x14ac:dyDescent="0.25">
      <c r="A74" s="7" t="s">
        <v>5928</v>
      </c>
      <c r="B74" s="6">
        <v>2</v>
      </c>
      <c r="C74" s="6">
        <v>288000</v>
      </c>
    </row>
    <row r="75" spans="1:3" x14ac:dyDescent="0.25">
      <c r="A75" s="5" t="s">
        <v>891</v>
      </c>
      <c r="B75" s="6">
        <v>4</v>
      </c>
      <c r="C75" s="6">
        <v>349700</v>
      </c>
    </row>
    <row r="76" spans="1:3" x14ac:dyDescent="0.25">
      <c r="A76" s="7" t="s">
        <v>37</v>
      </c>
      <c r="B76" s="6">
        <v>1</v>
      </c>
      <c r="C76" s="6">
        <v>60000</v>
      </c>
    </row>
    <row r="77" spans="1:3" x14ac:dyDescent="0.25">
      <c r="A77" s="7" t="s">
        <v>5053</v>
      </c>
      <c r="B77" s="6">
        <v>3</v>
      </c>
      <c r="C77" s="6">
        <v>289700</v>
      </c>
    </row>
    <row r="78" spans="1:3" x14ac:dyDescent="0.25">
      <c r="A78" s="5" t="s">
        <v>897</v>
      </c>
      <c r="B78" s="6">
        <v>9</v>
      </c>
      <c r="C78" s="6">
        <v>6711996.0899999999</v>
      </c>
    </row>
    <row r="79" spans="1:3" x14ac:dyDescent="0.25">
      <c r="A79" s="7" t="s">
        <v>37</v>
      </c>
      <c r="B79" s="6">
        <v>7</v>
      </c>
      <c r="C79" s="6">
        <v>6504496.0899999999</v>
      </c>
    </row>
    <row r="80" spans="1:3" x14ac:dyDescent="0.25">
      <c r="A80" s="7" t="s">
        <v>4296</v>
      </c>
      <c r="B80" s="6">
        <v>1</v>
      </c>
      <c r="C80" s="6">
        <v>107500</v>
      </c>
    </row>
    <row r="81" spans="1:3" x14ac:dyDescent="0.25">
      <c r="A81" s="7" t="s">
        <v>5053</v>
      </c>
      <c r="B81" s="6">
        <v>1</v>
      </c>
      <c r="C81" s="6">
        <v>100000</v>
      </c>
    </row>
    <row r="82" spans="1:3" x14ac:dyDescent="0.25">
      <c r="A82" s="5" t="s">
        <v>3716</v>
      </c>
      <c r="B82" s="6">
        <v>2</v>
      </c>
      <c r="C82" s="6">
        <v>414000</v>
      </c>
    </row>
    <row r="83" spans="1:3" x14ac:dyDescent="0.25">
      <c r="A83" s="7" t="s">
        <v>3402</v>
      </c>
      <c r="B83" s="6">
        <v>1</v>
      </c>
      <c r="C83" s="6">
        <v>200000</v>
      </c>
    </row>
    <row r="84" spans="1:3" x14ac:dyDescent="0.25">
      <c r="A84" s="7" t="s">
        <v>5053</v>
      </c>
      <c r="B84" s="6">
        <v>1</v>
      </c>
      <c r="C84" s="6">
        <v>214000</v>
      </c>
    </row>
    <row r="85" spans="1:3" x14ac:dyDescent="0.25">
      <c r="A85" s="5" t="s">
        <v>3711</v>
      </c>
      <c r="B85" s="6">
        <v>2</v>
      </c>
      <c r="C85" s="6">
        <v>259934.42</v>
      </c>
    </row>
    <row r="86" spans="1:3" x14ac:dyDescent="0.25">
      <c r="A86" s="7" t="s">
        <v>3402</v>
      </c>
      <c r="B86" s="6">
        <v>1</v>
      </c>
      <c r="C86" s="6">
        <v>163934.42000000001</v>
      </c>
    </row>
    <row r="87" spans="1:3" x14ac:dyDescent="0.25">
      <c r="A87" s="7" t="s">
        <v>5053</v>
      </c>
      <c r="B87" s="6">
        <v>1</v>
      </c>
      <c r="C87" s="6">
        <v>96000</v>
      </c>
    </row>
    <row r="88" spans="1:3" x14ac:dyDescent="0.25">
      <c r="A88" s="5" t="s">
        <v>1395</v>
      </c>
      <c r="B88" s="6">
        <v>3</v>
      </c>
      <c r="C88" s="6">
        <v>186960</v>
      </c>
    </row>
    <row r="89" spans="1:3" x14ac:dyDescent="0.25">
      <c r="A89" s="7" t="s">
        <v>37</v>
      </c>
      <c r="B89" s="6">
        <v>1</v>
      </c>
      <c r="C89" s="6">
        <v>43408</v>
      </c>
    </row>
    <row r="90" spans="1:3" x14ac:dyDescent="0.25">
      <c r="A90" s="7" t="s">
        <v>3402</v>
      </c>
      <c r="B90" s="6">
        <v>2</v>
      </c>
      <c r="C90" s="6">
        <v>143552</v>
      </c>
    </row>
    <row r="91" spans="1:3" x14ac:dyDescent="0.25">
      <c r="A91" s="4" t="s">
        <v>878</v>
      </c>
      <c r="B91" s="6">
        <v>300</v>
      </c>
      <c r="C91" s="6">
        <v>243782412.97999999</v>
      </c>
    </row>
    <row r="92" spans="1:3" x14ac:dyDescent="0.25">
      <c r="A92" s="5" t="s">
        <v>3027</v>
      </c>
      <c r="B92" s="6">
        <v>3</v>
      </c>
      <c r="C92" s="6">
        <v>261857.37</v>
      </c>
    </row>
    <row r="93" spans="1:3" x14ac:dyDescent="0.25">
      <c r="A93" s="7" t="s">
        <v>37</v>
      </c>
      <c r="B93" s="6">
        <v>2</v>
      </c>
      <c r="C93" s="6">
        <v>212000</v>
      </c>
    </row>
    <row r="94" spans="1:3" x14ac:dyDescent="0.25">
      <c r="A94" s="7" t="s">
        <v>5928</v>
      </c>
      <c r="B94" s="6">
        <v>1</v>
      </c>
      <c r="C94" s="6">
        <v>49857.37</v>
      </c>
    </row>
    <row r="95" spans="1:3" x14ac:dyDescent="0.25">
      <c r="A95" s="5" t="s">
        <v>2519</v>
      </c>
      <c r="B95" s="6">
        <v>19</v>
      </c>
      <c r="C95" s="6">
        <v>1208850.8</v>
      </c>
    </row>
    <row r="96" spans="1:3" x14ac:dyDescent="0.25">
      <c r="A96" s="7" t="s">
        <v>37</v>
      </c>
      <c r="B96" s="6">
        <v>2</v>
      </c>
      <c r="C96" s="6">
        <v>90712</v>
      </c>
    </row>
    <row r="97" spans="1:3" x14ac:dyDescent="0.25">
      <c r="A97" s="7" t="s">
        <v>3055</v>
      </c>
      <c r="B97" s="6">
        <v>6</v>
      </c>
      <c r="C97" s="6">
        <v>52000</v>
      </c>
    </row>
    <row r="98" spans="1:3" x14ac:dyDescent="0.25">
      <c r="A98" s="7" t="s">
        <v>3402</v>
      </c>
      <c r="B98" s="6">
        <v>2</v>
      </c>
      <c r="C98" s="6">
        <v>142250</v>
      </c>
    </row>
    <row r="99" spans="1:3" x14ac:dyDescent="0.25">
      <c r="A99" s="7" t="s">
        <v>4296</v>
      </c>
      <c r="B99" s="6">
        <v>1</v>
      </c>
      <c r="C99" s="6">
        <v>140000</v>
      </c>
    </row>
    <row r="100" spans="1:3" x14ac:dyDescent="0.25">
      <c r="A100" s="7" t="s">
        <v>5053</v>
      </c>
      <c r="B100" s="6">
        <v>7</v>
      </c>
      <c r="C100" s="6">
        <v>664860</v>
      </c>
    </row>
    <row r="101" spans="1:3" x14ac:dyDescent="0.25">
      <c r="A101" s="7" t="s">
        <v>5928</v>
      </c>
      <c r="B101" s="6">
        <v>1</v>
      </c>
      <c r="C101" s="6">
        <v>119028.8</v>
      </c>
    </row>
    <row r="102" spans="1:3" x14ac:dyDescent="0.25">
      <c r="A102" s="5" t="s">
        <v>876</v>
      </c>
      <c r="B102" s="6">
        <v>6</v>
      </c>
      <c r="C102" s="6">
        <v>1609103</v>
      </c>
    </row>
    <row r="103" spans="1:3" x14ac:dyDescent="0.25">
      <c r="A103" s="7" t="s">
        <v>37</v>
      </c>
      <c r="B103" s="6">
        <v>3</v>
      </c>
      <c r="C103" s="6">
        <v>565001</v>
      </c>
    </row>
    <row r="104" spans="1:3" x14ac:dyDescent="0.25">
      <c r="A104" s="7" t="s">
        <v>5928</v>
      </c>
      <c r="B104" s="6">
        <v>3</v>
      </c>
      <c r="C104" s="6">
        <v>1044102</v>
      </c>
    </row>
    <row r="105" spans="1:3" x14ac:dyDescent="0.25">
      <c r="A105" s="5" t="s">
        <v>5839</v>
      </c>
      <c r="B105" s="6">
        <v>1</v>
      </c>
      <c r="C105" s="6">
        <v>100000</v>
      </c>
    </row>
    <row r="106" spans="1:3" x14ac:dyDescent="0.25">
      <c r="A106" s="7" t="s">
        <v>5053</v>
      </c>
      <c r="B106" s="6">
        <v>1</v>
      </c>
      <c r="C106" s="6">
        <v>100000</v>
      </c>
    </row>
    <row r="107" spans="1:3" x14ac:dyDescent="0.25">
      <c r="A107" s="5" t="s">
        <v>3010</v>
      </c>
      <c r="B107" s="6">
        <v>1</v>
      </c>
      <c r="C107" s="6">
        <v>20000</v>
      </c>
    </row>
    <row r="108" spans="1:3" x14ac:dyDescent="0.25">
      <c r="A108" s="7" t="s">
        <v>37</v>
      </c>
      <c r="B108" s="6">
        <v>1</v>
      </c>
      <c r="C108" s="6">
        <v>20000</v>
      </c>
    </row>
    <row r="109" spans="1:3" x14ac:dyDescent="0.25">
      <c r="A109" s="5" t="s">
        <v>2532</v>
      </c>
      <c r="B109" s="6">
        <v>14</v>
      </c>
      <c r="C109" s="6">
        <v>451357</v>
      </c>
    </row>
    <row r="110" spans="1:3" x14ac:dyDescent="0.25">
      <c r="A110" s="7" t="s">
        <v>37</v>
      </c>
      <c r="B110" s="6">
        <v>4</v>
      </c>
      <c r="C110" s="6">
        <v>286207</v>
      </c>
    </row>
    <row r="111" spans="1:3" x14ac:dyDescent="0.25">
      <c r="A111" s="7" t="s">
        <v>5053</v>
      </c>
      <c r="B111" s="6">
        <v>10</v>
      </c>
      <c r="C111" s="6">
        <v>165150</v>
      </c>
    </row>
    <row r="112" spans="1:3" x14ac:dyDescent="0.25">
      <c r="A112" s="5" t="s">
        <v>1340</v>
      </c>
      <c r="B112" s="6">
        <v>11</v>
      </c>
      <c r="C112" s="6">
        <v>4133202.4</v>
      </c>
    </row>
    <row r="113" spans="1:3" x14ac:dyDescent="0.25">
      <c r="A113" s="7" t="s">
        <v>37</v>
      </c>
      <c r="B113" s="6">
        <v>7</v>
      </c>
      <c r="C113" s="6">
        <v>1392350</v>
      </c>
    </row>
    <row r="114" spans="1:3" x14ac:dyDescent="0.25">
      <c r="A114" s="7" t="s">
        <v>3402</v>
      </c>
      <c r="B114" s="6">
        <v>4</v>
      </c>
      <c r="C114" s="6">
        <v>2740852.4</v>
      </c>
    </row>
    <row r="115" spans="1:3" x14ac:dyDescent="0.25">
      <c r="A115" s="5" t="s">
        <v>1747</v>
      </c>
      <c r="B115" s="6">
        <v>14</v>
      </c>
      <c r="C115" s="6">
        <v>1297778.47</v>
      </c>
    </row>
    <row r="116" spans="1:3" x14ac:dyDescent="0.25">
      <c r="A116" s="7" t="s">
        <v>37</v>
      </c>
      <c r="B116" s="6">
        <v>6</v>
      </c>
      <c r="C116" s="6">
        <v>694905</v>
      </c>
    </row>
    <row r="117" spans="1:3" x14ac:dyDescent="0.25">
      <c r="A117" s="7" t="s">
        <v>3402</v>
      </c>
      <c r="B117" s="6">
        <v>2</v>
      </c>
      <c r="C117" s="6">
        <v>160472.79999999999</v>
      </c>
    </row>
    <row r="118" spans="1:3" x14ac:dyDescent="0.25">
      <c r="A118" s="7" t="s">
        <v>4296</v>
      </c>
      <c r="B118" s="6">
        <v>2</v>
      </c>
      <c r="C118" s="6">
        <v>114175</v>
      </c>
    </row>
    <row r="119" spans="1:3" x14ac:dyDescent="0.25">
      <c r="A119" s="7" t="s">
        <v>5053</v>
      </c>
      <c r="B119" s="6">
        <v>4</v>
      </c>
      <c r="C119" s="6">
        <v>328225.67</v>
      </c>
    </row>
    <row r="120" spans="1:3" x14ac:dyDescent="0.25">
      <c r="A120" s="5" t="s">
        <v>2272</v>
      </c>
      <c r="B120" s="6">
        <v>40</v>
      </c>
      <c r="C120" s="6">
        <v>4282016.1800000006</v>
      </c>
    </row>
    <row r="121" spans="1:3" x14ac:dyDescent="0.25">
      <c r="A121" s="7" t="s">
        <v>37</v>
      </c>
      <c r="B121" s="6">
        <v>25</v>
      </c>
      <c r="C121" s="6">
        <v>1958684.6400000001</v>
      </c>
    </row>
    <row r="122" spans="1:3" x14ac:dyDescent="0.25">
      <c r="A122" s="7" t="s">
        <v>3055</v>
      </c>
      <c r="B122" s="6">
        <v>1</v>
      </c>
      <c r="C122" s="6">
        <v>190200</v>
      </c>
    </row>
    <row r="123" spans="1:3" x14ac:dyDescent="0.25">
      <c r="A123" s="7" t="s">
        <v>3402</v>
      </c>
      <c r="B123" s="6">
        <v>2</v>
      </c>
      <c r="C123" s="6">
        <v>299500</v>
      </c>
    </row>
    <row r="124" spans="1:3" x14ac:dyDescent="0.25">
      <c r="A124" s="7" t="s">
        <v>4296</v>
      </c>
      <c r="B124" s="6">
        <v>3</v>
      </c>
      <c r="C124" s="6">
        <v>302000</v>
      </c>
    </row>
    <row r="125" spans="1:3" x14ac:dyDescent="0.25">
      <c r="A125" s="7" t="s">
        <v>5053</v>
      </c>
      <c r="B125" s="6">
        <v>1</v>
      </c>
      <c r="C125" s="6">
        <v>288083</v>
      </c>
    </row>
    <row r="126" spans="1:3" x14ac:dyDescent="0.25">
      <c r="A126" s="7" t="s">
        <v>5928</v>
      </c>
      <c r="B126" s="6">
        <v>8</v>
      </c>
      <c r="C126" s="6">
        <v>1243548.54</v>
      </c>
    </row>
    <row r="127" spans="1:3" x14ac:dyDescent="0.25">
      <c r="A127" s="5" t="s">
        <v>2327</v>
      </c>
      <c r="B127" s="6">
        <v>122</v>
      </c>
      <c r="C127" s="6">
        <v>49081840.369999997</v>
      </c>
    </row>
    <row r="128" spans="1:3" x14ac:dyDescent="0.25">
      <c r="A128" s="7" t="s">
        <v>37</v>
      </c>
      <c r="B128" s="6">
        <v>96</v>
      </c>
      <c r="C128" s="6">
        <v>675959.77</v>
      </c>
    </row>
    <row r="129" spans="1:3" x14ac:dyDescent="0.25">
      <c r="A129" s="7" t="s">
        <v>3055</v>
      </c>
      <c r="B129" s="6">
        <v>11</v>
      </c>
      <c r="C129" s="6">
        <v>139475</v>
      </c>
    </row>
    <row r="130" spans="1:3" x14ac:dyDescent="0.25">
      <c r="A130" s="7" t="s">
        <v>3402</v>
      </c>
      <c r="B130" s="6">
        <v>8</v>
      </c>
      <c r="C130" s="6">
        <v>995374.92</v>
      </c>
    </row>
    <row r="131" spans="1:3" x14ac:dyDescent="0.25">
      <c r="A131" s="7" t="s">
        <v>4296</v>
      </c>
      <c r="B131" s="6">
        <v>4</v>
      </c>
      <c r="C131" s="6">
        <v>877984.17999999993</v>
      </c>
    </row>
    <row r="132" spans="1:3" x14ac:dyDescent="0.25">
      <c r="A132" s="7" t="s">
        <v>5053</v>
      </c>
      <c r="B132" s="6">
        <v>2</v>
      </c>
      <c r="C132" s="6">
        <v>284888</v>
      </c>
    </row>
    <row r="133" spans="1:3" x14ac:dyDescent="0.25">
      <c r="A133" s="7" t="s">
        <v>5928</v>
      </c>
      <c r="B133" s="6">
        <v>1</v>
      </c>
      <c r="C133" s="6">
        <v>46108158.5</v>
      </c>
    </row>
    <row r="134" spans="1:3" x14ac:dyDescent="0.25">
      <c r="A134" s="5" t="s">
        <v>1931</v>
      </c>
      <c r="B134" s="6">
        <v>13</v>
      </c>
      <c r="C134" s="6">
        <v>1248880.3999999999</v>
      </c>
    </row>
    <row r="135" spans="1:3" x14ac:dyDescent="0.25">
      <c r="A135" s="7" t="s">
        <v>37</v>
      </c>
      <c r="B135" s="6">
        <v>7</v>
      </c>
      <c r="C135" s="6">
        <v>455600</v>
      </c>
    </row>
    <row r="136" spans="1:3" x14ac:dyDescent="0.25">
      <c r="A136" s="7" t="s">
        <v>3055</v>
      </c>
      <c r="B136" s="6">
        <v>3</v>
      </c>
      <c r="C136" s="6">
        <v>420440.4</v>
      </c>
    </row>
    <row r="137" spans="1:3" x14ac:dyDescent="0.25">
      <c r="A137" s="7" t="s">
        <v>5053</v>
      </c>
      <c r="B137" s="6">
        <v>3</v>
      </c>
      <c r="C137" s="6">
        <v>372840</v>
      </c>
    </row>
    <row r="138" spans="1:3" x14ac:dyDescent="0.25">
      <c r="A138" s="5" t="s">
        <v>2093</v>
      </c>
      <c r="B138" s="6">
        <v>56</v>
      </c>
      <c r="C138" s="6">
        <v>180087526.98999998</v>
      </c>
    </row>
    <row r="139" spans="1:3" x14ac:dyDescent="0.25">
      <c r="A139" s="7" t="s">
        <v>37</v>
      </c>
      <c r="B139" s="6">
        <v>24</v>
      </c>
      <c r="C139" s="6">
        <v>87727598.150000006</v>
      </c>
    </row>
    <row r="140" spans="1:3" x14ac:dyDescent="0.25">
      <c r="A140" s="7" t="s">
        <v>3402</v>
      </c>
      <c r="B140" s="6">
        <v>5</v>
      </c>
      <c r="C140" s="6">
        <v>6035825.8900000006</v>
      </c>
    </row>
    <row r="141" spans="1:3" x14ac:dyDescent="0.25">
      <c r="A141" s="7" t="s">
        <v>4296</v>
      </c>
      <c r="B141" s="6">
        <v>22</v>
      </c>
      <c r="C141" s="6">
        <v>85316109.849999994</v>
      </c>
    </row>
    <row r="142" spans="1:3" x14ac:dyDescent="0.25">
      <c r="A142" s="7" t="s">
        <v>5928</v>
      </c>
      <c r="B142" s="6">
        <v>5</v>
      </c>
      <c r="C142" s="6">
        <v>1007993.1</v>
      </c>
    </row>
    <row r="143" spans="1:3" x14ac:dyDescent="0.25">
      <c r="A143" s="4" t="s">
        <v>439</v>
      </c>
      <c r="B143" s="6">
        <v>196</v>
      </c>
      <c r="C143" s="6">
        <v>67288699.449999988</v>
      </c>
    </row>
    <row r="144" spans="1:3" x14ac:dyDescent="0.25">
      <c r="A144" s="5" t="s">
        <v>2909</v>
      </c>
      <c r="B144" s="6">
        <v>1</v>
      </c>
      <c r="C144" s="6">
        <v>74000</v>
      </c>
    </row>
    <row r="145" spans="1:3" x14ac:dyDescent="0.25">
      <c r="A145" s="7" t="s">
        <v>37</v>
      </c>
      <c r="B145" s="6">
        <v>1</v>
      </c>
      <c r="C145" s="6">
        <v>74000</v>
      </c>
    </row>
    <row r="146" spans="1:3" x14ac:dyDescent="0.25">
      <c r="A146" s="5" t="s">
        <v>2967</v>
      </c>
      <c r="B146" s="6">
        <v>16</v>
      </c>
      <c r="C146" s="6">
        <v>1454914.3599999999</v>
      </c>
    </row>
    <row r="147" spans="1:3" x14ac:dyDescent="0.25">
      <c r="A147" s="7" t="s">
        <v>37</v>
      </c>
      <c r="B147" s="6">
        <v>14</v>
      </c>
      <c r="C147" s="6">
        <v>1307253.3599999999</v>
      </c>
    </row>
    <row r="148" spans="1:3" x14ac:dyDescent="0.25">
      <c r="A148" s="7" t="s">
        <v>5928</v>
      </c>
      <c r="B148" s="6">
        <v>2</v>
      </c>
      <c r="C148" s="6">
        <v>147661</v>
      </c>
    </row>
    <row r="149" spans="1:3" x14ac:dyDescent="0.25">
      <c r="A149" s="5" t="s">
        <v>1038</v>
      </c>
      <c r="B149" s="6">
        <v>29</v>
      </c>
      <c r="C149" s="6">
        <v>4425135</v>
      </c>
    </row>
    <row r="150" spans="1:3" x14ac:dyDescent="0.25">
      <c r="A150" s="7" t="s">
        <v>37</v>
      </c>
      <c r="B150" s="6">
        <v>6</v>
      </c>
      <c r="C150" s="6">
        <v>1490317</v>
      </c>
    </row>
    <row r="151" spans="1:3" x14ac:dyDescent="0.25">
      <c r="A151" s="7" t="s">
        <v>3402</v>
      </c>
      <c r="B151" s="6">
        <v>7</v>
      </c>
      <c r="C151" s="6">
        <v>588020</v>
      </c>
    </row>
    <row r="152" spans="1:3" x14ac:dyDescent="0.25">
      <c r="A152" s="7" t="s">
        <v>4296</v>
      </c>
      <c r="B152" s="6">
        <v>9</v>
      </c>
      <c r="C152" s="6">
        <v>945900</v>
      </c>
    </row>
    <row r="153" spans="1:3" x14ac:dyDescent="0.25">
      <c r="A153" s="7" t="s">
        <v>5053</v>
      </c>
      <c r="B153" s="6">
        <v>3</v>
      </c>
      <c r="C153" s="6">
        <v>1021394</v>
      </c>
    </row>
    <row r="154" spans="1:3" x14ac:dyDescent="0.25">
      <c r="A154" s="7" t="s">
        <v>5928</v>
      </c>
      <c r="B154" s="6">
        <v>4</v>
      </c>
      <c r="C154" s="6">
        <v>379504</v>
      </c>
    </row>
    <row r="155" spans="1:3" x14ac:dyDescent="0.25">
      <c r="A155" s="5" t="s">
        <v>437</v>
      </c>
      <c r="B155" s="6">
        <v>7</v>
      </c>
      <c r="C155" s="6">
        <v>1691765</v>
      </c>
    </row>
    <row r="156" spans="1:3" x14ac:dyDescent="0.25">
      <c r="A156" s="7" t="s">
        <v>37</v>
      </c>
      <c r="B156" s="6">
        <v>1</v>
      </c>
      <c r="C156" s="6">
        <v>85000</v>
      </c>
    </row>
    <row r="157" spans="1:3" x14ac:dyDescent="0.25">
      <c r="A157" s="7" t="s">
        <v>5053</v>
      </c>
      <c r="B157" s="6">
        <v>6</v>
      </c>
      <c r="C157" s="6">
        <v>1606765</v>
      </c>
    </row>
    <row r="158" spans="1:3" x14ac:dyDescent="0.25">
      <c r="A158" s="5" t="s">
        <v>6062</v>
      </c>
      <c r="B158" s="6">
        <v>1</v>
      </c>
      <c r="C158" s="6">
        <v>203825</v>
      </c>
    </row>
    <row r="159" spans="1:3" x14ac:dyDescent="0.25">
      <c r="A159" s="7" t="s">
        <v>5928</v>
      </c>
      <c r="B159" s="6">
        <v>1</v>
      </c>
      <c r="C159" s="6">
        <v>203825</v>
      </c>
    </row>
    <row r="160" spans="1:3" x14ac:dyDescent="0.25">
      <c r="A160" s="5" t="s">
        <v>5358</v>
      </c>
      <c r="B160" s="6">
        <v>1</v>
      </c>
      <c r="C160" s="6">
        <v>222400</v>
      </c>
    </row>
    <row r="161" spans="1:3" x14ac:dyDescent="0.25">
      <c r="A161" s="7" t="s">
        <v>5053</v>
      </c>
      <c r="B161" s="6">
        <v>1</v>
      </c>
      <c r="C161" s="6">
        <v>222400</v>
      </c>
    </row>
    <row r="162" spans="1:3" x14ac:dyDescent="0.25">
      <c r="A162" s="5" t="s">
        <v>2916</v>
      </c>
      <c r="B162" s="6">
        <v>22</v>
      </c>
      <c r="C162" s="6">
        <v>5452329.2000000002</v>
      </c>
    </row>
    <row r="163" spans="1:3" x14ac:dyDescent="0.25">
      <c r="A163" s="7" t="s">
        <v>37</v>
      </c>
      <c r="B163" s="6">
        <v>11</v>
      </c>
      <c r="C163" s="6">
        <v>4236431.2</v>
      </c>
    </row>
    <row r="164" spans="1:3" x14ac:dyDescent="0.25">
      <c r="A164" s="7" t="s">
        <v>3055</v>
      </c>
      <c r="B164" s="6">
        <v>2</v>
      </c>
      <c r="C164" s="6">
        <v>186000</v>
      </c>
    </row>
    <row r="165" spans="1:3" x14ac:dyDescent="0.25">
      <c r="A165" s="7" t="s">
        <v>3402</v>
      </c>
      <c r="B165" s="6">
        <v>2</v>
      </c>
      <c r="C165" s="6">
        <v>294499</v>
      </c>
    </row>
    <row r="166" spans="1:3" x14ac:dyDescent="0.25">
      <c r="A166" s="7" t="s">
        <v>4296</v>
      </c>
      <c r="B166" s="6">
        <v>4</v>
      </c>
      <c r="C166" s="6">
        <v>475899</v>
      </c>
    </row>
    <row r="167" spans="1:3" x14ac:dyDescent="0.25">
      <c r="A167" s="7" t="s">
        <v>5053</v>
      </c>
      <c r="B167" s="6">
        <v>3</v>
      </c>
      <c r="C167" s="6">
        <v>259500</v>
      </c>
    </row>
    <row r="168" spans="1:3" x14ac:dyDescent="0.25">
      <c r="A168" s="5" t="s">
        <v>673</v>
      </c>
      <c r="B168" s="6">
        <v>15</v>
      </c>
      <c r="C168" s="6">
        <v>7520984.2000000002</v>
      </c>
    </row>
    <row r="169" spans="1:3" x14ac:dyDescent="0.25">
      <c r="A169" s="7" t="s">
        <v>37</v>
      </c>
      <c r="B169" s="6">
        <v>7</v>
      </c>
      <c r="C169" s="6">
        <v>387180.2</v>
      </c>
    </row>
    <row r="170" spans="1:3" x14ac:dyDescent="0.25">
      <c r="A170" s="7" t="s">
        <v>4296</v>
      </c>
      <c r="B170" s="6">
        <v>8</v>
      </c>
      <c r="C170" s="6">
        <v>7133804</v>
      </c>
    </row>
    <row r="171" spans="1:3" x14ac:dyDescent="0.25">
      <c r="A171" s="5" t="s">
        <v>1292</v>
      </c>
      <c r="B171" s="6">
        <v>28</v>
      </c>
      <c r="C171" s="6">
        <v>13629038</v>
      </c>
    </row>
    <row r="172" spans="1:3" x14ac:dyDescent="0.25">
      <c r="A172" s="7" t="s">
        <v>37</v>
      </c>
      <c r="B172" s="6">
        <v>11</v>
      </c>
      <c r="C172" s="6">
        <v>1971178</v>
      </c>
    </row>
    <row r="173" spans="1:3" x14ac:dyDescent="0.25">
      <c r="A173" s="7" t="s">
        <v>3055</v>
      </c>
      <c r="B173" s="6">
        <v>3</v>
      </c>
      <c r="C173" s="6">
        <v>184830</v>
      </c>
    </row>
    <row r="174" spans="1:3" x14ac:dyDescent="0.25">
      <c r="A174" s="7" t="s">
        <v>4296</v>
      </c>
      <c r="B174" s="6">
        <v>3</v>
      </c>
      <c r="C174" s="6">
        <v>9248600</v>
      </c>
    </row>
    <row r="175" spans="1:3" x14ac:dyDescent="0.25">
      <c r="A175" s="7" t="s">
        <v>5053</v>
      </c>
      <c r="B175" s="6">
        <v>6</v>
      </c>
      <c r="C175" s="6">
        <v>1723800</v>
      </c>
    </row>
    <row r="176" spans="1:3" x14ac:dyDescent="0.25">
      <c r="A176" s="7" t="s">
        <v>5928</v>
      </c>
      <c r="B176" s="6">
        <v>5</v>
      </c>
      <c r="C176" s="6">
        <v>500630</v>
      </c>
    </row>
    <row r="177" spans="1:3" x14ac:dyDescent="0.25">
      <c r="A177" s="5" t="s">
        <v>1143</v>
      </c>
      <c r="B177" s="6">
        <v>73</v>
      </c>
      <c r="C177" s="6">
        <v>31437745.690000001</v>
      </c>
    </row>
    <row r="178" spans="1:3" x14ac:dyDescent="0.25">
      <c r="A178" s="7" t="s">
        <v>37</v>
      </c>
      <c r="B178" s="6">
        <v>32</v>
      </c>
      <c r="C178" s="6">
        <v>10751857.720000001</v>
      </c>
    </row>
    <row r="179" spans="1:3" x14ac:dyDescent="0.25">
      <c r="A179" s="7" t="s">
        <v>3055</v>
      </c>
      <c r="B179" s="6">
        <v>3</v>
      </c>
      <c r="C179" s="6">
        <v>165400</v>
      </c>
    </row>
    <row r="180" spans="1:3" x14ac:dyDescent="0.25">
      <c r="A180" s="7" t="s">
        <v>4296</v>
      </c>
      <c r="B180" s="6">
        <v>5</v>
      </c>
      <c r="C180" s="6">
        <v>1463600</v>
      </c>
    </row>
    <row r="181" spans="1:3" x14ac:dyDescent="0.25">
      <c r="A181" s="7" t="s">
        <v>5053</v>
      </c>
      <c r="B181" s="6">
        <v>23</v>
      </c>
      <c r="C181" s="6">
        <v>10947546.969999999</v>
      </c>
    </row>
    <row r="182" spans="1:3" x14ac:dyDescent="0.25">
      <c r="A182" s="7" t="s">
        <v>5928</v>
      </c>
      <c r="B182" s="6">
        <v>10</v>
      </c>
      <c r="C182" s="6">
        <v>8109341</v>
      </c>
    </row>
    <row r="183" spans="1:3" x14ac:dyDescent="0.25">
      <c r="A183" s="5" t="s">
        <v>446</v>
      </c>
      <c r="B183" s="6">
        <v>2</v>
      </c>
      <c r="C183" s="6">
        <v>1106563</v>
      </c>
    </row>
    <row r="184" spans="1:3" x14ac:dyDescent="0.25">
      <c r="A184" s="7" t="s">
        <v>37</v>
      </c>
      <c r="B184" s="6">
        <v>1</v>
      </c>
      <c r="C184" s="6">
        <v>966760</v>
      </c>
    </row>
    <row r="185" spans="1:3" x14ac:dyDescent="0.25">
      <c r="A185" s="7" t="s">
        <v>5928</v>
      </c>
      <c r="B185" s="6">
        <v>1</v>
      </c>
      <c r="C185" s="6">
        <v>139803</v>
      </c>
    </row>
    <row r="186" spans="1:3" x14ac:dyDescent="0.25">
      <c r="A186" s="5" t="s">
        <v>3046</v>
      </c>
      <c r="B186" s="6">
        <v>1</v>
      </c>
      <c r="C186" s="6">
        <v>70000</v>
      </c>
    </row>
    <row r="187" spans="1:3" x14ac:dyDescent="0.25">
      <c r="A187" s="7" t="s">
        <v>37</v>
      </c>
      <c r="B187" s="6">
        <v>1</v>
      </c>
      <c r="C187" s="6">
        <v>70000</v>
      </c>
    </row>
    <row r="188" spans="1:3" x14ac:dyDescent="0.25">
      <c r="A188" s="4" t="s">
        <v>790</v>
      </c>
      <c r="B188" s="6">
        <v>31</v>
      </c>
      <c r="C188" s="6">
        <v>3993405.9699999997</v>
      </c>
    </row>
    <row r="189" spans="1:3" x14ac:dyDescent="0.25">
      <c r="A189" s="5" t="s">
        <v>788</v>
      </c>
      <c r="B189" s="6">
        <v>7</v>
      </c>
      <c r="C189" s="6">
        <v>586438.97</v>
      </c>
    </row>
    <row r="190" spans="1:3" x14ac:dyDescent="0.25">
      <c r="A190" s="7" t="s">
        <v>37</v>
      </c>
      <c r="B190" s="6">
        <v>4</v>
      </c>
      <c r="C190" s="6">
        <v>280318.96999999997</v>
      </c>
    </row>
    <row r="191" spans="1:3" x14ac:dyDescent="0.25">
      <c r="A191" s="7" t="s">
        <v>5928</v>
      </c>
      <c r="B191" s="6">
        <v>3</v>
      </c>
      <c r="C191" s="6">
        <v>306120</v>
      </c>
    </row>
    <row r="192" spans="1:3" x14ac:dyDescent="0.25">
      <c r="A192" s="5" t="s">
        <v>2882</v>
      </c>
      <c r="B192" s="6">
        <v>24</v>
      </c>
      <c r="C192" s="6">
        <v>3406967</v>
      </c>
    </row>
    <row r="193" spans="1:3" x14ac:dyDescent="0.25">
      <c r="A193" s="7" t="s">
        <v>37</v>
      </c>
      <c r="B193" s="6">
        <v>2</v>
      </c>
      <c r="C193" s="6">
        <v>137217</v>
      </c>
    </row>
    <row r="194" spans="1:3" x14ac:dyDescent="0.25">
      <c r="A194" s="7" t="s">
        <v>3402</v>
      </c>
      <c r="B194" s="6">
        <v>1</v>
      </c>
      <c r="C194" s="6">
        <v>40500</v>
      </c>
    </row>
    <row r="195" spans="1:3" x14ac:dyDescent="0.25">
      <c r="A195" s="7" t="s">
        <v>4296</v>
      </c>
      <c r="B195" s="6">
        <v>21</v>
      </c>
      <c r="C195" s="6">
        <v>3229250</v>
      </c>
    </row>
    <row r="196" spans="1:3" x14ac:dyDescent="0.25">
      <c r="A196" s="4" t="s">
        <v>541</v>
      </c>
      <c r="B196" s="6">
        <v>120</v>
      </c>
      <c r="C196" s="6">
        <v>28803655.699999999</v>
      </c>
    </row>
    <row r="197" spans="1:3" x14ac:dyDescent="0.25">
      <c r="A197" s="5" t="s">
        <v>2829</v>
      </c>
      <c r="B197" s="6">
        <v>9</v>
      </c>
      <c r="C197" s="6">
        <v>1283062</v>
      </c>
    </row>
    <row r="198" spans="1:3" x14ac:dyDescent="0.25">
      <c r="A198" s="7" t="s">
        <v>37</v>
      </c>
      <c r="B198" s="6">
        <v>7</v>
      </c>
      <c r="C198" s="6">
        <v>1115062</v>
      </c>
    </row>
    <row r="199" spans="1:3" x14ac:dyDescent="0.25">
      <c r="A199" s="7" t="s">
        <v>5928</v>
      </c>
      <c r="B199" s="6">
        <v>2</v>
      </c>
      <c r="C199" s="6">
        <v>168000</v>
      </c>
    </row>
    <row r="200" spans="1:3" x14ac:dyDescent="0.25">
      <c r="A200" s="5" t="s">
        <v>2013</v>
      </c>
      <c r="B200" s="6">
        <v>34</v>
      </c>
      <c r="C200" s="6">
        <v>7705506.6699999999</v>
      </c>
    </row>
    <row r="201" spans="1:3" x14ac:dyDescent="0.25">
      <c r="A201" s="7" t="s">
        <v>37</v>
      </c>
      <c r="B201" s="6">
        <v>4</v>
      </c>
      <c r="C201" s="6">
        <v>6700750</v>
      </c>
    </row>
    <row r="202" spans="1:3" x14ac:dyDescent="0.25">
      <c r="A202" s="7" t="s">
        <v>3055</v>
      </c>
      <c r="B202" s="6">
        <v>6</v>
      </c>
      <c r="C202" s="6">
        <v>164956.66999999998</v>
      </c>
    </row>
    <row r="203" spans="1:3" x14ac:dyDescent="0.25">
      <c r="A203" s="7" t="s">
        <v>5053</v>
      </c>
      <c r="B203" s="6">
        <v>22</v>
      </c>
      <c r="C203" s="6">
        <v>705400</v>
      </c>
    </row>
    <row r="204" spans="1:3" x14ac:dyDescent="0.25">
      <c r="A204" s="7" t="s">
        <v>5928</v>
      </c>
      <c r="B204" s="6">
        <v>2</v>
      </c>
      <c r="C204" s="6">
        <v>134400</v>
      </c>
    </row>
    <row r="205" spans="1:3" x14ac:dyDescent="0.25">
      <c r="A205" s="5" t="s">
        <v>2262</v>
      </c>
      <c r="B205" s="6">
        <v>2</v>
      </c>
      <c r="C205" s="6">
        <v>212546</v>
      </c>
    </row>
    <row r="206" spans="1:3" x14ac:dyDescent="0.25">
      <c r="A206" s="7" t="s">
        <v>37</v>
      </c>
      <c r="B206" s="6">
        <v>2</v>
      </c>
      <c r="C206" s="6">
        <v>212546</v>
      </c>
    </row>
    <row r="207" spans="1:3" x14ac:dyDescent="0.25">
      <c r="A207" s="5" t="s">
        <v>3991</v>
      </c>
      <c r="B207" s="6">
        <v>2</v>
      </c>
      <c r="C207" s="6">
        <v>354000</v>
      </c>
    </row>
    <row r="208" spans="1:3" x14ac:dyDescent="0.25">
      <c r="A208" s="7" t="s">
        <v>3402</v>
      </c>
      <c r="B208" s="6">
        <v>1</v>
      </c>
      <c r="C208" s="6">
        <v>210000</v>
      </c>
    </row>
    <row r="209" spans="1:3" x14ac:dyDescent="0.25">
      <c r="A209" s="7" t="s">
        <v>5928</v>
      </c>
      <c r="B209" s="6">
        <v>1</v>
      </c>
      <c r="C209" s="6">
        <v>144000</v>
      </c>
    </row>
    <row r="210" spans="1:3" x14ac:dyDescent="0.25">
      <c r="A210" s="5" t="s">
        <v>2551</v>
      </c>
      <c r="B210" s="6">
        <v>3</v>
      </c>
      <c r="C210" s="6">
        <v>690988.28</v>
      </c>
    </row>
    <row r="211" spans="1:3" x14ac:dyDescent="0.25">
      <c r="A211" s="7" t="s">
        <v>37</v>
      </c>
      <c r="B211" s="6">
        <v>3</v>
      </c>
      <c r="C211" s="6">
        <v>690988.28</v>
      </c>
    </row>
    <row r="212" spans="1:3" x14ac:dyDescent="0.25">
      <c r="A212" s="5" t="s">
        <v>2809</v>
      </c>
      <c r="B212" s="6">
        <v>7</v>
      </c>
      <c r="C212" s="6">
        <v>11399074.119999999</v>
      </c>
    </row>
    <row r="213" spans="1:3" x14ac:dyDescent="0.25">
      <c r="A213" s="7" t="s">
        <v>37</v>
      </c>
      <c r="B213" s="6">
        <v>6</v>
      </c>
      <c r="C213" s="6">
        <v>10899074.119999999</v>
      </c>
    </row>
    <row r="214" spans="1:3" x14ac:dyDescent="0.25">
      <c r="A214" s="7" t="s">
        <v>3402</v>
      </c>
      <c r="B214" s="6">
        <v>1</v>
      </c>
      <c r="C214" s="6">
        <v>500000</v>
      </c>
    </row>
    <row r="215" spans="1:3" x14ac:dyDescent="0.25">
      <c r="A215" s="5" t="s">
        <v>2071</v>
      </c>
      <c r="B215" s="6">
        <v>9</v>
      </c>
      <c r="C215" s="6">
        <v>787509.5</v>
      </c>
    </row>
    <row r="216" spans="1:3" x14ac:dyDescent="0.25">
      <c r="A216" s="7" t="s">
        <v>37</v>
      </c>
      <c r="B216" s="6">
        <v>7</v>
      </c>
      <c r="C216" s="6">
        <v>453509.5</v>
      </c>
    </row>
    <row r="217" spans="1:3" x14ac:dyDescent="0.25">
      <c r="A217" s="7" t="s">
        <v>5053</v>
      </c>
      <c r="B217" s="6">
        <v>1</v>
      </c>
      <c r="C217" s="6">
        <v>184000</v>
      </c>
    </row>
    <row r="218" spans="1:3" x14ac:dyDescent="0.25">
      <c r="A218" s="7" t="s">
        <v>5928</v>
      </c>
      <c r="B218" s="6">
        <v>1</v>
      </c>
      <c r="C218" s="6">
        <v>150000</v>
      </c>
    </row>
    <row r="219" spans="1:3" x14ac:dyDescent="0.25">
      <c r="A219" s="5" t="s">
        <v>2027</v>
      </c>
      <c r="B219" s="6">
        <v>36</v>
      </c>
      <c r="C219" s="6">
        <v>277259.13</v>
      </c>
    </row>
    <row r="220" spans="1:3" x14ac:dyDescent="0.25">
      <c r="A220" s="7" t="s">
        <v>37</v>
      </c>
      <c r="B220" s="6">
        <v>36</v>
      </c>
      <c r="C220" s="6">
        <v>277259.13</v>
      </c>
    </row>
    <row r="221" spans="1:3" x14ac:dyDescent="0.25">
      <c r="A221" s="5" t="s">
        <v>6067</v>
      </c>
      <c r="B221" s="6">
        <v>1</v>
      </c>
      <c r="C221" s="6">
        <v>198000</v>
      </c>
    </row>
    <row r="222" spans="1:3" x14ac:dyDescent="0.25">
      <c r="A222" s="7" t="s">
        <v>5928</v>
      </c>
      <c r="B222" s="6">
        <v>1</v>
      </c>
      <c r="C222" s="6">
        <v>198000</v>
      </c>
    </row>
    <row r="223" spans="1:3" x14ac:dyDescent="0.25">
      <c r="A223" s="5" t="s">
        <v>775</v>
      </c>
      <c r="B223" s="6">
        <v>6</v>
      </c>
      <c r="C223" s="6">
        <v>564800</v>
      </c>
    </row>
    <row r="224" spans="1:3" x14ac:dyDescent="0.25">
      <c r="A224" s="7" t="s">
        <v>37</v>
      </c>
      <c r="B224" s="6">
        <v>3</v>
      </c>
      <c r="C224" s="6">
        <v>250400</v>
      </c>
    </row>
    <row r="225" spans="1:3" x14ac:dyDescent="0.25">
      <c r="A225" s="7" t="s">
        <v>4296</v>
      </c>
      <c r="B225" s="6">
        <v>2</v>
      </c>
      <c r="C225" s="6">
        <v>151200</v>
      </c>
    </row>
    <row r="226" spans="1:3" x14ac:dyDescent="0.25">
      <c r="A226" s="7" t="s">
        <v>5928</v>
      </c>
      <c r="B226" s="6">
        <v>1</v>
      </c>
      <c r="C226" s="6">
        <v>163200</v>
      </c>
    </row>
    <row r="227" spans="1:3" x14ac:dyDescent="0.25">
      <c r="A227" s="5" t="s">
        <v>3756</v>
      </c>
      <c r="B227" s="6">
        <v>1</v>
      </c>
      <c r="C227" s="6">
        <v>200000</v>
      </c>
    </row>
    <row r="228" spans="1:3" x14ac:dyDescent="0.25">
      <c r="A228" s="7" t="s">
        <v>3402</v>
      </c>
      <c r="B228" s="6">
        <v>1</v>
      </c>
      <c r="C228" s="6">
        <v>200000</v>
      </c>
    </row>
    <row r="229" spans="1:3" x14ac:dyDescent="0.25">
      <c r="A229" s="5" t="s">
        <v>2088</v>
      </c>
      <c r="B229" s="6">
        <v>1</v>
      </c>
      <c r="C229" s="6">
        <v>219600</v>
      </c>
    </row>
    <row r="230" spans="1:3" x14ac:dyDescent="0.25">
      <c r="A230" s="7" t="s">
        <v>37</v>
      </c>
      <c r="B230" s="6">
        <v>1</v>
      </c>
      <c r="C230" s="6">
        <v>219600</v>
      </c>
    </row>
    <row r="231" spans="1:3" x14ac:dyDescent="0.25">
      <c r="A231" s="5" t="s">
        <v>539</v>
      </c>
      <c r="B231" s="6">
        <v>3</v>
      </c>
      <c r="C231" s="6">
        <v>260310</v>
      </c>
    </row>
    <row r="232" spans="1:3" x14ac:dyDescent="0.25">
      <c r="A232" s="7" t="s">
        <v>37</v>
      </c>
      <c r="B232" s="6">
        <v>2</v>
      </c>
      <c r="C232" s="6">
        <v>132150</v>
      </c>
    </row>
    <row r="233" spans="1:3" x14ac:dyDescent="0.25">
      <c r="A233" s="7" t="s">
        <v>5053</v>
      </c>
      <c r="B233" s="6">
        <v>1</v>
      </c>
      <c r="C233" s="6">
        <v>128160</v>
      </c>
    </row>
    <row r="234" spans="1:3" x14ac:dyDescent="0.25">
      <c r="A234" s="5" t="s">
        <v>3267</v>
      </c>
      <c r="B234" s="6">
        <v>1</v>
      </c>
      <c r="C234" s="6">
        <v>93000</v>
      </c>
    </row>
    <row r="235" spans="1:3" x14ac:dyDescent="0.25">
      <c r="A235" s="7" t="s">
        <v>3055</v>
      </c>
      <c r="B235" s="6">
        <v>1</v>
      </c>
      <c r="C235" s="6">
        <v>93000</v>
      </c>
    </row>
    <row r="236" spans="1:3" x14ac:dyDescent="0.25">
      <c r="A236" s="5" t="s">
        <v>3364</v>
      </c>
      <c r="B236" s="6">
        <v>5</v>
      </c>
      <c r="C236" s="6">
        <v>4558000</v>
      </c>
    </row>
    <row r="237" spans="1:3" x14ac:dyDescent="0.25">
      <c r="A237" s="7" t="s">
        <v>3055</v>
      </c>
      <c r="B237" s="6">
        <v>1</v>
      </c>
      <c r="C237" s="6">
        <v>84000</v>
      </c>
    </row>
    <row r="238" spans="1:3" x14ac:dyDescent="0.25">
      <c r="A238" s="7" t="s">
        <v>3402</v>
      </c>
      <c r="B238" s="6">
        <v>2</v>
      </c>
      <c r="C238" s="6">
        <v>2299000</v>
      </c>
    </row>
    <row r="239" spans="1:3" x14ac:dyDescent="0.25">
      <c r="A239" s="7" t="s">
        <v>4296</v>
      </c>
      <c r="B239" s="6">
        <v>1</v>
      </c>
      <c r="C239" s="6">
        <v>1950000</v>
      </c>
    </row>
    <row r="240" spans="1:3" x14ac:dyDescent="0.25">
      <c r="A240" s="7" t="s">
        <v>5053</v>
      </c>
      <c r="B240" s="6">
        <v>1</v>
      </c>
      <c r="C240" s="6">
        <v>225000</v>
      </c>
    </row>
    <row r="241" spans="1:3" x14ac:dyDescent="0.25">
      <c r="A241" s="4" t="s">
        <v>334</v>
      </c>
      <c r="B241" s="6">
        <v>53</v>
      </c>
      <c r="C241" s="6">
        <v>11804060.99</v>
      </c>
    </row>
    <row r="242" spans="1:3" x14ac:dyDescent="0.25">
      <c r="A242" s="5" t="s">
        <v>4271</v>
      </c>
      <c r="B242" s="6">
        <v>4</v>
      </c>
      <c r="C242" s="6">
        <v>5400000</v>
      </c>
    </row>
    <row r="243" spans="1:3" x14ac:dyDescent="0.25">
      <c r="A243" s="7" t="s">
        <v>3402</v>
      </c>
      <c r="B243" s="6">
        <v>2</v>
      </c>
      <c r="C243" s="6">
        <v>5140000</v>
      </c>
    </row>
    <row r="244" spans="1:3" x14ac:dyDescent="0.25">
      <c r="A244" s="7" t="s">
        <v>4296</v>
      </c>
      <c r="B244" s="6">
        <v>2</v>
      </c>
      <c r="C244" s="6">
        <v>260000</v>
      </c>
    </row>
    <row r="245" spans="1:3" x14ac:dyDescent="0.25">
      <c r="A245" s="5" t="s">
        <v>1253</v>
      </c>
      <c r="B245" s="6">
        <v>10</v>
      </c>
      <c r="C245" s="6">
        <v>3011081</v>
      </c>
    </row>
    <row r="246" spans="1:3" x14ac:dyDescent="0.25">
      <c r="A246" s="7" t="s">
        <v>37</v>
      </c>
      <c r="B246" s="6">
        <v>1</v>
      </c>
      <c r="C246" s="6">
        <v>34781</v>
      </c>
    </row>
    <row r="247" spans="1:3" x14ac:dyDescent="0.25">
      <c r="A247" s="7" t="s">
        <v>3402</v>
      </c>
      <c r="B247" s="6">
        <v>1</v>
      </c>
      <c r="C247" s="6">
        <v>35400</v>
      </c>
    </row>
    <row r="248" spans="1:3" x14ac:dyDescent="0.25">
      <c r="A248" s="7" t="s">
        <v>4296</v>
      </c>
      <c r="B248" s="6">
        <v>3</v>
      </c>
      <c r="C248" s="6">
        <v>805400</v>
      </c>
    </row>
    <row r="249" spans="1:3" x14ac:dyDescent="0.25">
      <c r="A249" s="7" t="s">
        <v>5053</v>
      </c>
      <c r="B249" s="6">
        <v>2</v>
      </c>
      <c r="C249" s="6">
        <v>1640000</v>
      </c>
    </row>
    <row r="250" spans="1:3" x14ac:dyDescent="0.25">
      <c r="A250" s="7" t="s">
        <v>5928</v>
      </c>
      <c r="B250" s="6">
        <v>3</v>
      </c>
      <c r="C250" s="6">
        <v>495500</v>
      </c>
    </row>
    <row r="251" spans="1:3" x14ac:dyDescent="0.25">
      <c r="A251" s="5" t="s">
        <v>5157</v>
      </c>
      <c r="B251" s="6">
        <v>2</v>
      </c>
      <c r="C251" s="6">
        <v>138000</v>
      </c>
    </row>
    <row r="252" spans="1:3" x14ac:dyDescent="0.25">
      <c r="A252" s="7" t="s">
        <v>5053</v>
      </c>
      <c r="B252" s="6">
        <v>2</v>
      </c>
      <c r="C252" s="6">
        <v>138000</v>
      </c>
    </row>
    <row r="253" spans="1:3" x14ac:dyDescent="0.25">
      <c r="A253" s="5" t="s">
        <v>369</v>
      </c>
      <c r="B253" s="6">
        <v>9</v>
      </c>
      <c r="C253" s="6">
        <v>464323.68</v>
      </c>
    </row>
    <row r="254" spans="1:3" x14ac:dyDescent="0.25">
      <c r="A254" s="7" t="s">
        <v>37</v>
      </c>
      <c r="B254" s="6">
        <v>4</v>
      </c>
      <c r="C254" s="6">
        <v>113788.44</v>
      </c>
    </row>
    <row r="255" spans="1:3" x14ac:dyDescent="0.25">
      <c r="A255" s="7" t="s">
        <v>3055</v>
      </c>
      <c r="B255" s="6">
        <v>1</v>
      </c>
      <c r="C255" s="6">
        <v>83535.240000000005</v>
      </c>
    </row>
    <row r="256" spans="1:3" x14ac:dyDescent="0.25">
      <c r="A256" s="7" t="s">
        <v>4296</v>
      </c>
      <c r="B256" s="6">
        <v>4</v>
      </c>
      <c r="C256" s="6">
        <v>267000</v>
      </c>
    </row>
    <row r="257" spans="1:3" x14ac:dyDescent="0.25">
      <c r="A257" s="5" t="s">
        <v>1667</v>
      </c>
      <c r="B257" s="6">
        <v>8</v>
      </c>
      <c r="C257" s="6">
        <v>863337.5</v>
      </c>
    </row>
    <row r="258" spans="1:3" x14ac:dyDescent="0.25">
      <c r="A258" s="7" t="s">
        <v>37</v>
      </c>
      <c r="B258" s="6">
        <v>3</v>
      </c>
      <c r="C258" s="6">
        <v>481000</v>
      </c>
    </row>
    <row r="259" spans="1:3" x14ac:dyDescent="0.25">
      <c r="A259" s="7" t="s">
        <v>3055</v>
      </c>
      <c r="B259" s="6">
        <v>2</v>
      </c>
      <c r="C259" s="6">
        <v>182000</v>
      </c>
    </row>
    <row r="260" spans="1:3" x14ac:dyDescent="0.25">
      <c r="A260" s="7" t="s">
        <v>4296</v>
      </c>
      <c r="B260" s="6">
        <v>1</v>
      </c>
      <c r="C260" s="6">
        <v>44350</v>
      </c>
    </row>
    <row r="261" spans="1:3" x14ac:dyDescent="0.25">
      <c r="A261" s="7" t="s">
        <v>5928</v>
      </c>
      <c r="B261" s="6">
        <v>2</v>
      </c>
      <c r="C261" s="6">
        <v>155987.5</v>
      </c>
    </row>
    <row r="262" spans="1:3" x14ac:dyDescent="0.25">
      <c r="A262" s="5" t="s">
        <v>332</v>
      </c>
      <c r="B262" s="6">
        <v>2</v>
      </c>
      <c r="C262" s="6">
        <v>155000</v>
      </c>
    </row>
    <row r="263" spans="1:3" x14ac:dyDescent="0.25">
      <c r="A263" s="7" t="s">
        <v>37</v>
      </c>
      <c r="B263" s="6">
        <v>1</v>
      </c>
      <c r="C263" s="6">
        <v>15000</v>
      </c>
    </row>
    <row r="264" spans="1:3" x14ac:dyDescent="0.25">
      <c r="A264" s="7" t="s">
        <v>5053</v>
      </c>
      <c r="B264" s="6">
        <v>1</v>
      </c>
      <c r="C264" s="6">
        <v>140000</v>
      </c>
    </row>
    <row r="265" spans="1:3" x14ac:dyDescent="0.25">
      <c r="A265" s="5" t="s">
        <v>5084</v>
      </c>
      <c r="B265" s="6">
        <v>1</v>
      </c>
      <c r="C265" s="6">
        <v>97500</v>
      </c>
    </row>
    <row r="266" spans="1:3" x14ac:dyDescent="0.25">
      <c r="A266" s="7" t="s">
        <v>5053</v>
      </c>
      <c r="B266" s="6">
        <v>1</v>
      </c>
      <c r="C266" s="6">
        <v>97500</v>
      </c>
    </row>
    <row r="267" spans="1:3" x14ac:dyDescent="0.25">
      <c r="A267" s="5" t="s">
        <v>930</v>
      </c>
      <c r="B267" s="6">
        <v>11</v>
      </c>
      <c r="C267" s="6">
        <v>1323336.8399999999</v>
      </c>
    </row>
    <row r="268" spans="1:3" x14ac:dyDescent="0.25">
      <c r="A268" s="7" t="s">
        <v>37</v>
      </c>
      <c r="B268" s="6">
        <v>5</v>
      </c>
      <c r="C268" s="6">
        <v>718000</v>
      </c>
    </row>
    <row r="269" spans="1:3" x14ac:dyDescent="0.25">
      <c r="A269" s="7" t="s">
        <v>3402</v>
      </c>
      <c r="B269" s="6">
        <v>1</v>
      </c>
      <c r="C269" s="6">
        <v>105656.84</v>
      </c>
    </row>
    <row r="270" spans="1:3" x14ac:dyDescent="0.25">
      <c r="A270" s="7" t="s">
        <v>5053</v>
      </c>
      <c r="B270" s="6">
        <v>5</v>
      </c>
      <c r="C270" s="6">
        <v>499680</v>
      </c>
    </row>
    <row r="271" spans="1:3" x14ac:dyDescent="0.25">
      <c r="A271" s="5" t="s">
        <v>3448</v>
      </c>
      <c r="B271" s="6">
        <v>6</v>
      </c>
      <c r="C271" s="6">
        <v>351481.97</v>
      </c>
    </row>
    <row r="272" spans="1:3" x14ac:dyDescent="0.25">
      <c r="A272" s="7" t="s">
        <v>3402</v>
      </c>
      <c r="B272" s="6">
        <v>2</v>
      </c>
      <c r="C272" s="6">
        <v>119081.97</v>
      </c>
    </row>
    <row r="273" spans="1:3" x14ac:dyDescent="0.25">
      <c r="A273" s="7" t="s">
        <v>4296</v>
      </c>
      <c r="B273" s="6">
        <v>1</v>
      </c>
      <c r="C273" s="6">
        <v>44000</v>
      </c>
    </row>
    <row r="274" spans="1:3" x14ac:dyDescent="0.25">
      <c r="A274" s="7" t="s">
        <v>5053</v>
      </c>
      <c r="B274" s="6">
        <v>1</v>
      </c>
      <c r="C274" s="6">
        <v>84200</v>
      </c>
    </row>
    <row r="275" spans="1:3" x14ac:dyDescent="0.25">
      <c r="A275" s="7" t="s">
        <v>5928</v>
      </c>
      <c r="B275" s="6">
        <v>2</v>
      </c>
      <c r="C275" s="6">
        <v>104200</v>
      </c>
    </row>
    <row r="276" spans="1:3" x14ac:dyDescent="0.25">
      <c r="A276" s="4" t="s">
        <v>87</v>
      </c>
      <c r="B276" s="6">
        <v>181</v>
      </c>
      <c r="C276" s="6">
        <v>44343078.780000009</v>
      </c>
    </row>
    <row r="277" spans="1:3" x14ac:dyDescent="0.25">
      <c r="A277" s="5" t="s">
        <v>2562</v>
      </c>
      <c r="B277" s="6">
        <v>1</v>
      </c>
      <c r="C277" s="6">
        <v>250000</v>
      </c>
    </row>
    <row r="278" spans="1:3" x14ac:dyDescent="0.25">
      <c r="A278" s="7" t="s">
        <v>37</v>
      </c>
      <c r="B278" s="6">
        <v>1</v>
      </c>
      <c r="C278" s="6">
        <v>250000</v>
      </c>
    </row>
    <row r="279" spans="1:3" x14ac:dyDescent="0.25">
      <c r="A279" s="5" t="s">
        <v>2670</v>
      </c>
      <c r="B279" s="6">
        <v>2</v>
      </c>
      <c r="C279" s="6">
        <v>91620</v>
      </c>
    </row>
    <row r="280" spans="1:3" x14ac:dyDescent="0.25">
      <c r="A280" s="7" t="s">
        <v>37</v>
      </c>
      <c r="B280" s="6">
        <v>1</v>
      </c>
      <c r="C280" s="6">
        <v>45000</v>
      </c>
    </row>
    <row r="281" spans="1:3" x14ac:dyDescent="0.25">
      <c r="A281" s="7" t="s">
        <v>3055</v>
      </c>
      <c r="B281" s="6">
        <v>1</v>
      </c>
      <c r="C281" s="6">
        <v>46620</v>
      </c>
    </row>
    <row r="282" spans="1:3" x14ac:dyDescent="0.25">
      <c r="A282" s="5" t="s">
        <v>2675</v>
      </c>
      <c r="B282" s="6">
        <v>6</v>
      </c>
      <c r="C282" s="6">
        <v>550124</v>
      </c>
    </row>
    <row r="283" spans="1:3" x14ac:dyDescent="0.25">
      <c r="A283" s="7" t="s">
        <v>37</v>
      </c>
      <c r="B283" s="6">
        <v>6</v>
      </c>
      <c r="C283" s="6">
        <v>550124</v>
      </c>
    </row>
    <row r="284" spans="1:3" x14ac:dyDescent="0.25">
      <c r="A284" s="5" t="s">
        <v>1641</v>
      </c>
      <c r="B284" s="6">
        <v>4</v>
      </c>
      <c r="C284" s="6">
        <v>2007968.5</v>
      </c>
    </row>
    <row r="285" spans="1:3" x14ac:dyDescent="0.25">
      <c r="A285" s="7" t="s">
        <v>37</v>
      </c>
      <c r="B285" s="6">
        <v>3</v>
      </c>
      <c r="C285" s="6">
        <v>1955099.5</v>
      </c>
    </row>
    <row r="286" spans="1:3" x14ac:dyDescent="0.25">
      <c r="A286" s="7" t="s">
        <v>5928</v>
      </c>
      <c r="B286" s="6">
        <v>1</v>
      </c>
      <c r="C286" s="6">
        <v>52869</v>
      </c>
    </row>
    <row r="287" spans="1:3" x14ac:dyDescent="0.25">
      <c r="A287" s="5" t="s">
        <v>1715</v>
      </c>
      <c r="B287" s="6">
        <v>17</v>
      </c>
      <c r="C287" s="6">
        <v>5726991</v>
      </c>
    </row>
    <row r="288" spans="1:3" x14ac:dyDescent="0.25">
      <c r="A288" s="7" t="s">
        <v>37</v>
      </c>
      <c r="B288" s="6">
        <v>12</v>
      </c>
      <c r="C288" s="6">
        <v>4735459</v>
      </c>
    </row>
    <row r="289" spans="1:3" x14ac:dyDescent="0.25">
      <c r="A289" s="7" t="s">
        <v>5053</v>
      </c>
      <c r="B289" s="6">
        <v>4</v>
      </c>
      <c r="C289" s="6">
        <v>870320</v>
      </c>
    </row>
    <row r="290" spans="1:3" x14ac:dyDescent="0.25">
      <c r="A290" s="7" t="s">
        <v>5928</v>
      </c>
      <c r="B290" s="6">
        <v>1</v>
      </c>
      <c r="C290" s="6">
        <v>121212</v>
      </c>
    </row>
    <row r="291" spans="1:3" x14ac:dyDescent="0.25">
      <c r="A291" s="5" t="s">
        <v>341</v>
      </c>
      <c r="B291" s="6">
        <v>4</v>
      </c>
      <c r="C291" s="6">
        <v>417400</v>
      </c>
    </row>
    <row r="292" spans="1:3" x14ac:dyDescent="0.25">
      <c r="A292" s="7" t="s">
        <v>37</v>
      </c>
      <c r="B292" s="6">
        <v>2</v>
      </c>
      <c r="C292" s="6">
        <v>168400</v>
      </c>
    </row>
    <row r="293" spans="1:3" x14ac:dyDescent="0.25">
      <c r="A293" s="7" t="s">
        <v>3402</v>
      </c>
      <c r="B293" s="6">
        <v>1</v>
      </c>
      <c r="C293" s="6">
        <v>49000</v>
      </c>
    </row>
    <row r="294" spans="1:3" x14ac:dyDescent="0.25">
      <c r="A294" s="7" t="s">
        <v>5928</v>
      </c>
      <c r="B294" s="6">
        <v>1</v>
      </c>
      <c r="C294" s="6">
        <v>200000</v>
      </c>
    </row>
    <row r="295" spans="1:3" x14ac:dyDescent="0.25">
      <c r="A295" s="5" t="s">
        <v>5600</v>
      </c>
      <c r="B295" s="6">
        <v>3</v>
      </c>
      <c r="C295" s="6">
        <v>581001.79</v>
      </c>
    </row>
    <row r="296" spans="1:3" x14ac:dyDescent="0.25">
      <c r="A296" s="7" t="s">
        <v>5053</v>
      </c>
      <c r="B296" s="6">
        <v>3</v>
      </c>
      <c r="C296" s="6">
        <v>581001.79</v>
      </c>
    </row>
    <row r="297" spans="1:3" x14ac:dyDescent="0.25">
      <c r="A297" s="5" t="s">
        <v>2567</v>
      </c>
      <c r="B297" s="6">
        <v>16</v>
      </c>
      <c r="C297" s="6">
        <v>781315.36</v>
      </c>
    </row>
    <row r="298" spans="1:3" x14ac:dyDescent="0.25">
      <c r="A298" s="7" t="s">
        <v>37</v>
      </c>
      <c r="B298" s="6">
        <v>13</v>
      </c>
      <c r="C298" s="6">
        <v>492150.86</v>
      </c>
    </row>
    <row r="299" spans="1:3" x14ac:dyDescent="0.25">
      <c r="A299" s="7" t="s">
        <v>5053</v>
      </c>
      <c r="B299" s="6">
        <v>1</v>
      </c>
      <c r="C299" s="6">
        <v>90752</v>
      </c>
    </row>
    <row r="300" spans="1:3" x14ac:dyDescent="0.25">
      <c r="A300" s="7" t="s">
        <v>5928</v>
      </c>
      <c r="B300" s="6">
        <v>2</v>
      </c>
      <c r="C300" s="6">
        <v>198412.5</v>
      </c>
    </row>
    <row r="301" spans="1:3" x14ac:dyDescent="0.25">
      <c r="A301" s="5" t="s">
        <v>2607</v>
      </c>
      <c r="B301" s="6">
        <v>5</v>
      </c>
      <c r="C301" s="6">
        <v>150076.51</v>
      </c>
    </row>
    <row r="302" spans="1:3" x14ac:dyDescent="0.25">
      <c r="A302" s="7" t="s">
        <v>37</v>
      </c>
      <c r="B302" s="6">
        <v>5</v>
      </c>
      <c r="C302" s="6">
        <v>150076.51</v>
      </c>
    </row>
    <row r="303" spans="1:3" x14ac:dyDescent="0.25">
      <c r="A303" s="5" t="s">
        <v>2624</v>
      </c>
      <c r="B303" s="6">
        <v>5</v>
      </c>
      <c r="C303" s="6">
        <v>468861.14</v>
      </c>
    </row>
    <row r="304" spans="1:3" x14ac:dyDescent="0.25">
      <c r="A304" s="7" t="s">
        <v>37</v>
      </c>
      <c r="B304" s="6">
        <v>3</v>
      </c>
      <c r="C304" s="6">
        <v>372450</v>
      </c>
    </row>
    <row r="305" spans="1:3" x14ac:dyDescent="0.25">
      <c r="A305" s="7" t="s">
        <v>5053</v>
      </c>
      <c r="B305" s="6">
        <v>1</v>
      </c>
      <c r="C305" s="6">
        <v>49500</v>
      </c>
    </row>
    <row r="306" spans="1:3" x14ac:dyDescent="0.25">
      <c r="A306" s="7" t="s">
        <v>5928</v>
      </c>
      <c r="B306" s="6">
        <v>1</v>
      </c>
      <c r="C306" s="6">
        <v>46911.14</v>
      </c>
    </row>
    <row r="307" spans="1:3" x14ac:dyDescent="0.25">
      <c r="A307" s="5" t="s">
        <v>1767</v>
      </c>
      <c r="B307" s="6">
        <v>4</v>
      </c>
      <c r="C307" s="6">
        <v>1066351.7</v>
      </c>
    </row>
    <row r="308" spans="1:3" x14ac:dyDescent="0.25">
      <c r="A308" s="7" t="s">
        <v>37</v>
      </c>
      <c r="B308" s="6">
        <v>1</v>
      </c>
      <c r="C308" s="6">
        <v>877851.7</v>
      </c>
    </row>
    <row r="309" spans="1:3" x14ac:dyDescent="0.25">
      <c r="A309" s="7" t="s">
        <v>3402</v>
      </c>
      <c r="B309" s="6">
        <v>1</v>
      </c>
      <c r="C309" s="6">
        <v>44500</v>
      </c>
    </row>
    <row r="310" spans="1:3" x14ac:dyDescent="0.25">
      <c r="A310" s="7" t="s">
        <v>5053</v>
      </c>
      <c r="B310" s="6">
        <v>2</v>
      </c>
      <c r="C310" s="6">
        <v>144000</v>
      </c>
    </row>
    <row r="311" spans="1:3" x14ac:dyDescent="0.25">
      <c r="A311" s="5" t="s">
        <v>1789</v>
      </c>
      <c r="B311" s="6">
        <v>10</v>
      </c>
      <c r="C311" s="6">
        <v>1199550</v>
      </c>
    </row>
    <row r="312" spans="1:3" x14ac:dyDescent="0.25">
      <c r="A312" s="7" t="s">
        <v>37</v>
      </c>
      <c r="B312" s="6">
        <v>6</v>
      </c>
      <c r="C312" s="6">
        <v>805650</v>
      </c>
    </row>
    <row r="313" spans="1:3" x14ac:dyDescent="0.25">
      <c r="A313" s="7" t="s">
        <v>5053</v>
      </c>
      <c r="B313" s="6">
        <v>3</v>
      </c>
      <c r="C313" s="6">
        <v>327900</v>
      </c>
    </row>
    <row r="314" spans="1:3" x14ac:dyDescent="0.25">
      <c r="A314" s="7" t="s">
        <v>5928</v>
      </c>
      <c r="B314" s="6">
        <v>1</v>
      </c>
      <c r="C314" s="6">
        <v>66000</v>
      </c>
    </row>
    <row r="315" spans="1:3" x14ac:dyDescent="0.25">
      <c r="A315" s="5" t="s">
        <v>1864</v>
      </c>
      <c r="B315" s="6">
        <v>5</v>
      </c>
      <c r="C315" s="6">
        <v>1969610</v>
      </c>
    </row>
    <row r="316" spans="1:3" x14ac:dyDescent="0.25">
      <c r="A316" s="7" t="s">
        <v>37</v>
      </c>
      <c r="B316" s="6">
        <v>4</v>
      </c>
      <c r="C316" s="6">
        <v>1925000</v>
      </c>
    </row>
    <row r="317" spans="1:3" x14ac:dyDescent="0.25">
      <c r="A317" s="7" t="s">
        <v>5928</v>
      </c>
      <c r="B317" s="6">
        <v>1</v>
      </c>
      <c r="C317" s="6">
        <v>44610</v>
      </c>
    </row>
    <row r="318" spans="1:3" x14ac:dyDescent="0.25">
      <c r="A318" s="5" t="s">
        <v>1882</v>
      </c>
      <c r="B318" s="6">
        <v>7</v>
      </c>
      <c r="C318" s="6">
        <v>826446</v>
      </c>
    </row>
    <row r="319" spans="1:3" x14ac:dyDescent="0.25">
      <c r="A319" s="7" t="s">
        <v>37</v>
      </c>
      <c r="B319" s="6">
        <v>6</v>
      </c>
      <c r="C319" s="6">
        <v>742650</v>
      </c>
    </row>
    <row r="320" spans="1:3" x14ac:dyDescent="0.25">
      <c r="A320" s="7" t="s">
        <v>5928</v>
      </c>
      <c r="B320" s="6">
        <v>1</v>
      </c>
      <c r="C320" s="6">
        <v>83796</v>
      </c>
    </row>
    <row r="321" spans="1:3" x14ac:dyDescent="0.25">
      <c r="A321" s="5" t="s">
        <v>3565</v>
      </c>
      <c r="B321" s="6">
        <v>2</v>
      </c>
      <c r="C321" s="6">
        <v>158450</v>
      </c>
    </row>
    <row r="322" spans="1:3" x14ac:dyDescent="0.25">
      <c r="A322" s="7" t="s">
        <v>3402</v>
      </c>
      <c r="B322" s="6">
        <v>2</v>
      </c>
      <c r="C322" s="6">
        <v>158450</v>
      </c>
    </row>
    <row r="323" spans="1:3" x14ac:dyDescent="0.25">
      <c r="A323" s="5" t="s">
        <v>2709</v>
      </c>
      <c r="B323" s="6">
        <v>8</v>
      </c>
      <c r="C323" s="6">
        <v>1218353.1599999999</v>
      </c>
    </row>
    <row r="324" spans="1:3" x14ac:dyDescent="0.25">
      <c r="A324" s="7" t="s">
        <v>37</v>
      </c>
      <c r="B324" s="6">
        <v>4</v>
      </c>
      <c r="C324" s="6">
        <v>252901.5</v>
      </c>
    </row>
    <row r="325" spans="1:3" x14ac:dyDescent="0.25">
      <c r="A325" s="7" t="s">
        <v>3402</v>
      </c>
      <c r="B325" s="6">
        <v>2</v>
      </c>
      <c r="C325" s="6">
        <v>780368</v>
      </c>
    </row>
    <row r="326" spans="1:3" x14ac:dyDescent="0.25">
      <c r="A326" s="7" t="s">
        <v>5053</v>
      </c>
      <c r="B326" s="6">
        <v>1</v>
      </c>
      <c r="C326" s="6">
        <v>51666.66</v>
      </c>
    </row>
    <row r="327" spans="1:3" x14ac:dyDescent="0.25">
      <c r="A327" s="7" t="s">
        <v>5928</v>
      </c>
      <c r="B327" s="6">
        <v>1</v>
      </c>
      <c r="C327" s="6">
        <v>133417</v>
      </c>
    </row>
    <row r="328" spans="1:3" x14ac:dyDescent="0.25">
      <c r="A328" s="5" t="s">
        <v>1275</v>
      </c>
      <c r="B328" s="6">
        <v>8</v>
      </c>
      <c r="C328" s="6">
        <v>1261515</v>
      </c>
    </row>
    <row r="329" spans="1:3" x14ac:dyDescent="0.25">
      <c r="A329" s="7" t="s">
        <v>37</v>
      </c>
      <c r="B329" s="6">
        <v>5</v>
      </c>
      <c r="C329" s="6">
        <v>884600</v>
      </c>
    </row>
    <row r="330" spans="1:3" x14ac:dyDescent="0.25">
      <c r="A330" s="7" t="s">
        <v>3055</v>
      </c>
      <c r="B330" s="6">
        <v>1</v>
      </c>
      <c r="C330" s="6">
        <v>134415</v>
      </c>
    </row>
    <row r="331" spans="1:3" x14ac:dyDescent="0.25">
      <c r="A331" s="7" t="s">
        <v>5053</v>
      </c>
      <c r="B331" s="6">
        <v>2</v>
      </c>
      <c r="C331" s="6">
        <v>242500</v>
      </c>
    </row>
    <row r="332" spans="1:3" x14ac:dyDescent="0.25">
      <c r="A332" s="5" t="s">
        <v>1842</v>
      </c>
      <c r="B332" s="6">
        <v>17</v>
      </c>
      <c r="C332" s="6">
        <v>11658863.1</v>
      </c>
    </row>
    <row r="333" spans="1:3" x14ac:dyDescent="0.25">
      <c r="A333" s="7" t="s">
        <v>37</v>
      </c>
      <c r="B333" s="6">
        <v>6</v>
      </c>
      <c r="C333" s="6">
        <v>4140497</v>
      </c>
    </row>
    <row r="334" spans="1:3" x14ac:dyDescent="0.25">
      <c r="A334" s="7" t="s">
        <v>3402</v>
      </c>
      <c r="B334" s="6">
        <v>1</v>
      </c>
      <c r="C334" s="6">
        <v>113000</v>
      </c>
    </row>
    <row r="335" spans="1:3" x14ac:dyDescent="0.25">
      <c r="A335" s="7" t="s">
        <v>5053</v>
      </c>
      <c r="B335" s="6">
        <v>10</v>
      </c>
      <c r="C335" s="6">
        <v>7405366.0999999996</v>
      </c>
    </row>
    <row r="336" spans="1:3" x14ac:dyDescent="0.25">
      <c r="A336" s="5" t="s">
        <v>2725</v>
      </c>
      <c r="B336" s="6">
        <v>8</v>
      </c>
      <c r="C336" s="6">
        <v>1489797.62</v>
      </c>
    </row>
    <row r="337" spans="1:3" x14ac:dyDescent="0.25">
      <c r="A337" s="7" t="s">
        <v>37</v>
      </c>
      <c r="B337" s="6">
        <v>3</v>
      </c>
      <c r="C337" s="6">
        <v>1196962.6200000001</v>
      </c>
    </row>
    <row r="338" spans="1:3" x14ac:dyDescent="0.25">
      <c r="A338" s="7" t="s">
        <v>3055</v>
      </c>
      <c r="B338" s="6">
        <v>1</v>
      </c>
      <c r="C338" s="6">
        <v>61035</v>
      </c>
    </row>
    <row r="339" spans="1:3" x14ac:dyDescent="0.25">
      <c r="A339" s="7" t="s">
        <v>5928</v>
      </c>
      <c r="B339" s="6">
        <v>4</v>
      </c>
      <c r="C339" s="6">
        <v>231800</v>
      </c>
    </row>
    <row r="340" spans="1:3" x14ac:dyDescent="0.25">
      <c r="A340" s="5" t="s">
        <v>1355</v>
      </c>
      <c r="B340" s="6">
        <v>1</v>
      </c>
      <c r="C340" s="6">
        <v>55960</v>
      </c>
    </row>
    <row r="341" spans="1:3" x14ac:dyDescent="0.25">
      <c r="A341" s="7" t="s">
        <v>37</v>
      </c>
      <c r="B341" s="6">
        <v>1</v>
      </c>
      <c r="C341" s="6">
        <v>55960</v>
      </c>
    </row>
    <row r="342" spans="1:3" x14ac:dyDescent="0.25">
      <c r="A342" s="5" t="s">
        <v>2635</v>
      </c>
      <c r="B342" s="6">
        <v>9</v>
      </c>
      <c r="C342" s="6">
        <v>1054366.5</v>
      </c>
    </row>
    <row r="343" spans="1:3" x14ac:dyDescent="0.25">
      <c r="A343" s="7" t="s">
        <v>37</v>
      </c>
      <c r="B343" s="6">
        <v>4</v>
      </c>
      <c r="C343" s="6">
        <v>475906.5</v>
      </c>
    </row>
    <row r="344" spans="1:3" x14ac:dyDescent="0.25">
      <c r="A344" s="7" t="s">
        <v>3402</v>
      </c>
      <c r="B344" s="6">
        <v>1</v>
      </c>
      <c r="C344" s="6">
        <v>197900</v>
      </c>
    </row>
    <row r="345" spans="1:3" x14ac:dyDescent="0.25">
      <c r="A345" s="7" t="s">
        <v>4296</v>
      </c>
      <c r="B345" s="6">
        <v>4</v>
      </c>
      <c r="C345" s="6">
        <v>380560</v>
      </c>
    </row>
    <row r="346" spans="1:3" x14ac:dyDescent="0.25">
      <c r="A346" s="5" t="s">
        <v>2695</v>
      </c>
      <c r="B346" s="6">
        <v>4</v>
      </c>
      <c r="C346" s="6">
        <v>1128853.8799999999</v>
      </c>
    </row>
    <row r="347" spans="1:3" x14ac:dyDescent="0.25">
      <c r="A347" s="7" t="s">
        <v>37</v>
      </c>
      <c r="B347" s="6">
        <v>4</v>
      </c>
      <c r="C347" s="6">
        <v>1128853.8799999999</v>
      </c>
    </row>
    <row r="348" spans="1:3" x14ac:dyDescent="0.25">
      <c r="A348" s="5" t="s">
        <v>1772</v>
      </c>
      <c r="B348" s="6">
        <v>5</v>
      </c>
      <c r="C348" s="6">
        <v>361899</v>
      </c>
    </row>
    <row r="349" spans="1:3" x14ac:dyDescent="0.25">
      <c r="A349" s="7" t="s">
        <v>37</v>
      </c>
      <c r="B349" s="6">
        <v>5</v>
      </c>
      <c r="C349" s="6">
        <v>361899</v>
      </c>
    </row>
    <row r="350" spans="1:3" x14ac:dyDescent="0.25">
      <c r="A350" s="5" t="s">
        <v>1809</v>
      </c>
      <c r="B350" s="6">
        <v>2</v>
      </c>
      <c r="C350" s="6">
        <v>214359</v>
      </c>
    </row>
    <row r="351" spans="1:3" x14ac:dyDescent="0.25">
      <c r="A351" s="7" t="s">
        <v>37</v>
      </c>
      <c r="B351" s="6">
        <v>1</v>
      </c>
      <c r="C351" s="6">
        <v>100000</v>
      </c>
    </row>
    <row r="352" spans="1:3" x14ac:dyDescent="0.25">
      <c r="A352" s="7" t="s">
        <v>5053</v>
      </c>
      <c r="B352" s="6">
        <v>1</v>
      </c>
      <c r="C352" s="6">
        <v>114359</v>
      </c>
    </row>
    <row r="353" spans="1:3" x14ac:dyDescent="0.25">
      <c r="A353" s="5" t="s">
        <v>1814</v>
      </c>
      <c r="B353" s="6">
        <v>3</v>
      </c>
      <c r="C353" s="6">
        <v>519550</v>
      </c>
    </row>
    <row r="354" spans="1:3" x14ac:dyDescent="0.25">
      <c r="A354" s="7" t="s">
        <v>37</v>
      </c>
      <c r="B354" s="6">
        <v>2</v>
      </c>
      <c r="C354" s="6">
        <v>440800</v>
      </c>
    </row>
    <row r="355" spans="1:3" x14ac:dyDescent="0.25">
      <c r="A355" s="7" t="s">
        <v>5053</v>
      </c>
      <c r="B355" s="6">
        <v>1</v>
      </c>
      <c r="C355" s="6">
        <v>78750</v>
      </c>
    </row>
    <row r="356" spans="1:3" x14ac:dyDescent="0.25">
      <c r="A356" s="5" t="s">
        <v>696</v>
      </c>
      <c r="B356" s="6">
        <v>6</v>
      </c>
      <c r="C356" s="6">
        <v>177367.63</v>
      </c>
    </row>
    <row r="357" spans="1:3" x14ac:dyDescent="0.25">
      <c r="A357" s="7" t="s">
        <v>37</v>
      </c>
      <c r="B357" s="6">
        <v>2</v>
      </c>
      <c r="C357" s="6">
        <v>83640.73</v>
      </c>
    </row>
    <row r="358" spans="1:3" x14ac:dyDescent="0.25">
      <c r="A358" s="7" t="s">
        <v>3055</v>
      </c>
      <c r="B358" s="6">
        <v>3</v>
      </c>
      <c r="C358" s="6">
        <v>1726.9</v>
      </c>
    </row>
    <row r="359" spans="1:3" x14ac:dyDescent="0.25">
      <c r="A359" s="7" t="s">
        <v>5928</v>
      </c>
      <c r="B359" s="6">
        <v>1</v>
      </c>
      <c r="C359" s="6">
        <v>92000</v>
      </c>
    </row>
    <row r="360" spans="1:3" x14ac:dyDescent="0.25">
      <c r="A360" s="5" t="s">
        <v>2649</v>
      </c>
      <c r="B360" s="6">
        <v>2</v>
      </c>
      <c r="C360" s="6">
        <v>1526673.6</v>
      </c>
    </row>
    <row r="361" spans="1:3" x14ac:dyDescent="0.25">
      <c r="A361" s="7" t="s">
        <v>37</v>
      </c>
      <c r="B361" s="6">
        <v>2</v>
      </c>
      <c r="C361" s="6">
        <v>1526673.6</v>
      </c>
    </row>
    <row r="362" spans="1:3" x14ac:dyDescent="0.25">
      <c r="A362" s="5" t="s">
        <v>2657</v>
      </c>
      <c r="B362" s="6">
        <v>4</v>
      </c>
      <c r="C362" s="6">
        <v>3125172.29</v>
      </c>
    </row>
    <row r="363" spans="1:3" x14ac:dyDescent="0.25">
      <c r="A363" s="7" t="s">
        <v>37</v>
      </c>
      <c r="B363" s="6">
        <v>3</v>
      </c>
      <c r="C363" s="6">
        <v>2845992.29</v>
      </c>
    </row>
    <row r="364" spans="1:3" x14ac:dyDescent="0.25">
      <c r="A364" s="7" t="s">
        <v>5053</v>
      </c>
      <c r="B364" s="6">
        <v>1</v>
      </c>
      <c r="C364" s="6">
        <v>279180</v>
      </c>
    </row>
    <row r="365" spans="1:3" x14ac:dyDescent="0.25">
      <c r="A365" s="5" t="s">
        <v>4876</v>
      </c>
      <c r="B365" s="6">
        <v>1</v>
      </c>
      <c r="C365" s="6">
        <v>60000</v>
      </c>
    </row>
    <row r="366" spans="1:3" x14ac:dyDescent="0.25">
      <c r="A366" s="7" t="s">
        <v>4296</v>
      </c>
      <c r="B366" s="6">
        <v>1</v>
      </c>
      <c r="C366" s="6">
        <v>60000</v>
      </c>
    </row>
    <row r="367" spans="1:3" x14ac:dyDescent="0.25">
      <c r="A367" s="5" t="s">
        <v>1999</v>
      </c>
      <c r="B367" s="6">
        <v>4</v>
      </c>
      <c r="C367" s="6">
        <v>2187938</v>
      </c>
    </row>
    <row r="368" spans="1:3" x14ac:dyDescent="0.25">
      <c r="A368" s="7" t="s">
        <v>37</v>
      </c>
      <c r="B368" s="6">
        <v>4</v>
      </c>
      <c r="C368" s="6">
        <v>2187938</v>
      </c>
    </row>
    <row r="369" spans="1:3" x14ac:dyDescent="0.25">
      <c r="A369" s="5" t="s">
        <v>85</v>
      </c>
      <c r="B369" s="6">
        <v>7</v>
      </c>
      <c r="C369" s="6">
        <v>1844300</v>
      </c>
    </row>
    <row r="370" spans="1:3" x14ac:dyDescent="0.25">
      <c r="A370" s="7" t="s">
        <v>37</v>
      </c>
      <c r="B370" s="6">
        <v>2</v>
      </c>
      <c r="C370" s="6">
        <v>1623500</v>
      </c>
    </row>
    <row r="371" spans="1:3" x14ac:dyDescent="0.25">
      <c r="A371" s="7" t="s">
        <v>3055</v>
      </c>
      <c r="B371" s="6">
        <v>3</v>
      </c>
      <c r="C371" s="6">
        <v>124000</v>
      </c>
    </row>
    <row r="372" spans="1:3" x14ac:dyDescent="0.25">
      <c r="A372" s="7" t="s">
        <v>3402</v>
      </c>
      <c r="B372" s="6">
        <v>1</v>
      </c>
      <c r="C372" s="6">
        <v>39800</v>
      </c>
    </row>
    <row r="373" spans="1:3" x14ac:dyDescent="0.25">
      <c r="A373" s="7" t="s">
        <v>5053</v>
      </c>
      <c r="B373" s="6">
        <v>1</v>
      </c>
      <c r="C373" s="6">
        <v>57000</v>
      </c>
    </row>
    <row r="374" spans="1:3" x14ac:dyDescent="0.25">
      <c r="A374" s="5" t="s">
        <v>3039</v>
      </c>
      <c r="B374" s="6">
        <v>1</v>
      </c>
      <c r="C374" s="6">
        <v>212344</v>
      </c>
    </row>
    <row r="375" spans="1:3" x14ac:dyDescent="0.25">
      <c r="A375" s="7" t="s">
        <v>37</v>
      </c>
      <c r="B375" s="6">
        <v>1</v>
      </c>
      <c r="C375" s="6">
        <v>212344</v>
      </c>
    </row>
    <row r="376" spans="1:3" x14ac:dyDescent="0.25">
      <c r="A376" s="4" t="s">
        <v>554</v>
      </c>
      <c r="B376" s="6">
        <v>41</v>
      </c>
      <c r="C376" s="6">
        <v>5765086.2199999997</v>
      </c>
    </row>
    <row r="377" spans="1:3" x14ac:dyDescent="0.25">
      <c r="A377" s="5" t="s">
        <v>3540</v>
      </c>
      <c r="B377" s="6">
        <v>7</v>
      </c>
      <c r="C377" s="6">
        <v>698504.91999999993</v>
      </c>
    </row>
    <row r="378" spans="1:3" x14ac:dyDescent="0.25">
      <c r="A378" s="7" t="s">
        <v>3402</v>
      </c>
      <c r="B378" s="6">
        <v>2</v>
      </c>
      <c r="C378" s="6">
        <v>292262.3</v>
      </c>
    </row>
    <row r="379" spans="1:3" x14ac:dyDescent="0.25">
      <c r="A379" s="7" t="s">
        <v>4296</v>
      </c>
      <c r="B379" s="6">
        <v>5</v>
      </c>
      <c r="C379" s="6">
        <v>406242.62</v>
      </c>
    </row>
    <row r="380" spans="1:3" x14ac:dyDescent="0.25">
      <c r="A380" s="5" t="s">
        <v>960</v>
      </c>
      <c r="B380" s="6">
        <v>10</v>
      </c>
      <c r="C380" s="6">
        <v>1371800</v>
      </c>
    </row>
    <row r="381" spans="1:3" x14ac:dyDescent="0.25">
      <c r="A381" s="7" t="s">
        <v>37</v>
      </c>
      <c r="B381" s="6">
        <v>2</v>
      </c>
      <c r="C381" s="6">
        <v>205000</v>
      </c>
    </row>
    <row r="382" spans="1:3" x14ac:dyDescent="0.25">
      <c r="A382" s="7" t="s">
        <v>3402</v>
      </c>
      <c r="B382" s="6">
        <v>3</v>
      </c>
      <c r="C382" s="6">
        <v>558800</v>
      </c>
    </row>
    <row r="383" spans="1:3" x14ac:dyDescent="0.25">
      <c r="A383" s="7" t="s">
        <v>4296</v>
      </c>
      <c r="B383" s="6">
        <v>4</v>
      </c>
      <c r="C383" s="6">
        <v>408000</v>
      </c>
    </row>
    <row r="384" spans="1:3" x14ac:dyDescent="0.25">
      <c r="A384" s="7" t="s">
        <v>5053</v>
      </c>
      <c r="B384" s="6">
        <v>1</v>
      </c>
      <c r="C384" s="6">
        <v>200000</v>
      </c>
    </row>
    <row r="385" spans="1:3" x14ac:dyDescent="0.25">
      <c r="A385" s="5" t="s">
        <v>552</v>
      </c>
      <c r="B385" s="6">
        <v>3</v>
      </c>
      <c r="C385" s="6">
        <v>1345000</v>
      </c>
    </row>
    <row r="386" spans="1:3" x14ac:dyDescent="0.25">
      <c r="A386" s="7" t="s">
        <v>37</v>
      </c>
      <c r="B386" s="6">
        <v>2</v>
      </c>
      <c r="C386" s="6">
        <v>1145000</v>
      </c>
    </row>
    <row r="387" spans="1:3" x14ac:dyDescent="0.25">
      <c r="A387" s="7" t="s">
        <v>5053</v>
      </c>
      <c r="B387" s="6">
        <v>1</v>
      </c>
      <c r="C387" s="6">
        <v>200000</v>
      </c>
    </row>
    <row r="388" spans="1:3" x14ac:dyDescent="0.25">
      <c r="A388" s="5" t="s">
        <v>1259</v>
      </c>
      <c r="B388" s="6">
        <v>21</v>
      </c>
      <c r="C388" s="6">
        <v>2349781.2999999998</v>
      </c>
    </row>
    <row r="389" spans="1:3" x14ac:dyDescent="0.25">
      <c r="A389" s="7" t="s">
        <v>37</v>
      </c>
      <c r="B389" s="6">
        <v>3</v>
      </c>
      <c r="C389" s="6">
        <v>573211.30000000005</v>
      </c>
    </row>
    <row r="390" spans="1:3" x14ac:dyDescent="0.25">
      <c r="A390" s="7" t="s">
        <v>3402</v>
      </c>
      <c r="B390" s="6">
        <v>12</v>
      </c>
      <c r="C390" s="6">
        <v>165370</v>
      </c>
    </row>
    <row r="391" spans="1:3" x14ac:dyDescent="0.25">
      <c r="A391" s="7" t="s">
        <v>4296</v>
      </c>
      <c r="B391" s="6">
        <v>1</v>
      </c>
      <c r="C391" s="6">
        <v>140000</v>
      </c>
    </row>
    <row r="392" spans="1:3" x14ac:dyDescent="0.25">
      <c r="A392" s="7" t="s">
        <v>5053</v>
      </c>
      <c r="B392" s="6">
        <v>3</v>
      </c>
      <c r="C392" s="6">
        <v>1141200</v>
      </c>
    </row>
    <row r="393" spans="1:3" x14ac:dyDescent="0.25">
      <c r="A393" s="7" t="s">
        <v>5928</v>
      </c>
      <c r="B393" s="6">
        <v>2</v>
      </c>
      <c r="C393" s="6">
        <v>330000</v>
      </c>
    </row>
    <row r="394" spans="1:3" x14ac:dyDescent="0.25">
      <c r="A394" s="4" t="s">
        <v>654</v>
      </c>
      <c r="B394" s="6">
        <v>5</v>
      </c>
      <c r="C394" s="6">
        <v>490670</v>
      </c>
    </row>
    <row r="395" spans="1:3" x14ac:dyDescent="0.25">
      <c r="A395" s="5" t="s">
        <v>652</v>
      </c>
      <c r="B395" s="6">
        <v>5</v>
      </c>
      <c r="C395" s="6">
        <v>490670</v>
      </c>
    </row>
    <row r="396" spans="1:3" x14ac:dyDescent="0.25">
      <c r="A396" s="7" t="s">
        <v>37</v>
      </c>
      <c r="B396" s="6">
        <v>4</v>
      </c>
      <c r="C396" s="6">
        <v>443200</v>
      </c>
    </row>
    <row r="397" spans="1:3" x14ac:dyDescent="0.25">
      <c r="A397" s="7" t="s">
        <v>3402</v>
      </c>
      <c r="B397" s="6">
        <v>1</v>
      </c>
      <c r="C397" s="6">
        <v>47470</v>
      </c>
    </row>
    <row r="398" spans="1:3" x14ac:dyDescent="0.25">
      <c r="A398" s="4" t="s">
        <v>269</v>
      </c>
      <c r="B398" s="6">
        <v>210</v>
      </c>
      <c r="C398" s="6">
        <v>3948468801.2399998</v>
      </c>
    </row>
    <row r="399" spans="1:3" x14ac:dyDescent="0.25">
      <c r="A399" s="5" t="s">
        <v>2172</v>
      </c>
      <c r="B399" s="6">
        <v>160</v>
      </c>
      <c r="C399" s="6">
        <v>3819912353.0299997</v>
      </c>
    </row>
    <row r="400" spans="1:3" x14ac:dyDescent="0.25">
      <c r="A400" s="7" t="s">
        <v>37</v>
      </c>
      <c r="B400" s="6">
        <v>35</v>
      </c>
      <c r="C400" s="6">
        <v>94466320</v>
      </c>
    </row>
    <row r="401" spans="1:4" x14ac:dyDescent="0.25">
      <c r="A401" s="7" t="s">
        <v>3055</v>
      </c>
      <c r="B401" s="6">
        <v>7</v>
      </c>
      <c r="C401" s="6">
        <v>11541014</v>
      </c>
    </row>
    <row r="402" spans="1:4" x14ac:dyDescent="0.25">
      <c r="A402" s="7" t="s">
        <v>3402</v>
      </c>
      <c r="B402" s="6">
        <v>77</v>
      </c>
      <c r="C402" s="6">
        <v>3196079829.0299997</v>
      </c>
    </row>
    <row r="403" spans="1:4" x14ac:dyDescent="0.25">
      <c r="A403" s="7" t="s">
        <v>4296</v>
      </c>
      <c r="B403" s="6">
        <v>8</v>
      </c>
      <c r="C403" s="6">
        <v>129850330.5</v>
      </c>
    </row>
    <row r="404" spans="1:4" x14ac:dyDescent="0.25">
      <c r="A404" s="7" t="s">
        <v>5053</v>
      </c>
      <c r="B404" s="6">
        <v>2</v>
      </c>
      <c r="C404" s="6">
        <v>2010000</v>
      </c>
    </row>
    <row r="405" spans="1:4" x14ac:dyDescent="0.25">
      <c r="A405" s="7" t="s">
        <v>5928</v>
      </c>
      <c r="B405" s="6">
        <v>31</v>
      </c>
      <c r="C405" s="6">
        <v>385964859.5</v>
      </c>
    </row>
    <row r="406" spans="1:4" x14ac:dyDescent="0.25">
      <c r="A406" s="5" t="s">
        <v>2901</v>
      </c>
      <c r="B406" s="6">
        <v>2</v>
      </c>
      <c r="C406" s="6">
        <v>596800</v>
      </c>
    </row>
    <row r="407" spans="1:4" x14ac:dyDescent="0.25">
      <c r="A407" s="7" t="s">
        <v>37</v>
      </c>
      <c r="B407" s="6">
        <v>2</v>
      </c>
      <c r="C407" s="6">
        <v>596800</v>
      </c>
    </row>
    <row r="408" spans="1:4" x14ac:dyDescent="0.25">
      <c r="A408" s="5" t="s">
        <v>1902</v>
      </c>
      <c r="B408" s="6">
        <v>1</v>
      </c>
      <c r="C408" s="6">
        <v>1800000</v>
      </c>
    </row>
    <row r="409" spans="1:4" x14ac:dyDescent="0.25">
      <c r="A409" s="7" t="s">
        <v>37</v>
      </c>
      <c r="B409" s="6">
        <v>1</v>
      </c>
      <c r="C409" s="6">
        <v>1800000</v>
      </c>
      <c r="D409">
        <f>SUM(B409:C409)</f>
        <v>1800001</v>
      </c>
    </row>
    <row r="410" spans="1:4" x14ac:dyDescent="0.25">
      <c r="A410" s="5" t="s">
        <v>764</v>
      </c>
      <c r="B410" s="6">
        <v>3</v>
      </c>
      <c r="C410" s="6">
        <v>431130.2</v>
      </c>
    </row>
    <row r="411" spans="1:4" x14ac:dyDescent="0.25">
      <c r="A411" s="7" t="s">
        <v>37</v>
      </c>
      <c r="B411" s="6">
        <v>2</v>
      </c>
      <c r="C411" s="6">
        <v>333130.2</v>
      </c>
    </row>
    <row r="412" spans="1:4" x14ac:dyDescent="0.25">
      <c r="A412" s="7" t="s">
        <v>4296</v>
      </c>
      <c r="B412" s="6">
        <v>1</v>
      </c>
      <c r="C412" s="6">
        <v>98000</v>
      </c>
    </row>
    <row r="413" spans="1:4" x14ac:dyDescent="0.25">
      <c r="A413" s="5" t="s">
        <v>5921</v>
      </c>
      <c r="B413" s="6">
        <v>1</v>
      </c>
      <c r="C413" s="6">
        <v>80000</v>
      </c>
    </row>
    <row r="414" spans="1:4" x14ac:dyDescent="0.25">
      <c r="A414" s="7" t="s">
        <v>5053</v>
      </c>
      <c r="B414" s="6">
        <v>1</v>
      </c>
      <c r="C414" s="6">
        <v>80000</v>
      </c>
    </row>
    <row r="415" spans="1:4" x14ac:dyDescent="0.25">
      <c r="A415" s="5" t="s">
        <v>267</v>
      </c>
      <c r="B415" s="6">
        <v>10</v>
      </c>
      <c r="C415" s="6">
        <v>648459.4</v>
      </c>
    </row>
    <row r="416" spans="1:4" x14ac:dyDescent="0.25">
      <c r="A416" s="7" t="s">
        <v>37</v>
      </c>
      <c r="B416" s="6">
        <v>5</v>
      </c>
      <c r="C416" s="6">
        <v>632450</v>
      </c>
    </row>
    <row r="417" spans="1:3" x14ac:dyDescent="0.25">
      <c r="A417" s="7" t="s">
        <v>5053</v>
      </c>
      <c r="B417" s="6">
        <v>5</v>
      </c>
      <c r="C417" s="6">
        <v>16009.4</v>
      </c>
    </row>
    <row r="418" spans="1:3" x14ac:dyDescent="0.25">
      <c r="A418" s="5" t="s">
        <v>668</v>
      </c>
      <c r="B418" s="6">
        <v>2</v>
      </c>
      <c r="C418" s="6">
        <v>168296.01</v>
      </c>
    </row>
    <row r="419" spans="1:3" x14ac:dyDescent="0.25">
      <c r="A419" s="7" t="s">
        <v>37</v>
      </c>
      <c r="B419" s="6">
        <v>1</v>
      </c>
      <c r="C419" s="6">
        <v>70496.009999999995</v>
      </c>
    </row>
    <row r="420" spans="1:3" x14ac:dyDescent="0.25">
      <c r="A420" s="7" t="s">
        <v>3055</v>
      </c>
      <c r="B420" s="6">
        <v>1</v>
      </c>
      <c r="C420" s="6">
        <v>97800</v>
      </c>
    </row>
    <row r="421" spans="1:3" x14ac:dyDescent="0.25">
      <c r="A421" s="5" t="s">
        <v>3395</v>
      </c>
      <c r="B421" s="6">
        <v>30</v>
      </c>
      <c r="C421" s="6">
        <v>117744044.87</v>
      </c>
    </row>
    <row r="422" spans="1:3" x14ac:dyDescent="0.25">
      <c r="A422" s="7" t="s">
        <v>3055</v>
      </c>
      <c r="B422" s="6">
        <v>1</v>
      </c>
      <c r="C422" s="6">
        <v>51850</v>
      </c>
    </row>
    <row r="423" spans="1:3" x14ac:dyDescent="0.25">
      <c r="A423" s="7" t="s">
        <v>3402</v>
      </c>
      <c r="B423" s="6">
        <v>3</v>
      </c>
      <c r="C423" s="6">
        <v>296000</v>
      </c>
    </row>
    <row r="424" spans="1:3" x14ac:dyDescent="0.25">
      <c r="A424" s="7" t="s">
        <v>4296</v>
      </c>
      <c r="B424" s="6">
        <v>24</v>
      </c>
      <c r="C424" s="6">
        <v>93773344.870000005</v>
      </c>
    </row>
    <row r="425" spans="1:3" x14ac:dyDescent="0.25">
      <c r="A425" s="7" t="s">
        <v>5928</v>
      </c>
      <c r="B425" s="6">
        <v>2</v>
      </c>
      <c r="C425" s="6">
        <v>23622850</v>
      </c>
    </row>
    <row r="426" spans="1:3" x14ac:dyDescent="0.25">
      <c r="A426" s="5" t="s">
        <v>2951</v>
      </c>
      <c r="B426" s="6">
        <v>1</v>
      </c>
      <c r="C426" s="6">
        <v>7087717.7300000004</v>
      </c>
    </row>
    <row r="427" spans="1:3" x14ac:dyDescent="0.25">
      <c r="A427" s="7" t="s">
        <v>37</v>
      </c>
      <c r="B427" s="6">
        <v>1</v>
      </c>
      <c r="C427" s="6">
        <v>7087717.7300000004</v>
      </c>
    </row>
    <row r="428" spans="1:3" x14ac:dyDescent="0.25">
      <c r="A428" s="4" t="s">
        <v>161</v>
      </c>
      <c r="B428" s="6">
        <v>181</v>
      </c>
      <c r="C428" s="6">
        <v>176051888.36000001</v>
      </c>
    </row>
    <row r="429" spans="1:3" x14ac:dyDescent="0.25">
      <c r="A429" s="5" t="s">
        <v>3015</v>
      </c>
      <c r="B429" s="6">
        <v>7</v>
      </c>
      <c r="C429" s="6">
        <v>1685565.38</v>
      </c>
    </row>
    <row r="430" spans="1:3" x14ac:dyDescent="0.25">
      <c r="A430" s="7" t="s">
        <v>37</v>
      </c>
      <c r="B430" s="6">
        <v>3</v>
      </c>
      <c r="C430" s="6">
        <v>622066.38</v>
      </c>
    </row>
    <row r="431" spans="1:3" x14ac:dyDescent="0.25">
      <c r="A431" s="7" t="s">
        <v>3402</v>
      </c>
      <c r="B431" s="6">
        <v>2</v>
      </c>
      <c r="C431" s="6">
        <v>190399</v>
      </c>
    </row>
    <row r="432" spans="1:3" x14ac:dyDescent="0.25">
      <c r="A432" s="7" t="s">
        <v>4296</v>
      </c>
      <c r="B432" s="6">
        <v>1</v>
      </c>
      <c r="C432" s="6">
        <v>65500</v>
      </c>
    </row>
    <row r="433" spans="1:3" x14ac:dyDescent="0.25">
      <c r="A433" s="7" t="s">
        <v>5053</v>
      </c>
      <c r="B433" s="6">
        <v>1</v>
      </c>
      <c r="C433" s="6">
        <v>807600</v>
      </c>
    </row>
    <row r="434" spans="1:3" x14ac:dyDescent="0.25">
      <c r="A434" s="5" t="s">
        <v>1231</v>
      </c>
      <c r="B434" s="6">
        <v>18</v>
      </c>
      <c r="C434" s="6">
        <v>1350446.1</v>
      </c>
    </row>
    <row r="435" spans="1:3" x14ac:dyDescent="0.25">
      <c r="A435" s="7" t="s">
        <v>37</v>
      </c>
      <c r="B435" s="6">
        <v>6</v>
      </c>
      <c r="C435" s="6">
        <v>989700</v>
      </c>
    </row>
    <row r="436" spans="1:3" x14ac:dyDescent="0.25">
      <c r="A436" s="7" t="s">
        <v>3055</v>
      </c>
      <c r="B436" s="6">
        <v>6</v>
      </c>
      <c r="C436" s="6">
        <v>14265.3</v>
      </c>
    </row>
    <row r="437" spans="1:3" x14ac:dyDescent="0.25">
      <c r="A437" s="7" t="s">
        <v>3402</v>
      </c>
      <c r="B437" s="6">
        <v>3</v>
      </c>
      <c r="C437" s="6">
        <v>7480.8</v>
      </c>
    </row>
    <row r="438" spans="1:3" x14ac:dyDescent="0.25">
      <c r="A438" s="7" t="s">
        <v>5928</v>
      </c>
      <c r="B438" s="6">
        <v>3</v>
      </c>
      <c r="C438" s="6">
        <v>339000</v>
      </c>
    </row>
    <row r="439" spans="1:3" x14ac:dyDescent="0.25">
      <c r="A439" s="5" t="s">
        <v>644</v>
      </c>
      <c r="B439" s="6">
        <v>3</v>
      </c>
      <c r="C439" s="6">
        <v>1858891.68</v>
      </c>
    </row>
    <row r="440" spans="1:3" x14ac:dyDescent="0.25">
      <c r="A440" s="7" t="s">
        <v>37</v>
      </c>
      <c r="B440" s="6">
        <v>2</v>
      </c>
      <c r="C440" s="6">
        <v>1783891.68</v>
      </c>
    </row>
    <row r="441" spans="1:3" x14ac:dyDescent="0.25">
      <c r="A441" s="7" t="s">
        <v>5928</v>
      </c>
      <c r="B441" s="6">
        <v>1</v>
      </c>
      <c r="C441" s="6">
        <v>75000</v>
      </c>
    </row>
    <row r="442" spans="1:3" x14ac:dyDescent="0.25">
      <c r="A442" s="5" t="s">
        <v>2767</v>
      </c>
      <c r="B442" s="6">
        <v>31</v>
      </c>
      <c r="C442" s="6">
        <v>3300177.29</v>
      </c>
    </row>
    <row r="443" spans="1:3" x14ac:dyDescent="0.25">
      <c r="A443" s="7" t="s">
        <v>37</v>
      </c>
      <c r="B443" s="6">
        <v>13</v>
      </c>
      <c r="C443" s="6">
        <v>2329654.29</v>
      </c>
    </row>
    <row r="444" spans="1:3" x14ac:dyDescent="0.25">
      <c r="A444" s="7" t="s">
        <v>3055</v>
      </c>
      <c r="B444" s="6">
        <v>1</v>
      </c>
      <c r="C444" s="6">
        <v>75000</v>
      </c>
    </row>
    <row r="445" spans="1:3" x14ac:dyDescent="0.25">
      <c r="A445" s="7" t="s">
        <v>3402</v>
      </c>
      <c r="B445" s="6">
        <v>10</v>
      </c>
      <c r="C445" s="6">
        <v>393500</v>
      </c>
    </row>
    <row r="446" spans="1:3" x14ac:dyDescent="0.25">
      <c r="A446" s="7" t="s">
        <v>4296</v>
      </c>
      <c r="B446" s="6">
        <v>3</v>
      </c>
      <c r="C446" s="6">
        <v>189000</v>
      </c>
    </row>
    <row r="447" spans="1:3" x14ac:dyDescent="0.25">
      <c r="A447" s="7" t="s">
        <v>5053</v>
      </c>
      <c r="B447" s="6">
        <v>4</v>
      </c>
      <c r="C447" s="6">
        <v>313023</v>
      </c>
    </row>
    <row r="448" spans="1:3" x14ac:dyDescent="0.25">
      <c r="A448" s="5" t="s">
        <v>6394</v>
      </c>
      <c r="B448" s="6">
        <v>1</v>
      </c>
      <c r="C448" s="6">
        <v>60000</v>
      </c>
    </row>
    <row r="449" spans="1:3" x14ac:dyDescent="0.25">
      <c r="A449" s="7" t="s">
        <v>5928</v>
      </c>
      <c r="B449" s="6">
        <v>1</v>
      </c>
      <c r="C449" s="6">
        <v>60000</v>
      </c>
    </row>
    <row r="450" spans="1:3" x14ac:dyDescent="0.25">
      <c r="A450" s="5" t="s">
        <v>3458</v>
      </c>
      <c r="B450" s="6">
        <v>6</v>
      </c>
      <c r="C450" s="6">
        <v>903900</v>
      </c>
    </row>
    <row r="451" spans="1:3" x14ac:dyDescent="0.25">
      <c r="A451" s="7" t="s">
        <v>3402</v>
      </c>
      <c r="B451" s="6">
        <v>1</v>
      </c>
      <c r="C451" s="6">
        <v>56000</v>
      </c>
    </row>
    <row r="452" spans="1:3" x14ac:dyDescent="0.25">
      <c r="A452" s="7" t="s">
        <v>5053</v>
      </c>
      <c r="B452" s="6">
        <v>4</v>
      </c>
      <c r="C452" s="6">
        <v>696000</v>
      </c>
    </row>
    <row r="453" spans="1:3" x14ac:dyDescent="0.25">
      <c r="A453" s="7" t="s">
        <v>5928</v>
      </c>
      <c r="B453" s="6">
        <v>1</v>
      </c>
      <c r="C453" s="6">
        <v>151900</v>
      </c>
    </row>
    <row r="454" spans="1:3" x14ac:dyDescent="0.25">
      <c r="A454" s="5" t="s">
        <v>573</v>
      </c>
      <c r="B454" s="6">
        <v>23</v>
      </c>
      <c r="C454" s="6">
        <v>3974730.06</v>
      </c>
    </row>
    <row r="455" spans="1:3" x14ac:dyDescent="0.25">
      <c r="A455" s="7" t="s">
        <v>37</v>
      </c>
      <c r="B455" s="6">
        <v>22</v>
      </c>
      <c r="C455" s="6">
        <v>3947855.06</v>
      </c>
    </row>
    <row r="456" spans="1:3" x14ac:dyDescent="0.25">
      <c r="A456" s="7" t="s">
        <v>3402</v>
      </c>
      <c r="B456" s="6">
        <v>1</v>
      </c>
      <c r="C456" s="6">
        <v>26875</v>
      </c>
    </row>
    <row r="457" spans="1:3" x14ac:dyDescent="0.25">
      <c r="A457" s="5" t="s">
        <v>966</v>
      </c>
      <c r="B457" s="6">
        <v>5</v>
      </c>
      <c r="C457" s="6">
        <v>713424.33000000007</v>
      </c>
    </row>
    <row r="458" spans="1:3" x14ac:dyDescent="0.25">
      <c r="A458" s="7" t="s">
        <v>37</v>
      </c>
      <c r="B458" s="6">
        <v>2</v>
      </c>
      <c r="C458" s="6">
        <v>423500</v>
      </c>
    </row>
    <row r="459" spans="1:3" x14ac:dyDescent="0.25">
      <c r="A459" s="7" t="s">
        <v>5053</v>
      </c>
      <c r="B459" s="6">
        <v>1</v>
      </c>
      <c r="C459" s="6">
        <v>49180.33</v>
      </c>
    </row>
    <row r="460" spans="1:3" x14ac:dyDescent="0.25">
      <c r="A460" s="7" t="s">
        <v>5928</v>
      </c>
      <c r="B460" s="6">
        <v>2</v>
      </c>
      <c r="C460" s="6">
        <v>240744</v>
      </c>
    </row>
    <row r="461" spans="1:3" x14ac:dyDescent="0.25">
      <c r="A461" s="5" t="s">
        <v>5168</v>
      </c>
      <c r="B461" s="6">
        <v>1</v>
      </c>
      <c r="C461" s="6">
        <v>100000</v>
      </c>
    </row>
    <row r="462" spans="1:3" x14ac:dyDescent="0.25">
      <c r="A462" s="7" t="s">
        <v>5053</v>
      </c>
      <c r="B462" s="6">
        <v>1</v>
      </c>
      <c r="C462" s="6">
        <v>100000</v>
      </c>
    </row>
    <row r="463" spans="1:3" x14ac:dyDescent="0.25">
      <c r="A463" s="5" t="s">
        <v>2804</v>
      </c>
      <c r="B463" s="6">
        <v>3</v>
      </c>
      <c r="C463" s="6">
        <v>253500</v>
      </c>
    </row>
    <row r="464" spans="1:3" x14ac:dyDescent="0.25">
      <c r="A464" s="7" t="s">
        <v>37</v>
      </c>
      <c r="B464" s="6">
        <v>1</v>
      </c>
      <c r="C464" s="6">
        <v>145000</v>
      </c>
    </row>
    <row r="465" spans="1:3" x14ac:dyDescent="0.25">
      <c r="A465" s="7" t="s">
        <v>5053</v>
      </c>
      <c r="B465" s="6">
        <v>2</v>
      </c>
      <c r="C465" s="6">
        <v>108500</v>
      </c>
    </row>
    <row r="466" spans="1:3" x14ac:dyDescent="0.25">
      <c r="A466" s="5" t="s">
        <v>385</v>
      </c>
      <c r="B466" s="6">
        <v>1</v>
      </c>
      <c r="C466" s="6">
        <v>144500</v>
      </c>
    </row>
    <row r="467" spans="1:3" x14ac:dyDescent="0.25">
      <c r="A467" s="7" t="s">
        <v>37</v>
      </c>
      <c r="B467" s="6">
        <v>1</v>
      </c>
      <c r="C467" s="6">
        <v>144500</v>
      </c>
    </row>
    <row r="468" spans="1:3" x14ac:dyDescent="0.25">
      <c r="A468" s="5" t="s">
        <v>2736</v>
      </c>
      <c r="B468" s="6">
        <v>24</v>
      </c>
      <c r="C468" s="6">
        <v>39175150</v>
      </c>
    </row>
    <row r="469" spans="1:3" x14ac:dyDescent="0.25">
      <c r="A469" s="7" t="s">
        <v>37</v>
      </c>
      <c r="B469" s="6">
        <v>7</v>
      </c>
      <c r="C469" s="6">
        <v>898750</v>
      </c>
    </row>
    <row r="470" spans="1:3" x14ac:dyDescent="0.25">
      <c r="A470" s="7" t="s">
        <v>3055</v>
      </c>
      <c r="B470" s="6">
        <v>3</v>
      </c>
      <c r="C470" s="6">
        <v>150000</v>
      </c>
    </row>
    <row r="471" spans="1:3" x14ac:dyDescent="0.25">
      <c r="A471" s="7" t="s">
        <v>3402</v>
      </c>
      <c r="B471" s="6">
        <v>6</v>
      </c>
      <c r="C471" s="6">
        <v>25054000</v>
      </c>
    </row>
    <row r="472" spans="1:3" x14ac:dyDescent="0.25">
      <c r="A472" s="7" t="s">
        <v>4296</v>
      </c>
      <c r="B472" s="6">
        <v>3</v>
      </c>
      <c r="C472" s="6">
        <v>10500000</v>
      </c>
    </row>
    <row r="473" spans="1:3" x14ac:dyDescent="0.25">
      <c r="A473" s="7" t="s">
        <v>5053</v>
      </c>
      <c r="B473" s="6">
        <v>4</v>
      </c>
      <c r="C473" s="6">
        <v>1924400</v>
      </c>
    </row>
    <row r="474" spans="1:3" x14ac:dyDescent="0.25">
      <c r="A474" s="7" t="s">
        <v>5928</v>
      </c>
      <c r="B474" s="6">
        <v>1</v>
      </c>
      <c r="C474" s="6">
        <v>648000</v>
      </c>
    </row>
    <row r="475" spans="1:3" x14ac:dyDescent="0.25">
      <c r="A475" s="5" t="s">
        <v>2759</v>
      </c>
      <c r="B475" s="6">
        <v>6</v>
      </c>
      <c r="C475" s="6">
        <v>638872</v>
      </c>
    </row>
    <row r="476" spans="1:3" x14ac:dyDescent="0.25">
      <c r="A476" s="7" t="s">
        <v>37</v>
      </c>
      <c r="B476" s="6">
        <v>2</v>
      </c>
      <c r="C476" s="6">
        <v>214272</v>
      </c>
    </row>
    <row r="477" spans="1:3" x14ac:dyDescent="0.25">
      <c r="A477" s="7" t="s">
        <v>5053</v>
      </c>
      <c r="B477" s="6">
        <v>2</v>
      </c>
      <c r="C477" s="6">
        <v>204000</v>
      </c>
    </row>
    <row r="478" spans="1:3" x14ac:dyDescent="0.25">
      <c r="A478" s="7" t="s">
        <v>5928</v>
      </c>
      <c r="B478" s="6">
        <v>2</v>
      </c>
      <c r="C478" s="6">
        <v>220600</v>
      </c>
    </row>
    <row r="479" spans="1:3" x14ac:dyDescent="0.25">
      <c r="A479" s="5" t="s">
        <v>824</v>
      </c>
      <c r="B479" s="6">
        <v>7</v>
      </c>
      <c r="C479" s="6">
        <v>1049466</v>
      </c>
    </row>
    <row r="480" spans="1:3" x14ac:dyDescent="0.25">
      <c r="A480" s="7" t="s">
        <v>37</v>
      </c>
      <c r="B480" s="6">
        <v>7</v>
      </c>
      <c r="C480" s="6">
        <v>1049466</v>
      </c>
    </row>
    <row r="481" spans="1:3" x14ac:dyDescent="0.25">
      <c r="A481" s="5" t="s">
        <v>159</v>
      </c>
      <c r="B481" s="6">
        <v>16</v>
      </c>
      <c r="C481" s="6">
        <v>931217</v>
      </c>
    </row>
    <row r="482" spans="1:3" x14ac:dyDescent="0.25">
      <c r="A482" s="7" t="s">
        <v>37</v>
      </c>
      <c r="B482" s="6">
        <v>7</v>
      </c>
      <c r="C482" s="6">
        <v>739217</v>
      </c>
    </row>
    <row r="483" spans="1:3" x14ac:dyDescent="0.25">
      <c r="A483" s="7" t="s">
        <v>3055</v>
      </c>
      <c r="B483" s="6">
        <v>1</v>
      </c>
      <c r="C483" s="6">
        <v>10000</v>
      </c>
    </row>
    <row r="484" spans="1:3" x14ac:dyDescent="0.25">
      <c r="A484" s="7" t="s">
        <v>3402</v>
      </c>
      <c r="B484" s="6">
        <v>2</v>
      </c>
      <c r="C484" s="6">
        <v>4000</v>
      </c>
    </row>
    <row r="485" spans="1:3" x14ac:dyDescent="0.25">
      <c r="A485" s="7" t="s">
        <v>5053</v>
      </c>
      <c r="B485" s="6">
        <v>5</v>
      </c>
      <c r="C485" s="6">
        <v>175000</v>
      </c>
    </row>
    <row r="486" spans="1:3" x14ac:dyDescent="0.25">
      <c r="A486" s="7" t="s">
        <v>5928</v>
      </c>
      <c r="B486" s="6">
        <v>1</v>
      </c>
      <c r="C486" s="6">
        <v>3000</v>
      </c>
    </row>
    <row r="487" spans="1:3" x14ac:dyDescent="0.25">
      <c r="A487" s="5" t="s">
        <v>704</v>
      </c>
      <c r="B487" s="6">
        <v>11</v>
      </c>
      <c r="C487" s="6">
        <v>1192040</v>
      </c>
    </row>
    <row r="488" spans="1:3" x14ac:dyDescent="0.25">
      <c r="A488" s="7" t="s">
        <v>37</v>
      </c>
      <c r="B488" s="6">
        <v>7</v>
      </c>
      <c r="C488" s="6">
        <v>717580</v>
      </c>
    </row>
    <row r="489" spans="1:3" x14ac:dyDescent="0.25">
      <c r="A489" s="7" t="s">
        <v>5053</v>
      </c>
      <c r="B489" s="6">
        <v>2</v>
      </c>
      <c r="C489" s="6">
        <v>333260</v>
      </c>
    </row>
    <row r="490" spans="1:3" x14ac:dyDescent="0.25">
      <c r="A490" s="7" t="s">
        <v>5928</v>
      </c>
      <c r="B490" s="6">
        <v>2</v>
      </c>
      <c r="C490" s="6">
        <v>141200</v>
      </c>
    </row>
    <row r="491" spans="1:3" x14ac:dyDescent="0.25">
      <c r="A491" s="5" t="s">
        <v>2527</v>
      </c>
      <c r="B491" s="6">
        <v>2</v>
      </c>
      <c r="C491" s="6">
        <v>143269.12</v>
      </c>
    </row>
    <row r="492" spans="1:3" x14ac:dyDescent="0.25">
      <c r="A492" s="7" t="s">
        <v>37</v>
      </c>
      <c r="B492" s="6">
        <v>1</v>
      </c>
      <c r="C492" s="6">
        <v>75269.119999999995</v>
      </c>
    </row>
    <row r="493" spans="1:3" x14ac:dyDescent="0.25">
      <c r="A493" s="7" t="s">
        <v>5928</v>
      </c>
      <c r="B493" s="6">
        <v>1</v>
      </c>
      <c r="C493" s="6">
        <v>68000</v>
      </c>
    </row>
    <row r="494" spans="1:3" x14ac:dyDescent="0.25">
      <c r="A494" s="5" t="s">
        <v>4165</v>
      </c>
      <c r="B494" s="6">
        <v>16</v>
      </c>
      <c r="C494" s="6">
        <v>118576739.40000001</v>
      </c>
    </row>
    <row r="495" spans="1:3" x14ac:dyDescent="0.25">
      <c r="A495" s="7" t="s">
        <v>3402</v>
      </c>
      <c r="B495" s="6">
        <v>16</v>
      </c>
      <c r="C495" s="6">
        <v>118576739.40000001</v>
      </c>
    </row>
    <row r="496" spans="1:3" x14ac:dyDescent="0.25">
      <c r="A496" s="4" t="s">
        <v>731</v>
      </c>
      <c r="B496" s="6">
        <v>167</v>
      </c>
      <c r="C496" s="6">
        <v>84608310.260000005</v>
      </c>
    </row>
    <row r="497" spans="1:3" x14ac:dyDescent="0.25">
      <c r="A497" s="5" t="s">
        <v>925</v>
      </c>
      <c r="B497" s="6">
        <v>2</v>
      </c>
      <c r="C497" s="6">
        <v>333000</v>
      </c>
    </row>
    <row r="498" spans="1:3" x14ac:dyDescent="0.25">
      <c r="A498" s="7" t="s">
        <v>37</v>
      </c>
      <c r="B498" s="6">
        <v>1</v>
      </c>
      <c r="C498" s="6">
        <v>60000</v>
      </c>
    </row>
    <row r="499" spans="1:3" x14ac:dyDescent="0.25">
      <c r="A499" s="7" t="s">
        <v>4296</v>
      </c>
      <c r="B499" s="6">
        <v>1</v>
      </c>
      <c r="C499" s="6">
        <v>273000</v>
      </c>
    </row>
    <row r="500" spans="1:3" x14ac:dyDescent="0.25">
      <c r="A500" s="5" t="s">
        <v>1682</v>
      </c>
      <c r="B500" s="6">
        <v>44</v>
      </c>
      <c r="C500" s="6">
        <v>1335073.8699999999</v>
      </c>
    </row>
    <row r="501" spans="1:3" x14ac:dyDescent="0.25">
      <c r="A501" s="7" t="s">
        <v>37</v>
      </c>
      <c r="B501" s="6">
        <v>10</v>
      </c>
      <c r="C501" s="6">
        <v>934208.34</v>
      </c>
    </row>
    <row r="502" spans="1:3" x14ac:dyDescent="0.25">
      <c r="A502" s="7" t="s">
        <v>3055</v>
      </c>
      <c r="B502" s="6">
        <v>32</v>
      </c>
      <c r="C502" s="6">
        <v>229665.52999999997</v>
      </c>
    </row>
    <row r="503" spans="1:3" x14ac:dyDescent="0.25">
      <c r="A503" s="7" t="s">
        <v>3402</v>
      </c>
      <c r="B503" s="6">
        <v>1</v>
      </c>
      <c r="C503" s="6">
        <v>121700</v>
      </c>
    </row>
    <row r="504" spans="1:3" x14ac:dyDescent="0.25">
      <c r="A504" s="7" t="s">
        <v>4296</v>
      </c>
      <c r="B504" s="6">
        <v>1</v>
      </c>
      <c r="C504" s="6">
        <v>49500</v>
      </c>
    </row>
    <row r="505" spans="1:3" x14ac:dyDescent="0.25">
      <c r="A505" s="5" t="s">
        <v>2129</v>
      </c>
      <c r="B505" s="6">
        <v>24</v>
      </c>
      <c r="C505" s="6">
        <v>4338656.3</v>
      </c>
    </row>
    <row r="506" spans="1:3" x14ac:dyDescent="0.25">
      <c r="A506" s="7" t="s">
        <v>37</v>
      </c>
      <c r="B506" s="6">
        <v>7</v>
      </c>
      <c r="C506" s="6">
        <v>992720</v>
      </c>
    </row>
    <row r="507" spans="1:3" x14ac:dyDescent="0.25">
      <c r="A507" s="7" t="s">
        <v>3402</v>
      </c>
      <c r="B507" s="6">
        <v>5</v>
      </c>
      <c r="C507" s="6">
        <v>762747.9</v>
      </c>
    </row>
    <row r="508" spans="1:3" x14ac:dyDescent="0.25">
      <c r="A508" s="7" t="s">
        <v>4296</v>
      </c>
      <c r="B508" s="6">
        <v>10</v>
      </c>
      <c r="C508" s="6">
        <v>2504188.4</v>
      </c>
    </row>
    <row r="509" spans="1:3" x14ac:dyDescent="0.25">
      <c r="A509" s="7" t="s">
        <v>5053</v>
      </c>
      <c r="B509" s="6">
        <v>1</v>
      </c>
      <c r="C509" s="6">
        <v>55000</v>
      </c>
    </row>
    <row r="510" spans="1:3" x14ac:dyDescent="0.25">
      <c r="A510" s="7" t="s">
        <v>5928</v>
      </c>
      <c r="B510" s="6">
        <v>1</v>
      </c>
      <c r="C510" s="6">
        <v>24000</v>
      </c>
    </row>
    <row r="511" spans="1:3" x14ac:dyDescent="0.25">
      <c r="A511" s="5" t="s">
        <v>999</v>
      </c>
      <c r="B511" s="6">
        <v>23</v>
      </c>
      <c r="C511" s="6">
        <v>4309212.0500000007</v>
      </c>
    </row>
    <row r="512" spans="1:3" x14ac:dyDescent="0.25">
      <c r="A512" s="7" t="s">
        <v>37</v>
      </c>
      <c r="B512" s="6">
        <v>10</v>
      </c>
      <c r="C512" s="6">
        <v>2453412.0500000003</v>
      </c>
    </row>
    <row r="513" spans="1:3" x14ac:dyDescent="0.25">
      <c r="A513" s="7" t="s">
        <v>3402</v>
      </c>
      <c r="B513" s="6">
        <v>8</v>
      </c>
      <c r="C513" s="6">
        <v>1011800</v>
      </c>
    </row>
    <row r="514" spans="1:3" x14ac:dyDescent="0.25">
      <c r="A514" s="7" t="s">
        <v>4296</v>
      </c>
      <c r="B514" s="6">
        <v>4</v>
      </c>
      <c r="C514" s="6">
        <v>624000</v>
      </c>
    </row>
    <row r="515" spans="1:3" x14ac:dyDescent="0.25">
      <c r="A515" s="7" t="s">
        <v>5928</v>
      </c>
      <c r="B515" s="6">
        <v>1</v>
      </c>
      <c r="C515" s="6">
        <v>220000</v>
      </c>
    </row>
    <row r="516" spans="1:3" x14ac:dyDescent="0.25">
      <c r="A516" s="5" t="s">
        <v>2463</v>
      </c>
      <c r="B516" s="6">
        <v>28</v>
      </c>
      <c r="C516" s="6">
        <v>13713334.239999998</v>
      </c>
    </row>
    <row r="517" spans="1:3" x14ac:dyDescent="0.25">
      <c r="A517" s="7" t="s">
        <v>37</v>
      </c>
      <c r="B517" s="6">
        <v>21</v>
      </c>
      <c r="C517" s="6">
        <v>12302828.399999999</v>
      </c>
    </row>
    <row r="518" spans="1:3" x14ac:dyDescent="0.25">
      <c r="A518" s="7" t="s">
        <v>3402</v>
      </c>
      <c r="B518" s="6">
        <v>1</v>
      </c>
      <c r="C518" s="6">
        <v>82000</v>
      </c>
    </row>
    <row r="519" spans="1:3" x14ac:dyDescent="0.25">
      <c r="A519" s="7" t="s">
        <v>4296</v>
      </c>
      <c r="B519" s="6">
        <v>1</v>
      </c>
      <c r="C519" s="6">
        <v>33000</v>
      </c>
    </row>
    <row r="520" spans="1:3" x14ac:dyDescent="0.25">
      <c r="A520" s="7" t="s">
        <v>5053</v>
      </c>
      <c r="B520" s="6">
        <v>5</v>
      </c>
      <c r="C520" s="6">
        <v>1295505.8399999999</v>
      </c>
    </row>
    <row r="521" spans="1:3" x14ac:dyDescent="0.25">
      <c r="A521" s="5" t="s">
        <v>729</v>
      </c>
      <c r="B521" s="6">
        <v>14</v>
      </c>
      <c r="C521" s="6">
        <v>2148884.7999999998</v>
      </c>
    </row>
    <row r="522" spans="1:3" x14ac:dyDescent="0.25">
      <c r="A522" s="7" t="s">
        <v>37</v>
      </c>
      <c r="B522" s="6">
        <v>1</v>
      </c>
      <c r="C522" s="6">
        <v>220000</v>
      </c>
    </row>
    <row r="523" spans="1:3" x14ac:dyDescent="0.25">
      <c r="A523" s="7" t="s">
        <v>3402</v>
      </c>
      <c r="B523" s="6">
        <v>6</v>
      </c>
      <c r="C523" s="6">
        <v>723020.80000000005</v>
      </c>
    </row>
    <row r="524" spans="1:3" x14ac:dyDescent="0.25">
      <c r="A524" s="7" t="s">
        <v>4296</v>
      </c>
      <c r="B524" s="6">
        <v>4</v>
      </c>
      <c r="C524" s="6">
        <v>355000</v>
      </c>
    </row>
    <row r="525" spans="1:3" x14ac:dyDescent="0.25">
      <c r="A525" s="7" t="s">
        <v>5053</v>
      </c>
      <c r="B525" s="6">
        <v>1</v>
      </c>
      <c r="C525" s="6">
        <v>40000</v>
      </c>
    </row>
    <row r="526" spans="1:3" x14ac:dyDescent="0.25">
      <c r="A526" s="7" t="s">
        <v>5928</v>
      </c>
      <c r="B526" s="6">
        <v>2</v>
      </c>
      <c r="C526" s="6">
        <v>810864</v>
      </c>
    </row>
    <row r="527" spans="1:3" x14ac:dyDescent="0.25">
      <c r="A527" s="5" t="s">
        <v>3369</v>
      </c>
      <c r="B527" s="6">
        <v>10</v>
      </c>
      <c r="C527" s="6">
        <v>3967929</v>
      </c>
    </row>
    <row r="528" spans="1:3" x14ac:dyDescent="0.25">
      <c r="A528" s="7" t="s">
        <v>3055</v>
      </c>
      <c r="B528" s="6">
        <v>7</v>
      </c>
      <c r="C528" s="6">
        <v>1215929</v>
      </c>
    </row>
    <row r="529" spans="1:3" x14ac:dyDescent="0.25">
      <c r="A529" s="7" t="s">
        <v>5053</v>
      </c>
      <c r="B529" s="6">
        <v>3</v>
      </c>
      <c r="C529" s="6">
        <v>2752000</v>
      </c>
    </row>
    <row r="530" spans="1:3" x14ac:dyDescent="0.25">
      <c r="A530" s="5" t="s">
        <v>1837</v>
      </c>
      <c r="B530" s="6">
        <v>7</v>
      </c>
      <c r="C530" s="6">
        <v>1245000</v>
      </c>
    </row>
    <row r="531" spans="1:3" x14ac:dyDescent="0.25">
      <c r="A531" s="7" t="s">
        <v>37</v>
      </c>
      <c r="B531" s="6">
        <v>1</v>
      </c>
      <c r="C531" s="6">
        <v>180000</v>
      </c>
    </row>
    <row r="532" spans="1:3" x14ac:dyDescent="0.25">
      <c r="A532" s="7" t="s">
        <v>4296</v>
      </c>
      <c r="B532" s="6">
        <v>1</v>
      </c>
      <c r="C532" s="6">
        <v>690000</v>
      </c>
    </row>
    <row r="533" spans="1:3" x14ac:dyDescent="0.25">
      <c r="A533" s="7" t="s">
        <v>5053</v>
      </c>
      <c r="B533" s="6">
        <v>5</v>
      </c>
      <c r="C533" s="6">
        <v>375000</v>
      </c>
    </row>
    <row r="534" spans="1:3" x14ac:dyDescent="0.25">
      <c r="A534" s="5" t="s">
        <v>2890</v>
      </c>
      <c r="B534" s="6">
        <v>14</v>
      </c>
      <c r="C534" s="6">
        <v>53152220</v>
      </c>
    </row>
    <row r="535" spans="1:3" x14ac:dyDescent="0.25">
      <c r="A535" s="7" t="s">
        <v>37</v>
      </c>
      <c r="B535" s="6">
        <v>3</v>
      </c>
      <c r="C535" s="6">
        <v>1973850</v>
      </c>
    </row>
    <row r="536" spans="1:3" x14ac:dyDescent="0.25">
      <c r="A536" s="7" t="s">
        <v>3402</v>
      </c>
      <c r="B536" s="6">
        <v>11</v>
      </c>
      <c r="C536" s="6">
        <v>51178370</v>
      </c>
    </row>
    <row r="537" spans="1:3" x14ac:dyDescent="0.25">
      <c r="A537" s="5" t="s">
        <v>2546</v>
      </c>
      <c r="B537" s="6">
        <v>1</v>
      </c>
      <c r="C537" s="6">
        <v>65000</v>
      </c>
    </row>
    <row r="538" spans="1:3" x14ac:dyDescent="0.25">
      <c r="A538" s="7" t="s">
        <v>37</v>
      </c>
      <c r="B538" s="6">
        <v>1</v>
      </c>
      <c r="C538" s="6">
        <v>65000</v>
      </c>
    </row>
    <row r="539" spans="1:3" x14ac:dyDescent="0.25">
      <c r="A539" s="4" t="s">
        <v>1064</v>
      </c>
      <c r="B539" s="6">
        <v>34</v>
      </c>
      <c r="C539" s="6">
        <v>25814971.880000003</v>
      </c>
    </row>
    <row r="540" spans="1:3" x14ac:dyDescent="0.25">
      <c r="A540" s="5" t="s">
        <v>1085</v>
      </c>
      <c r="B540" s="6">
        <v>9</v>
      </c>
      <c r="C540" s="6">
        <v>1281974.8</v>
      </c>
    </row>
    <row r="541" spans="1:3" x14ac:dyDescent="0.25">
      <c r="A541" s="7" t="s">
        <v>37</v>
      </c>
      <c r="B541" s="6">
        <v>4</v>
      </c>
      <c r="C541" s="6">
        <v>277569.8</v>
      </c>
    </row>
    <row r="542" spans="1:3" x14ac:dyDescent="0.25">
      <c r="A542" s="7" t="s">
        <v>3055</v>
      </c>
      <c r="B542" s="6">
        <v>1</v>
      </c>
      <c r="C542" s="6">
        <v>116400</v>
      </c>
    </row>
    <row r="543" spans="1:3" x14ac:dyDescent="0.25">
      <c r="A543" s="7" t="s">
        <v>4296</v>
      </c>
      <c r="B543" s="6">
        <v>2</v>
      </c>
      <c r="C543" s="6">
        <v>138425</v>
      </c>
    </row>
    <row r="544" spans="1:3" x14ac:dyDescent="0.25">
      <c r="A544" s="7" t="s">
        <v>5053</v>
      </c>
      <c r="B544" s="6">
        <v>2</v>
      </c>
      <c r="C544" s="6">
        <v>749580</v>
      </c>
    </row>
    <row r="545" spans="1:3" x14ac:dyDescent="0.25">
      <c r="A545" s="5" t="s">
        <v>1062</v>
      </c>
      <c r="B545" s="6">
        <v>6</v>
      </c>
      <c r="C545" s="6">
        <v>762568.6</v>
      </c>
    </row>
    <row r="546" spans="1:3" x14ac:dyDescent="0.25">
      <c r="A546" s="7" t="s">
        <v>37</v>
      </c>
      <c r="B546" s="6">
        <v>4</v>
      </c>
      <c r="C546" s="6">
        <v>505128.6</v>
      </c>
    </row>
    <row r="547" spans="1:3" x14ac:dyDescent="0.25">
      <c r="A547" s="7" t="s">
        <v>4296</v>
      </c>
      <c r="B547" s="6">
        <v>1</v>
      </c>
      <c r="C547" s="6">
        <v>98000</v>
      </c>
    </row>
    <row r="548" spans="1:3" x14ac:dyDescent="0.25">
      <c r="A548" s="7" t="s">
        <v>5053</v>
      </c>
      <c r="B548" s="6">
        <v>1</v>
      </c>
      <c r="C548" s="6">
        <v>159440</v>
      </c>
    </row>
    <row r="549" spans="1:3" x14ac:dyDescent="0.25">
      <c r="A549" s="5" t="s">
        <v>1631</v>
      </c>
      <c r="B549" s="6">
        <v>8</v>
      </c>
      <c r="C549" s="6">
        <v>871428.48</v>
      </c>
    </row>
    <row r="550" spans="1:3" x14ac:dyDescent="0.25">
      <c r="A550" s="7" t="s">
        <v>37</v>
      </c>
      <c r="B550" s="6">
        <v>2</v>
      </c>
      <c r="C550" s="6">
        <v>383100</v>
      </c>
    </row>
    <row r="551" spans="1:3" x14ac:dyDescent="0.25">
      <c r="A551" s="7" t="s">
        <v>4296</v>
      </c>
      <c r="B551" s="6">
        <v>1</v>
      </c>
      <c r="C551" s="6">
        <v>73260</v>
      </c>
    </row>
    <row r="552" spans="1:3" x14ac:dyDescent="0.25">
      <c r="A552" s="7" t="s">
        <v>5053</v>
      </c>
      <c r="B552" s="6">
        <v>5</v>
      </c>
      <c r="C552" s="6">
        <v>415068.48</v>
      </c>
    </row>
    <row r="553" spans="1:3" x14ac:dyDescent="0.25">
      <c r="A553" s="5" t="s">
        <v>2956</v>
      </c>
      <c r="B553" s="6">
        <v>9</v>
      </c>
      <c r="C553" s="6">
        <v>7564000</v>
      </c>
    </row>
    <row r="554" spans="1:3" x14ac:dyDescent="0.25">
      <c r="A554" s="7" t="s">
        <v>37</v>
      </c>
      <c r="B554" s="6">
        <v>7</v>
      </c>
      <c r="C554" s="6">
        <v>7095000</v>
      </c>
    </row>
    <row r="555" spans="1:3" x14ac:dyDescent="0.25">
      <c r="A555" s="7" t="s">
        <v>3055</v>
      </c>
      <c r="B555" s="6">
        <v>1</v>
      </c>
      <c r="C555" s="6">
        <v>214000</v>
      </c>
    </row>
    <row r="556" spans="1:3" x14ac:dyDescent="0.25">
      <c r="A556" s="7" t="s">
        <v>5053</v>
      </c>
      <c r="B556" s="6">
        <v>1</v>
      </c>
      <c r="C556" s="6">
        <v>255000</v>
      </c>
    </row>
    <row r="557" spans="1:3" x14ac:dyDescent="0.25">
      <c r="A557" s="5" t="s">
        <v>4884</v>
      </c>
      <c r="B557" s="6">
        <v>2</v>
      </c>
      <c r="C557" s="6">
        <v>15335000</v>
      </c>
    </row>
    <row r="558" spans="1:3" x14ac:dyDescent="0.25">
      <c r="A558" s="7" t="s">
        <v>4296</v>
      </c>
      <c r="B558" s="6">
        <v>2</v>
      </c>
      <c r="C558" s="6">
        <v>15335000</v>
      </c>
    </row>
    <row r="559" spans="1:3" x14ac:dyDescent="0.25">
      <c r="A559" s="4" t="s">
        <v>740</v>
      </c>
      <c r="B559" s="6">
        <v>117</v>
      </c>
      <c r="C559" s="6">
        <v>19851332.669999998</v>
      </c>
    </row>
    <row r="560" spans="1:3" x14ac:dyDescent="0.25">
      <c r="A560" s="5" t="s">
        <v>5755</v>
      </c>
      <c r="B560" s="6">
        <v>1</v>
      </c>
      <c r="C560" s="6">
        <v>411805</v>
      </c>
    </row>
    <row r="561" spans="1:3" x14ac:dyDescent="0.25">
      <c r="A561" s="7" t="s">
        <v>5053</v>
      </c>
      <c r="B561" s="6">
        <v>1</v>
      </c>
      <c r="C561" s="6">
        <v>411805</v>
      </c>
    </row>
    <row r="562" spans="1:3" x14ac:dyDescent="0.25">
      <c r="A562" s="5" t="s">
        <v>1961</v>
      </c>
      <c r="B562" s="6">
        <v>3</v>
      </c>
      <c r="C562" s="6">
        <v>1791549.85</v>
      </c>
    </row>
    <row r="563" spans="1:3" x14ac:dyDescent="0.25">
      <c r="A563" s="7" t="s">
        <v>37</v>
      </c>
      <c r="B563" s="6">
        <v>2</v>
      </c>
      <c r="C563" s="6">
        <v>1618049.85</v>
      </c>
    </row>
    <row r="564" spans="1:3" x14ac:dyDescent="0.25">
      <c r="A564" s="7" t="s">
        <v>5928</v>
      </c>
      <c r="B564" s="6">
        <v>1</v>
      </c>
      <c r="C564" s="6">
        <v>173500</v>
      </c>
    </row>
    <row r="565" spans="1:3" x14ac:dyDescent="0.25">
      <c r="A565" s="5" t="s">
        <v>1970</v>
      </c>
      <c r="B565" s="6">
        <v>15</v>
      </c>
      <c r="C565" s="6">
        <v>521660</v>
      </c>
    </row>
    <row r="566" spans="1:3" x14ac:dyDescent="0.25">
      <c r="A566" s="7" t="s">
        <v>37</v>
      </c>
      <c r="B566" s="6">
        <v>15</v>
      </c>
      <c r="C566" s="6">
        <v>521660</v>
      </c>
    </row>
    <row r="567" spans="1:3" x14ac:dyDescent="0.25">
      <c r="A567" s="5" t="s">
        <v>1604</v>
      </c>
      <c r="B567" s="6">
        <v>7</v>
      </c>
      <c r="C567" s="6">
        <v>876996.5</v>
      </c>
    </row>
    <row r="568" spans="1:3" x14ac:dyDescent="0.25">
      <c r="A568" s="7" t="s">
        <v>37</v>
      </c>
      <c r="B568" s="6">
        <v>4</v>
      </c>
      <c r="C568" s="6">
        <v>432600</v>
      </c>
    </row>
    <row r="569" spans="1:3" x14ac:dyDescent="0.25">
      <c r="A569" s="7" t="s">
        <v>3402</v>
      </c>
      <c r="B569" s="6">
        <v>1</v>
      </c>
      <c r="C569" s="6">
        <v>69396.5</v>
      </c>
    </row>
    <row r="570" spans="1:3" x14ac:dyDescent="0.25">
      <c r="A570" s="7" t="s">
        <v>5928</v>
      </c>
      <c r="B570" s="6">
        <v>2</v>
      </c>
      <c r="C570" s="6">
        <v>375000</v>
      </c>
    </row>
    <row r="571" spans="1:3" x14ac:dyDescent="0.25">
      <c r="A571" s="5" t="s">
        <v>3986</v>
      </c>
      <c r="B571" s="6">
        <v>3</v>
      </c>
      <c r="C571" s="6">
        <v>205516.1</v>
      </c>
    </row>
    <row r="572" spans="1:3" x14ac:dyDescent="0.25">
      <c r="A572" s="7" t="s">
        <v>3402</v>
      </c>
      <c r="B572" s="6">
        <v>1</v>
      </c>
      <c r="C572" s="6">
        <v>86688</v>
      </c>
    </row>
    <row r="573" spans="1:3" x14ac:dyDescent="0.25">
      <c r="A573" s="7" t="s">
        <v>5053</v>
      </c>
      <c r="B573" s="6">
        <v>2</v>
      </c>
      <c r="C573" s="6">
        <v>118828.1</v>
      </c>
    </row>
    <row r="574" spans="1:3" x14ac:dyDescent="0.25">
      <c r="A574" s="5" t="s">
        <v>1097</v>
      </c>
      <c r="B574" s="6">
        <v>27</v>
      </c>
      <c r="C574" s="6">
        <v>10162752.35</v>
      </c>
    </row>
    <row r="575" spans="1:3" x14ac:dyDescent="0.25">
      <c r="A575" s="7" t="s">
        <v>37</v>
      </c>
      <c r="B575" s="6">
        <v>14</v>
      </c>
      <c r="C575" s="6">
        <v>8806472</v>
      </c>
    </row>
    <row r="576" spans="1:3" x14ac:dyDescent="0.25">
      <c r="A576" s="7" t="s">
        <v>3402</v>
      </c>
      <c r="B576" s="6">
        <v>6</v>
      </c>
      <c r="C576" s="6">
        <v>561514.35</v>
      </c>
    </row>
    <row r="577" spans="1:3" x14ac:dyDescent="0.25">
      <c r="A577" s="7" t="s">
        <v>4296</v>
      </c>
      <c r="B577" s="6">
        <v>4</v>
      </c>
      <c r="C577" s="6">
        <v>455018</v>
      </c>
    </row>
    <row r="578" spans="1:3" x14ac:dyDescent="0.25">
      <c r="A578" s="7" t="s">
        <v>5053</v>
      </c>
      <c r="B578" s="6">
        <v>3</v>
      </c>
      <c r="C578" s="6">
        <v>339748</v>
      </c>
    </row>
    <row r="579" spans="1:3" x14ac:dyDescent="0.25">
      <c r="A579" s="5" t="s">
        <v>1327</v>
      </c>
      <c r="B579" s="6">
        <v>6</v>
      </c>
      <c r="C579" s="6">
        <v>444980</v>
      </c>
    </row>
    <row r="580" spans="1:3" x14ac:dyDescent="0.25">
      <c r="A580" s="7" t="s">
        <v>37</v>
      </c>
      <c r="B580" s="6">
        <v>5</v>
      </c>
      <c r="C580" s="6">
        <v>319980</v>
      </c>
    </row>
    <row r="581" spans="1:3" x14ac:dyDescent="0.25">
      <c r="A581" s="7" t="s">
        <v>5053</v>
      </c>
      <c r="B581" s="6">
        <v>1</v>
      </c>
      <c r="C581" s="6">
        <v>125000</v>
      </c>
    </row>
    <row r="582" spans="1:3" x14ac:dyDescent="0.25">
      <c r="A582" s="5" t="s">
        <v>847</v>
      </c>
      <c r="B582" s="6">
        <v>14</v>
      </c>
      <c r="C582" s="6">
        <v>1711334.8</v>
      </c>
    </row>
    <row r="583" spans="1:3" x14ac:dyDescent="0.25">
      <c r="A583" s="7" t="s">
        <v>37</v>
      </c>
      <c r="B583" s="6">
        <v>9</v>
      </c>
      <c r="C583" s="6">
        <v>1114034.8</v>
      </c>
    </row>
    <row r="584" spans="1:3" x14ac:dyDescent="0.25">
      <c r="A584" s="7" t="s">
        <v>3055</v>
      </c>
      <c r="B584" s="6">
        <v>1</v>
      </c>
      <c r="C584" s="6">
        <v>175950</v>
      </c>
    </row>
    <row r="585" spans="1:3" x14ac:dyDescent="0.25">
      <c r="A585" s="7" t="s">
        <v>4296</v>
      </c>
      <c r="B585" s="6">
        <v>2</v>
      </c>
      <c r="C585" s="6">
        <v>214000</v>
      </c>
    </row>
    <row r="586" spans="1:3" x14ac:dyDescent="0.25">
      <c r="A586" s="7" t="s">
        <v>5928</v>
      </c>
      <c r="B586" s="6">
        <v>2</v>
      </c>
      <c r="C586" s="6">
        <v>207350</v>
      </c>
    </row>
    <row r="587" spans="1:3" x14ac:dyDescent="0.25">
      <c r="A587" s="5" t="s">
        <v>1946</v>
      </c>
      <c r="B587" s="6">
        <v>5</v>
      </c>
      <c r="C587" s="6">
        <v>642865.27</v>
      </c>
    </row>
    <row r="588" spans="1:3" x14ac:dyDescent="0.25">
      <c r="A588" s="7" t="s">
        <v>37</v>
      </c>
      <c r="B588" s="6">
        <v>5</v>
      </c>
      <c r="C588" s="6">
        <v>642865.27</v>
      </c>
    </row>
    <row r="589" spans="1:3" x14ac:dyDescent="0.25">
      <c r="A589" s="5" t="s">
        <v>1599</v>
      </c>
      <c r="B589" s="6">
        <v>4</v>
      </c>
      <c r="C589" s="6">
        <v>175700</v>
      </c>
    </row>
    <row r="590" spans="1:3" x14ac:dyDescent="0.25">
      <c r="A590" s="7" t="s">
        <v>37</v>
      </c>
      <c r="B590" s="6">
        <v>1</v>
      </c>
      <c r="C590" s="6">
        <v>1300</v>
      </c>
    </row>
    <row r="591" spans="1:3" x14ac:dyDescent="0.25">
      <c r="A591" s="7" t="s">
        <v>3402</v>
      </c>
      <c r="B591" s="6">
        <v>1</v>
      </c>
      <c r="C591" s="6">
        <v>59400</v>
      </c>
    </row>
    <row r="592" spans="1:3" x14ac:dyDescent="0.25">
      <c r="A592" s="7" t="s">
        <v>4296</v>
      </c>
      <c r="B592" s="6">
        <v>1</v>
      </c>
      <c r="C592" s="6">
        <v>50000</v>
      </c>
    </row>
    <row r="593" spans="1:3" x14ac:dyDescent="0.25">
      <c r="A593" s="7" t="s">
        <v>5053</v>
      </c>
      <c r="B593" s="6">
        <v>1</v>
      </c>
      <c r="C593" s="6">
        <v>65000</v>
      </c>
    </row>
    <row r="594" spans="1:3" x14ac:dyDescent="0.25">
      <c r="A594" s="5" t="s">
        <v>2250</v>
      </c>
      <c r="B594" s="6">
        <v>7</v>
      </c>
      <c r="C594" s="6">
        <v>731000</v>
      </c>
    </row>
    <row r="595" spans="1:3" x14ac:dyDescent="0.25">
      <c r="A595" s="7" t="s">
        <v>37</v>
      </c>
      <c r="B595" s="6">
        <v>4</v>
      </c>
      <c r="C595" s="6">
        <v>378000</v>
      </c>
    </row>
    <row r="596" spans="1:3" x14ac:dyDescent="0.25">
      <c r="A596" s="7" t="s">
        <v>4296</v>
      </c>
      <c r="B596" s="6">
        <v>1</v>
      </c>
      <c r="C596" s="6">
        <v>155000</v>
      </c>
    </row>
    <row r="597" spans="1:3" x14ac:dyDescent="0.25">
      <c r="A597" s="7" t="s">
        <v>5928</v>
      </c>
      <c r="B597" s="6">
        <v>2</v>
      </c>
      <c r="C597" s="6">
        <v>198000</v>
      </c>
    </row>
    <row r="598" spans="1:3" x14ac:dyDescent="0.25">
      <c r="A598" s="5" t="s">
        <v>3512</v>
      </c>
      <c r="B598" s="6">
        <v>10</v>
      </c>
      <c r="C598" s="6">
        <v>662430</v>
      </c>
    </row>
    <row r="599" spans="1:3" x14ac:dyDescent="0.25">
      <c r="A599" s="7" t="s">
        <v>3402</v>
      </c>
      <c r="B599" s="6">
        <v>7</v>
      </c>
      <c r="C599" s="6">
        <v>404530</v>
      </c>
    </row>
    <row r="600" spans="1:3" x14ac:dyDescent="0.25">
      <c r="A600" s="7" t="s">
        <v>4296</v>
      </c>
      <c r="B600" s="6">
        <v>1</v>
      </c>
      <c r="C600" s="6">
        <v>44000</v>
      </c>
    </row>
    <row r="601" spans="1:3" x14ac:dyDescent="0.25">
      <c r="A601" s="7" t="s">
        <v>5928</v>
      </c>
      <c r="B601" s="6">
        <v>2</v>
      </c>
      <c r="C601" s="6">
        <v>213900</v>
      </c>
    </row>
    <row r="602" spans="1:3" x14ac:dyDescent="0.25">
      <c r="A602" s="5" t="s">
        <v>738</v>
      </c>
      <c r="B602" s="6">
        <v>13</v>
      </c>
      <c r="C602" s="6">
        <v>1372642.8</v>
      </c>
    </row>
    <row r="603" spans="1:3" x14ac:dyDescent="0.25">
      <c r="A603" s="7" t="s">
        <v>37</v>
      </c>
      <c r="B603" s="6">
        <v>7</v>
      </c>
      <c r="C603" s="6">
        <v>719490</v>
      </c>
    </row>
    <row r="604" spans="1:3" x14ac:dyDescent="0.25">
      <c r="A604" s="7" t="s">
        <v>4296</v>
      </c>
      <c r="B604" s="6">
        <v>1</v>
      </c>
      <c r="C604" s="6">
        <v>66000</v>
      </c>
    </row>
    <row r="605" spans="1:3" x14ac:dyDescent="0.25">
      <c r="A605" s="7" t="s">
        <v>5053</v>
      </c>
      <c r="B605" s="6">
        <v>4</v>
      </c>
      <c r="C605" s="6">
        <v>378000</v>
      </c>
    </row>
    <row r="606" spans="1:3" x14ac:dyDescent="0.25">
      <c r="A606" s="7" t="s">
        <v>5928</v>
      </c>
      <c r="B606" s="6">
        <v>1</v>
      </c>
      <c r="C606" s="6">
        <v>209152.8</v>
      </c>
    </row>
    <row r="607" spans="1:3" x14ac:dyDescent="0.25">
      <c r="A607" s="5" t="s">
        <v>3034</v>
      </c>
      <c r="B607" s="6">
        <v>1</v>
      </c>
      <c r="C607" s="6">
        <v>135000</v>
      </c>
    </row>
    <row r="608" spans="1:3" x14ac:dyDescent="0.25">
      <c r="A608" s="7" t="s">
        <v>37</v>
      </c>
      <c r="B608" s="6">
        <v>1</v>
      </c>
      <c r="C608" s="6">
        <v>135000</v>
      </c>
    </row>
    <row r="609" spans="1:3" x14ac:dyDescent="0.25">
      <c r="A609" s="5" t="s">
        <v>3359</v>
      </c>
      <c r="B609" s="6">
        <v>1</v>
      </c>
      <c r="C609" s="6">
        <v>5100</v>
      </c>
    </row>
    <row r="610" spans="1:3" x14ac:dyDescent="0.25">
      <c r="A610" s="7" t="s">
        <v>3055</v>
      </c>
      <c r="B610" s="6">
        <v>1</v>
      </c>
      <c r="C610" s="6">
        <v>5100</v>
      </c>
    </row>
    <row r="611" spans="1:3" x14ac:dyDescent="0.25">
      <c r="A611" s="4" t="s">
        <v>140</v>
      </c>
      <c r="B611" s="6">
        <v>150</v>
      </c>
      <c r="C611" s="6">
        <v>259632176.05000001</v>
      </c>
    </row>
    <row r="612" spans="1:3" x14ac:dyDescent="0.25">
      <c r="A612" s="5" t="s">
        <v>138</v>
      </c>
      <c r="B612" s="6">
        <v>5</v>
      </c>
      <c r="C612" s="6">
        <v>1253121.5</v>
      </c>
    </row>
    <row r="613" spans="1:3" x14ac:dyDescent="0.25">
      <c r="A613" s="7" t="s">
        <v>37</v>
      </c>
      <c r="B613" s="6">
        <v>4</v>
      </c>
      <c r="C613" s="6">
        <v>923521.5</v>
      </c>
    </row>
    <row r="614" spans="1:3" x14ac:dyDescent="0.25">
      <c r="A614" s="7" t="s">
        <v>3402</v>
      </c>
      <c r="B614" s="6">
        <v>1</v>
      </c>
      <c r="C614" s="6">
        <v>329600</v>
      </c>
    </row>
    <row r="615" spans="1:3" x14ac:dyDescent="0.25">
      <c r="A615" s="5" t="s">
        <v>952</v>
      </c>
      <c r="B615" s="6">
        <v>2</v>
      </c>
      <c r="C615" s="6">
        <v>194057.18</v>
      </c>
    </row>
    <row r="616" spans="1:3" x14ac:dyDescent="0.25">
      <c r="A616" s="7" t="s">
        <v>37</v>
      </c>
      <c r="B616" s="6">
        <v>2</v>
      </c>
      <c r="C616" s="6">
        <v>194057.18</v>
      </c>
    </row>
    <row r="617" spans="1:3" x14ac:dyDescent="0.25">
      <c r="A617" s="5" t="s">
        <v>1907</v>
      </c>
      <c r="B617" s="6">
        <v>10</v>
      </c>
      <c r="C617" s="6">
        <v>1188260</v>
      </c>
    </row>
    <row r="618" spans="1:3" x14ac:dyDescent="0.25">
      <c r="A618" s="7" t="s">
        <v>37</v>
      </c>
      <c r="B618" s="6">
        <v>7</v>
      </c>
      <c r="C618" s="6">
        <v>820800</v>
      </c>
    </row>
    <row r="619" spans="1:3" x14ac:dyDescent="0.25">
      <c r="A619" s="7" t="s">
        <v>4296</v>
      </c>
      <c r="B619" s="6">
        <v>1</v>
      </c>
      <c r="C619" s="6">
        <v>250000</v>
      </c>
    </row>
    <row r="620" spans="1:3" x14ac:dyDescent="0.25">
      <c r="A620" s="7" t="s">
        <v>5928</v>
      </c>
      <c r="B620" s="6">
        <v>2</v>
      </c>
      <c r="C620" s="6">
        <v>117460</v>
      </c>
    </row>
    <row r="621" spans="1:3" x14ac:dyDescent="0.25">
      <c r="A621" s="5" t="s">
        <v>2508</v>
      </c>
      <c r="B621" s="6">
        <v>3</v>
      </c>
      <c r="C621" s="6">
        <v>5658184.04</v>
      </c>
    </row>
    <row r="622" spans="1:3" x14ac:dyDescent="0.25">
      <c r="A622" s="7" t="s">
        <v>37</v>
      </c>
      <c r="B622" s="6">
        <v>3</v>
      </c>
      <c r="C622" s="6">
        <v>5658184.04</v>
      </c>
    </row>
    <row r="623" spans="1:3" x14ac:dyDescent="0.25">
      <c r="A623" s="5" t="s">
        <v>1033</v>
      </c>
      <c r="B623" s="6">
        <v>3</v>
      </c>
      <c r="C623" s="6">
        <v>1531317.92</v>
      </c>
    </row>
    <row r="624" spans="1:3" x14ac:dyDescent="0.25">
      <c r="A624" s="7" t="s">
        <v>37</v>
      </c>
      <c r="B624" s="6">
        <v>1</v>
      </c>
      <c r="C624" s="6">
        <v>1240427.92</v>
      </c>
    </row>
    <row r="625" spans="1:3" x14ac:dyDescent="0.25">
      <c r="A625" s="7" t="s">
        <v>4296</v>
      </c>
      <c r="B625" s="6">
        <v>2</v>
      </c>
      <c r="C625" s="6">
        <v>290890</v>
      </c>
    </row>
    <row r="626" spans="1:3" x14ac:dyDescent="0.25">
      <c r="A626" s="5" t="s">
        <v>974</v>
      </c>
      <c r="B626" s="6">
        <v>11</v>
      </c>
      <c r="C626" s="6">
        <v>1795856.0899999999</v>
      </c>
    </row>
    <row r="627" spans="1:3" x14ac:dyDescent="0.25">
      <c r="A627" s="7" t="s">
        <v>37</v>
      </c>
      <c r="B627" s="6">
        <v>7</v>
      </c>
      <c r="C627" s="6">
        <v>1009406.09</v>
      </c>
    </row>
    <row r="628" spans="1:3" x14ac:dyDescent="0.25">
      <c r="A628" s="7" t="s">
        <v>5053</v>
      </c>
      <c r="B628" s="6">
        <v>1</v>
      </c>
      <c r="C628" s="6">
        <v>94450</v>
      </c>
    </row>
    <row r="629" spans="1:3" x14ac:dyDescent="0.25">
      <c r="A629" s="7" t="s">
        <v>5928</v>
      </c>
      <c r="B629" s="6">
        <v>3</v>
      </c>
      <c r="C629" s="6">
        <v>692000</v>
      </c>
    </row>
    <row r="630" spans="1:3" x14ac:dyDescent="0.25">
      <c r="A630" s="5" t="s">
        <v>2435</v>
      </c>
      <c r="B630" s="6">
        <v>113</v>
      </c>
      <c r="C630" s="6">
        <v>247926803.31999999</v>
      </c>
    </row>
    <row r="631" spans="1:3" x14ac:dyDescent="0.25">
      <c r="A631" s="7" t="s">
        <v>37</v>
      </c>
      <c r="B631" s="6">
        <v>10</v>
      </c>
      <c r="C631" s="6">
        <v>20944603.32</v>
      </c>
    </row>
    <row r="632" spans="1:3" x14ac:dyDescent="0.25">
      <c r="A632" s="7" t="s">
        <v>3055</v>
      </c>
      <c r="B632" s="6">
        <v>3</v>
      </c>
      <c r="C632" s="6">
        <v>749700</v>
      </c>
    </row>
    <row r="633" spans="1:3" x14ac:dyDescent="0.25">
      <c r="A633" s="7" t="s">
        <v>3402</v>
      </c>
      <c r="B633" s="6">
        <v>43</v>
      </c>
      <c r="C633" s="6">
        <v>59825000</v>
      </c>
    </row>
    <row r="634" spans="1:3" x14ac:dyDescent="0.25">
      <c r="A634" s="7" t="s">
        <v>4296</v>
      </c>
      <c r="B634" s="6">
        <v>45</v>
      </c>
      <c r="C634" s="6">
        <v>127365200</v>
      </c>
    </row>
    <row r="635" spans="1:3" x14ac:dyDescent="0.25">
      <c r="A635" s="7" t="s">
        <v>5053</v>
      </c>
      <c r="B635" s="6">
        <v>6</v>
      </c>
      <c r="C635" s="6">
        <v>8270000</v>
      </c>
    </row>
    <row r="636" spans="1:3" x14ac:dyDescent="0.25">
      <c r="A636" s="7" t="s">
        <v>5928</v>
      </c>
      <c r="B636" s="6">
        <v>6</v>
      </c>
      <c r="C636" s="6">
        <v>30772300</v>
      </c>
    </row>
    <row r="637" spans="1:3" x14ac:dyDescent="0.25">
      <c r="A637" s="5" t="s">
        <v>6445</v>
      </c>
      <c r="B637" s="6">
        <v>1</v>
      </c>
      <c r="C637" s="6">
        <v>63576</v>
      </c>
    </row>
    <row r="638" spans="1:3" x14ac:dyDescent="0.25">
      <c r="A638" s="7" t="s">
        <v>5928</v>
      </c>
      <c r="B638" s="6">
        <v>1</v>
      </c>
      <c r="C638" s="6">
        <v>63576</v>
      </c>
    </row>
    <row r="639" spans="1:3" x14ac:dyDescent="0.25">
      <c r="A639" s="5" t="s">
        <v>3087</v>
      </c>
      <c r="B639" s="6">
        <v>2</v>
      </c>
      <c r="C639" s="6">
        <v>21000</v>
      </c>
    </row>
    <row r="640" spans="1:3" x14ac:dyDescent="0.25">
      <c r="A640" s="7" t="s">
        <v>3055</v>
      </c>
      <c r="B640" s="6">
        <v>1</v>
      </c>
      <c r="C640" s="6">
        <v>9000</v>
      </c>
    </row>
    <row r="641" spans="1:3" x14ac:dyDescent="0.25">
      <c r="A641" s="7" t="s">
        <v>4296</v>
      </c>
      <c r="B641" s="6">
        <v>1</v>
      </c>
      <c r="C641" s="6">
        <v>12000</v>
      </c>
    </row>
    <row r="642" spans="1:3" x14ac:dyDescent="0.25">
      <c r="A642" s="4" t="s">
        <v>6465</v>
      </c>
      <c r="B642" s="6">
        <v>25</v>
      </c>
      <c r="C642" s="6">
        <v>15119321.100000001</v>
      </c>
    </row>
    <row r="643" spans="1:3" x14ac:dyDescent="0.25">
      <c r="A643" s="5" t="s">
        <v>530</v>
      </c>
      <c r="B643" s="6">
        <v>13</v>
      </c>
      <c r="C643" s="6">
        <v>11566803.4</v>
      </c>
    </row>
    <row r="644" spans="1:3" x14ac:dyDescent="0.25">
      <c r="A644" s="7" t="s">
        <v>37</v>
      </c>
      <c r="B644" s="6">
        <v>2</v>
      </c>
      <c r="C644" s="6">
        <v>443997</v>
      </c>
    </row>
    <row r="645" spans="1:3" x14ac:dyDescent="0.25">
      <c r="A645" s="7" t="s">
        <v>3055</v>
      </c>
      <c r="B645" s="6">
        <v>1</v>
      </c>
      <c r="C645" s="6">
        <v>140000</v>
      </c>
    </row>
    <row r="646" spans="1:3" x14ac:dyDescent="0.25">
      <c r="A646" s="7" t="s">
        <v>3402</v>
      </c>
      <c r="B646" s="6">
        <v>3</v>
      </c>
      <c r="C646" s="6">
        <v>223000</v>
      </c>
    </row>
    <row r="647" spans="1:3" x14ac:dyDescent="0.25">
      <c r="A647" s="7" t="s">
        <v>4296</v>
      </c>
      <c r="B647" s="6">
        <v>2</v>
      </c>
      <c r="C647" s="6">
        <v>10000000</v>
      </c>
    </row>
    <row r="648" spans="1:3" x14ac:dyDescent="0.25">
      <c r="A648" s="7" t="s">
        <v>5053</v>
      </c>
      <c r="B648" s="6">
        <v>5</v>
      </c>
      <c r="C648" s="6">
        <v>759806.4</v>
      </c>
    </row>
    <row r="649" spans="1:3" x14ac:dyDescent="0.25">
      <c r="A649" s="5" t="s">
        <v>3063</v>
      </c>
      <c r="B649" s="6">
        <v>12</v>
      </c>
      <c r="C649" s="6">
        <v>3552517.7</v>
      </c>
    </row>
    <row r="650" spans="1:3" x14ac:dyDescent="0.25">
      <c r="A650" s="7" t="s">
        <v>3055</v>
      </c>
      <c r="B650" s="6">
        <v>2</v>
      </c>
      <c r="C650" s="6">
        <v>154915.20000000001</v>
      </c>
    </row>
    <row r="651" spans="1:3" x14ac:dyDescent="0.25">
      <c r="A651" s="7" t="s">
        <v>3402</v>
      </c>
      <c r="B651" s="6">
        <v>3</v>
      </c>
      <c r="C651" s="6">
        <v>740702.5</v>
      </c>
    </row>
    <row r="652" spans="1:3" x14ac:dyDescent="0.25">
      <c r="A652" s="7" t="s">
        <v>4296</v>
      </c>
      <c r="B652" s="6">
        <v>7</v>
      </c>
      <c r="C652" s="6">
        <v>2656900</v>
      </c>
    </row>
    <row r="653" spans="1:3" x14ac:dyDescent="0.25">
      <c r="A653" s="4" t="s">
        <v>568</v>
      </c>
      <c r="B653" s="6">
        <v>25</v>
      </c>
      <c r="C653" s="6">
        <v>3354478.1</v>
      </c>
    </row>
    <row r="654" spans="1:3" x14ac:dyDescent="0.25">
      <c r="A654" s="5" t="s">
        <v>947</v>
      </c>
      <c r="B654" s="6">
        <v>3</v>
      </c>
      <c r="C654" s="6">
        <v>334974.56</v>
      </c>
    </row>
    <row r="655" spans="1:3" x14ac:dyDescent="0.25">
      <c r="A655" s="7" t="s">
        <v>37</v>
      </c>
      <c r="B655" s="6">
        <v>1</v>
      </c>
      <c r="C655" s="6">
        <v>79474.559999999998</v>
      </c>
    </row>
    <row r="656" spans="1:3" x14ac:dyDescent="0.25">
      <c r="A656" s="7" t="s">
        <v>3055</v>
      </c>
      <c r="B656" s="6">
        <v>1</v>
      </c>
      <c r="C656" s="6">
        <v>145500</v>
      </c>
    </row>
    <row r="657" spans="1:3" x14ac:dyDescent="0.25">
      <c r="A657" s="7" t="s">
        <v>4296</v>
      </c>
      <c r="B657" s="6">
        <v>1</v>
      </c>
      <c r="C657" s="6">
        <v>110000</v>
      </c>
    </row>
    <row r="658" spans="1:3" x14ac:dyDescent="0.25">
      <c r="A658" s="5" t="s">
        <v>566</v>
      </c>
      <c r="B658" s="6">
        <v>9</v>
      </c>
      <c r="C658" s="6">
        <v>462936</v>
      </c>
    </row>
    <row r="659" spans="1:3" x14ac:dyDescent="0.25">
      <c r="A659" s="7" t="s">
        <v>37</v>
      </c>
      <c r="B659" s="6">
        <v>1</v>
      </c>
      <c r="C659" s="6">
        <v>198000</v>
      </c>
    </row>
    <row r="660" spans="1:3" x14ac:dyDescent="0.25">
      <c r="A660" s="7" t="s">
        <v>3402</v>
      </c>
      <c r="B660" s="6">
        <v>7</v>
      </c>
      <c r="C660" s="6">
        <v>209936</v>
      </c>
    </row>
    <row r="661" spans="1:3" x14ac:dyDescent="0.25">
      <c r="A661" s="7" t="s">
        <v>5053</v>
      </c>
      <c r="B661" s="6">
        <v>1</v>
      </c>
      <c r="C661" s="6">
        <v>55000</v>
      </c>
    </row>
    <row r="662" spans="1:3" x14ac:dyDescent="0.25">
      <c r="A662" s="5" t="s">
        <v>1654</v>
      </c>
      <c r="B662" s="6">
        <v>8</v>
      </c>
      <c r="C662" s="6">
        <v>1713571.54</v>
      </c>
    </row>
    <row r="663" spans="1:3" x14ac:dyDescent="0.25">
      <c r="A663" s="7" t="s">
        <v>37</v>
      </c>
      <c r="B663" s="6">
        <v>3</v>
      </c>
      <c r="C663" s="6">
        <v>345643.54</v>
      </c>
    </row>
    <row r="664" spans="1:3" x14ac:dyDescent="0.25">
      <c r="A664" s="7" t="s">
        <v>3055</v>
      </c>
      <c r="B664" s="6">
        <v>1</v>
      </c>
      <c r="C664" s="6">
        <v>49000</v>
      </c>
    </row>
    <row r="665" spans="1:3" x14ac:dyDescent="0.25">
      <c r="A665" s="7" t="s">
        <v>5053</v>
      </c>
      <c r="B665" s="6">
        <v>2</v>
      </c>
      <c r="C665" s="6">
        <v>238928</v>
      </c>
    </row>
    <row r="666" spans="1:3" x14ac:dyDescent="0.25">
      <c r="A666" s="7" t="s">
        <v>5928</v>
      </c>
      <c r="B666" s="6">
        <v>2</v>
      </c>
      <c r="C666" s="6">
        <v>1080000</v>
      </c>
    </row>
    <row r="667" spans="1:3" x14ac:dyDescent="0.25">
      <c r="A667" s="5" t="s">
        <v>2856</v>
      </c>
      <c r="B667" s="6">
        <v>5</v>
      </c>
      <c r="C667" s="6">
        <v>842996</v>
      </c>
    </row>
    <row r="668" spans="1:3" x14ac:dyDescent="0.25">
      <c r="A668" s="7" t="s">
        <v>37</v>
      </c>
      <c r="B668" s="6">
        <v>1</v>
      </c>
      <c r="C668" s="6">
        <v>756</v>
      </c>
    </row>
    <row r="669" spans="1:3" x14ac:dyDescent="0.25">
      <c r="A669" s="7" t="s">
        <v>3055</v>
      </c>
      <c r="B669" s="6">
        <v>2</v>
      </c>
      <c r="C669" s="6">
        <v>2240</v>
      </c>
    </row>
    <row r="670" spans="1:3" x14ac:dyDescent="0.25">
      <c r="A670" s="7" t="s">
        <v>4296</v>
      </c>
      <c r="B670" s="6">
        <v>1</v>
      </c>
      <c r="C670" s="6">
        <v>600000</v>
      </c>
    </row>
    <row r="671" spans="1:3" x14ac:dyDescent="0.25">
      <c r="A671" s="7" t="s">
        <v>5053</v>
      </c>
      <c r="B671" s="6">
        <v>1</v>
      </c>
      <c r="C671" s="6">
        <v>240000</v>
      </c>
    </row>
    <row r="672" spans="1:3" x14ac:dyDescent="0.25">
      <c r="A672" s="4" t="s">
        <v>4206</v>
      </c>
      <c r="B672" s="6">
        <v>1</v>
      </c>
      <c r="C672" s="6">
        <v>336000</v>
      </c>
    </row>
    <row r="673" spans="1:3" x14ac:dyDescent="0.25">
      <c r="A673" s="5" t="s">
        <v>4204</v>
      </c>
      <c r="B673" s="6">
        <v>1</v>
      </c>
      <c r="C673" s="6">
        <v>336000</v>
      </c>
    </row>
    <row r="674" spans="1:3" x14ac:dyDescent="0.25">
      <c r="A674" s="7" t="s">
        <v>3402</v>
      </c>
      <c r="B674" s="6">
        <v>1</v>
      </c>
      <c r="C674" s="6">
        <v>336000</v>
      </c>
    </row>
    <row r="675" spans="1:3" x14ac:dyDescent="0.25">
      <c r="A675" s="4" t="s">
        <v>68</v>
      </c>
      <c r="B675" s="6">
        <v>124</v>
      </c>
      <c r="C675" s="6">
        <v>46918519.850000001</v>
      </c>
    </row>
    <row r="676" spans="1:3" x14ac:dyDescent="0.25">
      <c r="A676" s="5" t="s">
        <v>102</v>
      </c>
      <c r="B676" s="6">
        <v>19</v>
      </c>
      <c r="C676" s="6">
        <v>4580540.5999999996</v>
      </c>
    </row>
    <row r="677" spans="1:3" x14ac:dyDescent="0.25">
      <c r="A677" s="7" t="s">
        <v>37</v>
      </c>
      <c r="B677" s="6">
        <v>7</v>
      </c>
      <c r="C677" s="6">
        <v>1329050</v>
      </c>
    </row>
    <row r="678" spans="1:3" x14ac:dyDescent="0.25">
      <c r="A678" s="7" t="s">
        <v>3402</v>
      </c>
      <c r="B678" s="6">
        <v>2</v>
      </c>
      <c r="C678" s="6">
        <v>164510.6</v>
      </c>
    </row>
    <row r="679" spans="1:3" x14ac:dyDescent="0.25">
      <c r="A679" s="7" t="s">
        <v>5053</v>
      </c>
      <c r="B679" s="6">
        <v>8</v>
      </c>
      <c r="C679" s="6">
        <v>2958500</v>
      </c>
    </row>
    <row r="680" spans="1:3" x14ac:dyDescent="0.25">
      <c r="A680" s="7" t="s">
        <v>5928</v>
      </c>
      <c r="B680" s="6">
        <v>2</v>
      </c>
      <c r="C680" s="6">
        <v>128480</v>
      </c>
    </row>
    <row r="681" spans="1:3" x14ac:dyDescent="0.25">
      <c r="A681" s="5" t="s">
        <v>1823</v>
      </c>
      <c r="B681" s="6">
        <v>6</v>
      </c>
      <c r="C681" s="6">
        <v>706800</v>
      </c>
    </row>
    <row r="682" spans="1:3" x14ac:dyDescent="0.25">
      <c r="A682" s="7" t="s">
        <v>37</v>
      </c>
      <c r="B682" s="6">
        <v>4</v>
      </c>
      <c r="C682" s="6">
        <v>293000</v>
      </c>
    </row>
    <row r="683" spans="1:3" x14ac:dyDescent="0.25">
      <c r="A683" s="7" t="s">
        <v>5053</v>
      </c>
      <c r="B683" s="6">
        <v>2</v>
      </c>
      <c r="C683" s="6">
        <v>413800</v>
      </c>
    </row>
    <row r="684" spans="1:3" x14ac:dyDescent="0.25">
      <c r="A684" s="5" t="s">
        <v>1619</v>
      </c>
      <c r="B684" s="6">
        <v>4</v>
      </c>
      <c r="C684" s="6">
        <v>797579.25</v>
      </c>
    </row>
    <row r="685" spans="1:3" x14ac:dyDescent="0.25">
      <c r="A685" s="7" t="s">
        <v>37</v>
      </c>
      <c r="B685" s="6">
        <v>4</v>
      </c>
      <c r="C685" s="6">
        <v>797579.25</v>
      </c>
    </row>
    <row r="686" spans="1:3" x14ac:dyDescent="0.25">
      <c r="A686" s="5" t="s">
        <v>5491</v>
      </c>
      <c r="B686" s="6">
        <v>4</v>
      </c>
      <c r="C686" s="6">
        <v>576620</v>
      </c>
    </row>
    <row r="687" spans="1:3" x14ac:dyDescent="0.25">
      <c r="A687" s="7" t="s">
        <v>5053</v>
      </c>
      <c r="B687" s="6">
        <v>4</v>
      </c>
      <c r="C687" s="6">
        <v>576620</v>
      </c>
    </row>
    <row r="688" spans="1:3" x14ac:dyDescent="0.25">
      <c r="A688" s="5" t="s">
        <v>66</v>
      </c>
      <c r="B688" s="6">
        <v>2</v>
      </c>
      <c r="C688" s="6">
        <v>149700</v>
      </c>
    </row>
    <row r="689" spans="1:3" x14ac:dyDescent="0.25">
      <c r="A689" s="7" t="s">
        <v>37</v>
      </c>
      <c r="B689" s="6">
        <v>2</v>
      </c>
      <c r="C689" s="6">
        <v>149700</v>
      </c>
    </row>
    <row r="690" spans="1:3" x14ac:dyDescent="0.25">
      <c r="A690" s="5" t="s">
        <v>1360</v>
      </c>
      <c r="B690" s="6">
        <v>6</v>
      </c>
      <c r="C690" s="6">
        <v>643113.32999999996</v>
      </c>
    </row>
    <row r="691" spans="1:3" x14ac:dyDescent="0.25">
      <c r="A691" s="7" t="s">
        <v>37</v>
      </c>
      <c r="B691" s="6">
        <v>5</v>
      </c>
      <c r="C691" s="6">
        <v>584780</v>
      </c>
    </row>
    <row r="692" spans="1:3" x14ac:dyDescent="0.25">
      <c r="A692" s="7" t="s">
        <v>5053</v>
      </c>
      <c r="B692" s="6">
        <v>1</v>
      </c>
      <c r="C692" s="6">
        <v>58333.33</v>
      </c>
    </row>
    <row r="693" spans="1:3" x14ac:dyDescent="0.25">
      <c r="A693" s="5" t="s">
        <v>1379</v>
      </c>
      <c r="B693" s="6">
        <v>8</v>
      </c>
      <c r="C693" s="6">
        <v>592998.21000000008</v>
      </c>
    </row>
    <row r="694" spans="1:3" x14ac:dyDescent="0.25">
      <c r="A694" s="7" t="s">
        <v>37</v>
      </c>
      <c r="B694" s="6">
        <v>6</v>
      </c>
      <c r="C694" s="6">
        <v>248105.01000000004</v>
      </c>
    </row>
    <row r="695" spans="1:3" x14ac:dyDescent="0.25">
      <c r="A695" s="7" t="s">
        <v>5053</v>
      </c>
      <c r="B695" s="6">
        <v>1</v>
      </c>
      <c r="C695" s="6">
        <v>302893.2</v>
      </c>
    </row>
    <row r="696" spans="1:3" x14ac:dyDescent="0.25">
      <c r="A696" s="7" t="s">
        <v>5928</v>
      </c>
      <c r="B696" s="6">
        <v>1</v>
      </c>
      <c r="C696" s="6">
        <v>42000</v>
      </c>
    </row>
    <row r="697" spans="1:3" x14ac:dyDescent="0.25">
      <c r="A697" s="5" t="s">
        <v>130</v>
      </c>
      <c r="B697" s="6">
        <v>3</v>
      </c>
      <c r="C697" s="6">
        <v>496600</v>
      </c>
    </row>
    <row r="698" spans="1:3" x14ac:dyDescent="0.25">
      <c r="A698" s="7" t="s">
        <v>37</v>
      </c>
      <c r="B698" s="6">
        <v>1</v>
      </c>
      <c r="C698" s="6">
        <v>178000</v>
      </c>
    </row>
    <row r="699" spans="1:3" x14ac:dyDescent="0.25">
      <c r="A699" s="7" t="s">
        <v>4296</v>
      </c>
      <c r="B699" s="6">
        <v>1</v>
      </c>
      <c r="C699" s="6">
        <v>135000</v>
      </c>
    </row>
    <row r="700" spans="1:3" x14ac:dyDescent="0.25">
      <c r="A700" s="7" t="s">
        <v>5053</v>
      </c>
      <c r="B700" s="6">
        <v>1</v>
      </c>
      <c r="C700" s="6">
        <v>183600</v>
      </c>
    </row>
    <row r="701" spans="1:3" x14ac:dyDescent="0.25">
      <c r="A701" s="5" t="s">
        <v>296</v>
      </c>
      <c r="B701" s="6">
        <v>11</v>
      </c>
      <c r="C701" s="6">
        <v>2848500.05</v>
      </c>
    </row>
    <row r="702" spans="1:3" x14ac:dyDescent="0.25">
      <c r="A702" s="7" t="s">
        <v>37</v>
      </c>
      <c r="B702" s="6">
        <v>10</v>
      </c>
      <c r="C702" s="6">
        <v>1174100.05</v>
      </c>
    </row>
    <row r="703" spans="1:3" x14ac:dyDescent="0.25">
      <c r="A703" s="7" t="s">
        <v>5053</v>
      </c>
      <c r="B703" s="6">
        <v>1</v>
      </c>
      <c r="C703" s="6">
        <v>1674400</v>
      </c>
    </row>
    <row r="704" spans="1:3" x14ac:dyDescent="0.25">
      <c r="A704" s="5" t="s">
        <v>350</v>
      </c>
      <c r="B704" s="6">
        <v>8</v>
      </c>
      <c r="C704" s="6">
        <v>940715.2</v>
      </c>
    </row>
    <row r="705" spans="1:3" x14ac:dyDescent="0.25">
      <c r="A705" s="7" t="s">
        <v>37</v>
      </c>
      <c r="B705" s="6">
        <v>5</v>
      </c>
      <c r="C705" s="6">
        <v>548715.19999999995</v>
      </c>
    </row>
    <row r="706" spans="1:3" x14ac:dyDescent="0.25">
      <c r="A706" s="7" t="s">
        <v>5053</v>
      </c>
      <c r="B706" s="6">
        <v>2</v>
      </c>
      <c r="C706" s="6">
        <v>252000</v>
      </c>
    </row>
    <row r="707" spans="1:3" x14ac:dyDescent="0.25">
      <c r="A707" s="7" t="s">
        <v>5928</v>
      </c>
      <c r="B707" s="6">
        <v>1</v>
      </c>
      <c r="C707" s="6">
        <v>140000</v>
      </c>
    </row>
    <row r="708" spans="1:3" x14ac:dyDescent="0.25">
      <c r="A708" s="5" t="s">
        <v>1270</v>
      </c>
      <c r="B708" s="6">
        <v>3</v>
      </c>
      <c r="C708" s="6">
        <v>332455</v>
      </c>
    </row>
    <row r="709" spans="1:3" x14ac:dyDescent="0.25">
      <c r="A709" s="7" t="s">
        <v>37</v>
      </c>
      <c r="B709" s="6">
        <v>1</v>
      </c>
      <c r="C709" s="6">
        <v>70000</v>
      </c>
    </row>
    <row r="710" spans="1:3" x14ac:dyDescent="0.25">
      <c r="A710" s="7" t="s">
        <v>3402</v>
      </c>
      <c r="B710" s="6">
        <v>1</v>
      </c>
      <c r="C710" s="6">
        <v>140160</v>
      </c>
    </row>
    <row r="711" spans="1:3" x14ac:dyDescent="0.25">
      <c r="A711" s="7" t="s">
        <v>5928</v>
      </c>
      <c r="B711" s="6">
        <v>1</v>
      </c>
      <c r="C711" s="6">
        <v>122295</v>
      </c>
    </row>
    <row r="712" spans="1:3" x14ac:dyDescent="0.25">
      <c r="A712" s="5" t="s">
        <v>2151</v>
      </c>
      <c r="B712" s="6">
        <v>50</v>
      </c>
      <c r="C712" s="6">
        <v>34252898.209999993</v>
      </c>
    </row>
    <row r="713" spans="1:3" x14ac:dyDescent="0.25">
      <c r="A713" s="7" t="s">
        <v>37</v>
      </c>
      <c r="B713" s="6">
        <v>7</v>
      </c>
      <c r="C713" s="6">
        <v>2671300</v>
      </c>
    </row>
    <row r="714" spans="1:3" x14ac:dyDescent="0.25">
      <c r="A714" s="7" t="s">
        <v>3055</v>
      </c>
      <c r="B714" s="6">
        <v>4</v>
      </c>
      <c r="C714" s="6">
        <v>604887.19999999995</v>
      </c>
    </row>
    <row r="715" spans="1:3" x14ac:dyDescent="0.25">
      <c r="A715" s="7" t="s">
        <v>3402</v>
      </c>
      <c r="B715" s="6">
        <v>8</v>
      </c>
      <c r="C715" s="6">
        <v>6062575.4500000002</v>
      </c>
    </row>
    <row r="716" spans="1:3" x14ac:dyDescent="0.25">
      <c r="A716" s="7" t="s">
        <v>4296</v>
      </c>
      <c r="B716" s="6">
        <v>19</v>
      </c>
      <c r="C716" s="6">
        <v>20149000</v>
      </c>
    </row>
    <row r="717" spans="1:3" x14ac:dyDescent="0.25">
      <c r="A717" s="7" t="s">
        <v>5053</v>
      </c>
      <c r="B717" s="6">
        <v>12</v>
      </c>
      <c r="C717" s="6">
        <v>4765135.5600000005</v>
      </c>
    </row>
    <row r="718" spans="1:3" x14ac:dyDescent="0.25">
      <c r="A718" s="4" t="s">
        <v>6461</v>
      </c>
      <c r="B718" s="6">
        <v>2265</v>
      </c>
      <c r="C718" s="6">
        <v>5052436652.6699982</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6"/>
  <sheetViews>
    <sheetView tabSelected="1" topLeftCell="Y1" workbookViewId="0">
      <selection activeCell="AI185" sqref="AI185"/>
    </sheetView>
  </sheetViews>
  <sheetFormatPr defaultRowHeight="15.75" x14ac:dyDescent="0.25"/>
  <cols>
    <col min="1" max="1" width="25.5703125" style="9" customWidth="1"/>
    <col min="2" max="2" width="77.42578125" style="23" customWidth="1"/>
    <col min="3" max="3" width="18.5703125" style="16" hidden="1" customWidth="1"/>
    <col min="4" max="4" width="24.7109375" style="14" customWidth="1"/>
    <col min="5" max="5" width="14.7109375" style="17" customWidth="1"/>
    <col min="6" max="6" width="19.5703125" style="17" customWidth="1"/>
    <col min="7" max="7" width="17.28515625" style="18" customWidth="1"/>
    <col min="8" max="8" width="14.7109375" style="15" customWidth="1"/>
    <col min="9" max="9" width="16.85546875" style="19" customWidth="1"/>
    <col min="10" max="10" width="23.140625" style="14" customWidth="1"/>
    <col min="11" max="11" width="17.7109375" style="14" customWidth="1"/>
    <col min="12" max="12" width="17.85546875" style="24" customWidth="1"/>
    <col min="13" max="13" width="17.28515625" style="19" customWidth="1"/>
    <col min="14" max="14" width="24.140625" style="14" customWidth="1"/>
    <col min="15" max="15" width="20" style="14" customWidth="1"/>
    <col min="16" max="16" width="18" style="24" customWidth="1"/>
    <col min="17" max="17" width="17.42578125" style="19" customWidth="1"/>
    <col min="18" max="18" width="20.28515625" style="14" customWidth="1"/>
    <col min="19" max="19" width="17.7109375" style="14" customWidth="1"/>
    <col min="20" max="20" width="19" style="24" customWidth="1"/>
    <col min="21" max="21" width="16.5703125" style="19" customWidth="1"/>
    <col min="22" max="22" width="23" style="14" customWidth="1"/>
    <col min="23" max="23" width="18.5703125" style="14" customWidth="1"/>
    <col min="24" max="24" width="17.5703125" style="24" customWidth="1"/>
    <col min="25" max="25" width="16.7109375" style="19" customWidth="1"/>
    <col min="26" max="26" width="20" style="14" customWidth="1"/>
    <col min="27" max="27" width="19.28515625" style="14" customWidth="1"/>
    <col min="28" max="28" width="17.28515625" style="24" customWidth="1"/>
    <col min="29" max="29" width="18" style="19" customWidth="1"/>
    <col min="30" max="30" width="27.28515625" style="14" customWidth="1"/>
    <col min="31" max="31" width="17.5703125" style="14" customWidth="1"/>
    <col min="32" max="32" width="18.140625" style="24" customWidth="1"/>
    <col min="33" max="33" width="15.7109375" style="19" hidden="1" customWidth="1"/>
    <col min="34" max="34" width="3.7109375" style="15" hidden="1" customWidth="1"/>
    <col min="35" max="35" width="14.28515625" style="14" bestFit="1" customWidth="1"/>
    <col min="36" max="16384" width="9.140625" style="15"/>
  </cols>
  <sheetData>
    <row r="1" spans="1:35" s="9" customFormat="1" ht="35.1" customHeight="1" x14ac:dyDescent="0.25">
      <c r="A1" s="154" t="s">
        <v>3</v>
      </c>
      <c r="B1" s="155" t="s">
        <v>6506</v>
      </c>
      <c r="C1" s="164" t="s">
        <v>6466</v>
      </c>
      <c r="D1" s="151" t="s">
        <v>6469</v>
      </c>
      <c r="E1" s="152"/>
      <c r="F1" s="152"/>
      <c r="G1" s="152"/>
      <c r="H1" s="153"/>
      <c r="I1" s="148" t="s">
        <v>6472</v>
      </c>
      <c r="J1" s="149"/>
      <c r="K1" s="149"/>
      <c r="L1" s="150"/>
      <c r="M1" s="148" t="s">
        <v>6473</v>
      </c>
      <c r="N1" s="149"/>
      <c r="O1" s="149"/>
      <c r="P1" s="150"/>
      <c r="Q1" s="154" t="s">
        <v>6474</v>
      </c>
      <c r="R1" s="155"/>
      <c r="S1" s="155"/>
      <c r="T1" s="156"/>
      <c r="U1" s="154" t="s">
        <v>6036</v>
      </c>
      <c r="V1" s="155"/>
      <c r="W1" s="155"/>
      <c r="X1" s="156"/>
      <c r="Y1" s="148" t="s">
        <v>3055</v>
      </c>
      <c r="Z1" s="149"/>
      <c r="AA1" s="149"/>
      <c r="AB1" s="150"/>
      <c r="AC1" s="148" t="s">
        <v>6475</v>
      </c>
      <c r="AD1" s="149"/>
      <c r="AE1" s="149"/>
      <c r="AF1" s="150"/>
      <c r="AG1" s="144" t="s">
        <v>6504</v>
      </c>
      <c r="AH1" s="146" t="s">
        <v>6505</v>
      </c>
      <c r="AI1" s="8"/>
    </row>
    <row r="2" spans="1:35" s="11" customFormat="1" ht="111" thickBot="1" x14ac:dyDescent="0.3">
      <c r="A2" s="162"/>
      <c r="B2" s="163"/>
      <c r="C2" s="165"/>
      <c r="D2" s="49" t="s">
        <v>6470</v>
      </c>
      <c r="E2" s="32" t="s">
        <v>6508</v>
      </c>
      <c r="F2" s="32" t="s">
        <v>6509</v>
      </c>
      <c r="G2" s="32" t="s">
        <v>6507</v>
      </c>
      <c r="H2" s="50" t="s">
        <v>6471</v>
      </c>
      <c r="I2" s="54" t="s">
        <v>6478</v>
      </c>
      <c r="J2" s="31" t="s">
        <v>6479</v>
      </c>
      <c r="K2" s="31" t="s">
        <v>6488</v>
      </c>
      <c r="L2" s="50" t="s">
        <v>6489</v>
      </c>
      <c r="M2" s="54" t="s">
        <v>6478</v>
      </c>
      <c r="N2" s="31" t="s">
        <v>6479</v>
      </c>
      <c r="O2" s="31" t="s">
        <v>6488</v>
      </c>
      <c r="P2" s="50" t="s">
        <v>6489</v>
      </c>
      <c r="Q2" s="54" t="s">
        <v>6478</v>
      </c>
      <c r="R2" s="31" t="s">
        <v>6479</v>
      </c>
      <c r="S2" s="31" t="s">
        <v>6488</v>
      </c>
      <c r="T2" s="50" t="s">
        <v>6489</v>
      </c>
      <c r="U2" s="54" t="s">
        <v>6478</v>
      </c>
      <c r="V2" s="31" t="s">
        <v>6479</v>
      </c>
      <c r="W2" s="31" t="s">
        <v>6488</v>
      </c>
      <c r="X2" s="50" t="s">
        <v>6489</v>
      </c>
      <c r="Y2" s="54" t="s">
        <v>6478</v>
      </c>
      <c r="Z2" s="31" t="s">
        <v>6479</v>
      </c>
      <c r="AA2" s="31" t="s">
        <v>6488</v>
      </c>
      <c r="AB2" s="50" t="s">
        <v>6489</v>
      </c>
      <c r="AC2" s="54" t="s">
        <v>6478</v>
      </c>
      <c r="AD2" s="31" t="s">
        <v>6479</v>
      </c>
      <c r="AE2" s="31" t="s">
        <v>6488</v>
      </c>
      <c r="AF2" s="50" t="s">
        <v>6489</v>
      </c>
      <c r="AG2" s="145"/>
      <c r="AH2" s="147"/>
      <c r="AI2" s="10"/>
    </row>
    <row r="3" spans="1:35" hidden="1" x14ac:dyDescent="0.25">
      <c r="A3" s="158" t="s">
        <v>29</v>
      </c>
      <c r="B3" s="128" t="s">
        <v>518</v>
      </c>
      <c r="C3" s="47" t="s">
        <v>517</v>
      </c>
      <c r="D3" s="51">
        <f>SUM(GETPIVOTDATA("Importo_Lotto",'pivot per Regione'!$A$3,"amministrazione","AZIENDA FARMACEUTICA MUNICIPALIZZATA SPA","REGIONE","ABRUZZO"))</f>
        <v>5004</v>
      </c>
      <c r="E3" s="143">
        <f>SUM(D9/D218)</f>
        <v>6.7523411176693606E-3</v>
      </c>
      <c r="F3" s="143"/>
      <c r="G3" s="34">
        <f>SUM(D3/$D$9)</f>
        <v>3.2537072767695695E-4</v>
      </c>
      <c r="H3" s="52">
        <f>SUM(GETPIVOTDATA("Conteggio di id_gara",' pivot per TIPOLOGIA'!$A$3,"amministrazione","AZIENDA FARMACEUTICA MUNICIPALIZZATA SPA","REGIONE","ABRUZZO"))</f>
        <v>5</v>
      </c>
      <c r="I3" s="55">
        <v>2</v>
      </c>
      <c r="J3" s="35">
        <v>1709.4</v>
      </c>
      <c r="K3" s="36"/>
      <c r="L3" s="56"/>
      <c r="M3" s="55"/>
      <c r="N3" s="35"/>
      <c r="O3" s="35"/>
      <c r="P3" s="57"/>
      <c r="Q3" s="55"/>
      <c r="R3" s="35"/>
      <c r="S3" s="35"/>
      <c r="T3" s="57"/>
      <c r="U3" s="55"/>
      <c r="V3" s="35"/>
      <c r="W3" s="35"/>
      <c r="X3" s="57"/>
      <c r="Y3" s="55">
        <v>1</v>
      </c>
      <c r="Z3" s="35">
        <v>1850</v>
      </c>
      <c r="AA3" s="35"/>
      <c r="AB3" s="56"/>
      <c r="AC3" s="55">
        <v>2</v>
      </c>
      <c r="AD3" s="35">
        <v>1444.6</v>
      </c>
      <c r="AE3" s="36"/>
      <c r="AF3" s="56"/>
      <c r="AG3" s="29">
        <f t="shared" ref="AG3:AG14" si="0">SUM(AC3+Y3+U3+Q3+M3+I3)</f>
        <v>5</v>
      </c>
      <c r="AH3" s="13">
        <f t="shared" ref="AH3:AH14" si="1">SUM(AD3+Z3+V3+R3+N3+J3)</f>
        <v>5004</v>
      </c>
    </row>
    <row r="4" spans="1:35" hidden="1" x14ac:dyDescent="0.25">
      <c r="A4" s="158"/>
      <c r="B4" s="138" t="s">
        <v>805</v>
      </c>
      <c r="C4" s="48"/>
      <c r="D4" s="51">
        <f>SUM(GETPIVOTDATA("Importo_Lotto",'pivot per Regione'!$A$3,"amministrazione","AZIENDA SANITARIA LOCALE 1 DI AVEZZANO-SULMONA-L'AQUILA","REGIONE","ABRUZZO"))</f>
        <v>6833474</v>
      </c>
      <c r="E4" s="143"/>
      <c r="F4" s="143"/>
      <c r="G4" s="34">
        <f t="shared" ref="G4:G8" si="2">SUM(D4/$D$9)</f>
        <v>0.44432701997233526</v>
      </c>
      <c r="H4" s="52">
        <f>SUM(GETPIVOTDATA("Conteggio di id_gara",' pivot per TIPOLOGIA'!$A$3,"amministrazione","AZIENDA SANITARIA LOCALE 1 DI AVEZZANO-SULMONA-L'AQUILA","REGIONE","ABRUZZO"))</f>
        <v>13</v>
      </c>
      <c r="I4" s="55"/>
      <c r="J4" s="35"/>
      <c r="K4" s="35"/>
      <c r="L4" s="57"/>
      <c r="M4" s="55"/>
      <c r="N4" s="35"/>
      <c r="O4" s="35"/>
      <c r="P4" s="57"/>
      <c r="Q4" s="55">
        <v>5</v>
      </c>
      <c r="R4" s="35">
        <v>4708000</v>
      </c>
      <c r="S4" s="36">
        <v>3400000</v>
      </c>
      <c r="T4" s="56" t="s">
        <v>5304</v>
      </c>
      <c r="U4" s="55">
        <v>3</v>
      </c>
      <c r="V4" s="35">
        <v>192964</v>
      </c>
      <c r="W4" s="36">
        <v>105000</v>
      </c>
      <c r="X4" s="56" t="s">
        <v>6050</v>
      </c>
      <c r="Y4" s="55"/>
      <c r="Z4" s="35"/>
      <c r="AA4" s="35"/>
      <c r="AB4" s="57"/>
      <c r="AC4" s="55">
        <v>5</v>
      </c>
      <c r="AD4" s="35">
        <v>1932510</v>
      </c>
      <c r="AE4" s="36">
        <v>1600000</v>
      </c>
      <c r="AF4" s="56" t="s">
        <v>821</v>
      </c>
      <c r="AG4" s="30">
        <f t="shared" si="0"/>
        <v>13</v>
      </c>
      <c r="AH4" s="13">
        <f t="shared" si="1"/>
        <v>6833474</v>
      </c>
    </row>
    <row r="5" spans="1:35" hidden="1" x14ac:dyDescent="0.25">
      <c r="A5" s="158"/>
      <c r="B5" s="128" t="s">
        <v>1078</v>
      </c>
      <c r="C5" s="48"/>
      <c r="D5" s="51">
        <f>SUM(GETPIVOTDATA("Importo_Lotto",'pivot per Regione'!$A$3,"amministrazione","AZIENDA SANITARIA LOCALE N. 2 LANCIANO - VASTO - CHIETI","REGIONE","ABRUZZO"))</f>
        <v>389026.33</v>
      </c>
      <c r="E5" s="143"/>
      <c r="F5" s="143"/>
      <c r="G5" s="34">
        <f t="shared" si="2"/>
        <v>2.5295319759711429E-2</v>
      </c>
      <c r="H5" s="52">
        <f>SUM(GETPIVOTDATA("Conteggio di id_gara",' pivot per TIPOLOGIA'!$A$3,"amministrazione","AZIENDA SANITARIA LOCALE N. 2 LANCIANO - VASTO - CHIETI","REGIONE","ABRUZZO"))</f>
        <v>3</v>
      </c>
      <c r="I5" s="55"/>
      <c r="J5" s="35"/>
      <c r="K5" s="35"/>
      <c r="L5" s="57"/>
      <c r="M5" s="55"/>
      <c r="N5" s="35"/>
      <c r="O5" s="35"/>
      <c r="P5" s="57"/>
      <c r="Q5" s="55"/>
      <c r="R5" s="35"/>
      <c r="S5" s="36"/>
      <c r="T5" s="57"/>
      <c r="U5" s="55"/>
      <c r="V5" s="35"/>
      <c r="W5" s="35"/>
      <c r="X5" s="57"/>
      <c r="Y5" s="55"/>
      <c r="Z5" s="35"/>
      <c r="AA5" s="35"/>
      <c r="AB5" s="57"/>
      <c r="AC5" s="55">
        <v>3</v>
      </c>
      <c r="AD5" s="35">
        <v>389026.33</v>
      </c>
      <c r="AE5" s="36">
        <v>389026.33</v>
      </c>
      <c r="AF5" s="56" t="s">
        <v>1082</v>
      </c>
      <c r="AG5" s="30">
        <f t="shared" si="0"/>
        <v>3</v>
      </c>
      <c r="AH5" s="13">
        <f t="shared" si="1"/>
        <v>389026.33</v>
      </c>
    </row>
    <row r="6" spans="1:35" hidden="1" x14ac:dyDescent="0.25">
      <c r="A6" s="158"/>
      <c r="B6" s="128" t="s">
        <v>507</v>
      </c>
      <c r="C6" s="48"/>
      <c r="D6" s="51">
        <f>SUM(GETPIVOTDATA("Importo_Lotto",'pivot per Regione'!$A$3,"amministrazione","AZIENDA SANITARIA LOCALE PESCARA","REGIONE","ABRUZZO"))</f>
        <v>1250868.5</v>
      </c>
      <c r="E6" s="143"/>
      <c r="F6" s="143"/>
      <c r="G6" s="34">
        <f t="shared" si="2"/>
        <v>8.1334131509429183E-2</v>
      </c>
      <c r="H6" s="52">
        <f>SUM(GETPIVOTDATA("Conteggio di id_gara",' pivot per TIPOLOGIA'!$A$3,"amministrazione","AZIENDA SANITARIA LOCALE PESCARA","REGIONE","ABRUZZO"))</f>
        <v>11</v>
      </c>
      <c r="I6" s="55">
        <v>1</v>
      </c>
      <c r="J6" s="35">
        <v>99000</v>
      </c>
      <c r="K6" s="36">
        <v>99000</v>
      </c>
      <c r="L6" s="56" t="s">
        <v>4358</v>
      </c>
      <c r="M6" s="55"/>
      <c r="N6" s="35"/>
      <c r="O6" s="35"/>
      <c r="P6" s="57"/>
      <c r="Q6" s="55">
        <v>1</v>
      </c>
      <c r="R6" s="35">
        <v>149000</v>
      </c>
      <c r="S6" s="36">
        <v>149000</v>
      </c>
      <c r="T6" s="56" t="s">
        <v>5242</v>
      </c>
      <c r="U6" s="55">
        <v>6</v>
      </c>
      <c r="V6" s="35">
        <v>555868.5</v>
      </c>
      <c r="W6" s="36">
        <v>145366</v>
      </c>
      <c r="X6" s="56" t="s">
        <v>5997</v>
      </c>
      <c r="Y6" s="55"/>
      <c r="Z6" s="35"/>
      <c r="AA6" s="35"/>
      <c r="AB6" s="57"/>
      <c r="AC6" s="55">
        <v>3</v>
      </c>
      <c r="AD6" s="35">
        <v>447000</v>
      </c>
      <c r="AE6" s="36">
        <v>149000</v>
      </c>
      <c r="AF6" s="56" t="s">
        <v>135</v>
      </c>
      <c r="AG6" s="30">
        <f t="shared" si="0"/>
        <v>11</v>
      </c>
      <c r="AH6" s="13">
        <f t="shared" si="1"/>
        <v>1250868.5</v>
      </c>
    </row>
    <row r="7" spans="1:35" hidden="1" x14ac:dyDescent="0.25">
      <c r="A7" s="158"/>
      <c r="B7" s="128" t="s">
        <v>27</v>
      </c>
      <c r="C7" s="48"/>
      <c r="D7" s="51">
        <f>SUM(GETPIVOTDATA("Importo_Lotto",'pivot per Regione'!$A$3,"amministrazione","AZIENDA SANITARIA LOCALE TERAMO","REGIONE","ABRUZZO"))</f>
        <v>1961006.98</v>
      </c>
      <c r="E7" s="143"/>
      <c r="F7" s="143"/>
      <c r="G7" s="34">
        <f t="shared" si="2"/>
        <v>0.12750884653521019</v>
      </c>
      <c r="H7" s="52">
        <f>SUM(GETPIVOTDATA("Conteggio di id_gara",' pivot per TIPOLOGIA'!$A$3,"amministrazione","AZIENDA SANITARIA LOCALE TERAMO","REGIONE","ABRUZZO"))</f>
        <v>6</v>
      </c>
      <c r="I7" s="55"/>
      <c r="J7" s="35"/>
      <c r="K7" s="35"/>
      <c r="L7" s="57"/>
      <c r="M7" s="55"/>
      <c r="N7" s="35"/>
      <c r="O7" s="35"/>
      <c r="P7" s="57"/>
      <c r="Q7" s="55"/>
      <c r="R7" s="35"/>
      <c r="S7" s="35"/>
      <c r="T7" s="57"/>
      <c r="U7" s="55">
        <v>3</v>
      </c>
      <c r="V7" s="35">
        <v>202368.16</v>
      </c>
      <c r="W7" s="36">
        <v>134368.16</v>
      </c>
      <c r="X7" s="56" t="s">
        <v>5932</v>
      </c>
      <c r="Y7" s="55"/>
      <c r="Z7" s="35"/>
      <c r="AA7" s="35"/>
      <c r="AB7" s="57"/>
      <c r="AC7" s="55">
        <v>3</v>
      </c>
      <c r="AD7" s="35">
        <v>1758638.82</v>
      </c>
      <c r="AE7" s="36">
        <v>1607988.82</v>
      </c>
      <c r="AF7" s="56" t="s">
        <v>33</v>
      </c>
      <c r="AG7" s="30">
        <f t="shared" si="0"/>
        <v>6</v>
      </c>
      <c r="AH7" s="13">
        <f t="shared" si="1"/>
        <v>1961006.98</v>
      </c>
    </row>
    <row r="8" spans="1:35" hidden="1" x14ac:dyDescent="0.25">
      <c r="A8" s="158"/>
      <c r="B8" s="128" t="s">
        <v>4214</v>
      </c>
      <c r="C8" s="48"/>
      <c r="D8" s="51">
        <f>SUM(GETPIVOTDATA("Importo_Lotto",'pivot per Regione'!$A$3,"amministrazione","REGIONE ABRUZZO","REGIONE","ABRUZZO"))</f>
        <v>4940000</v>
      </c>
      <c r="E8" s="143"/>
      <c r="F8" s="143"/>
      <c r="G8" s="34">
        <f t="shared" si="2"/>
        <v>0.32120931149563697</v>
      </c>
      <c r="H8" s="52">
        <f>SUM(GETPIVOTDATA("Conteggio di id_gara",' pivot per TIPOLOGIA'!$A$3,"amministrazione","REGIONE ABRUZZO","REGIONE","ABRUZZO"))</f>
        <v>1</v>
      </c>
      <c r="I8" s="55"/>
      <c r="J8" s="35"/>
      <c r="K8" s="35"/>
      <c r="L8" s="57"/>
      <c r="M8" s="55">
        <v>1</v>
      </c>
      <c r="N8" s="35">
        <v>4940000</v>
      </c>
      <c r="O8" s="35">
        <v>4940000</v>
      </c>
      <c r="P8" s="56" t="s">
        <v>4216</v>
      </c>
      <c r="Q8" s="55"/>
      <c r="R8" s="35"/>
      <c r="S8" s="35"/>
      <c r="T8" s="57"/>
      <c r="U8" s="55"/>
      <c r="V8" s="35"/>
      <c r="W8" s="35"/>
      <c r="X8" s="57"/>
      <c r="Y8" s="55"/>
      <c r="Z8" s="35"/>
      <c r="AA8" s="35"/>
      <c r="AB8" s="57"/>
      <c r="AC8" s="55"/>
      <c r="AD8" s="35"/>
      <c r="AE8" s="35"/>
      <c r="AF8" s="57"/>
      <c r="AG8" s="30">
        <f t="shared" si="0"/>
        <v>1</v>
      </c>
      <c r="AH8" s="13">
        <f t="shared" si="1"/>
        <v>4940000</v>
      </c>
    </row>
    <row r="9" spans="1:35" s="103" customFormat="1" ht="23.1" hidden="1" customHeight="1" thickBot="1" x14ac:dyDescent="0.35">
      <c r="A9" s="159" t="s">
        <v>6480</v>
      </c>
      <c r="B9" s="160"/>
      <c r="C9" s="161"/>
      <c r="D9" s="104">
        <f>SUM(D3:D8)</f>
        <v>15379379.810000001</v>
      </c>
      <c r="E9" s="142"/>
      <c r="F9" s="142"/>
      <c r="G9" s="105"/>
      <c r="H9" s="106">
        <f>SUM(H3:H8)</f>
        <v>39</v>
      </c>
      <c r="I9" s="107">
        <f>SUM(I3:I8)</f>
        <v>3</v>
      </c>
      <c r="J9" s="108">
        <f>SUM(J3:J8)</f>
        <v>100709.4</v>
      </c>
      <c r="K9" s="108"/>
      <c r="L9" s="109"/>
      <c r="M9" s="107">
        <f t="shared" ref="M9:N9" si="3">SUM(M3:M8)</f>
        <v>1</v>
      </c>
      <c r="N9" s="108">
        <f t="shared" si="3"/>
        <v>4940000</v>
      </c>
      <c r="O9" s="108"/>
      <c r="P9" s="109"/>
      <c r="Q9" s="107">
        <f t="shared" ref="Q9:R9" si="4">SUM(Q3:Q8)</f>
        <v>6</v>
      </c>
      <c r="R9" s="108">
        <f t="shared" si="4"/>
        <v>4857000</v>
      </c>
      <c r="S9" s="108"/>
      <c r="T9" s="109"/>
      <c r="U9" s="107">
        <f t="shared" ref="U9:V9" si="5">SUM(U3:U8)</f>
        <v>12</v>
      </c>
      <c r="V9" s="108">
        <f t="shared" si="5"/>
        <v>951200.66</v>
      </c>
      <c r="W9" s="108"/>
      <c r="X9" s="109"/>
      <c r="Y9" s="107">
        <f t="shared" ref="Y9:Z9" si="6">SUM(Y3:Y8)</f>
        <v>1</v>
      </c>
      <c r="Z9" s="108">
        <f t="shared" si="6"/>
        <v>1850</v>
      </c>
      <c r="AA9" s="108"/>
      <c r="AB9" s="109"/>
      <c r="AC9" s="107">
        <f t="shared" ref="AC9:AD9" si="7">SUM(AC3:AC8)</f>
        <v>16</v>
      </c>
      <c r="AD9" s="108">
        <f t="shared" si="7"/>
        <v>4528619.75</v>
      </c>
      <c r="AE9" s="108"/>
      <c r="AF9" s="109"/>
      <c r="AG9" s="110">
        <f t="shared" si="0"/>
        <v>39</v>
      </c>
      <c r="AH9" s="111">
        <f t="shared" si="1"/>
        <v>15379379.810000001</v>
      </c>
      <c r="AI9" s="102"/>
    </row>
    <row r="10" spans="1:35" ht="16.5" hidden="1" thickTop="1" x14ac:dyDescent="0.25">
      <c r="A10" s="157" t="s">
        <v>395</v>
      </c>
      <c r="B10" s="130" t="s">
        <v>418</v>
      </c>
      <c r="C10" s="70"/>
      <c r="D10" s="71">
        <f>SUM(GETPIVOTDATA("Importo_Lotto",'pivot per Regione'!$A$3,"amministrazione","AZIENDA OSPEDALIERA REGIONALE SAN CARLO","REGIONE","BASILICATA"))</f>
        <v>1592710</v>
      </c>
      <c r="E10" s="141">
        <f>SUM(D15/D218)</f>
        <v>3.3686305085949956E-3</v>
      </c>
      <c r="F10" s="141"/>
      <c r="G10" s="72">
        <f>SUM(D10/$D$15)</f>
        <v>0.2075863921156475</v>
      </c>
      <c r="H10" s="73">
        <f>SUM(GETPIVOTDATA("Conteggio di id_gara",' pivot per TIPOLOGIA'!$A$3,"amministrazione","AZIENDA OSPEDALIERA REGIONALE SAN CARLO","REGIONE","BASILICATA"))</f>
        <v>30</v>
      </c>
      <c r="I10" s="74">
        <v>1</v>
      </c>
      <c r="J10" s="75">
        <v>207000</v>
      </c>
      <c r="K10" s="75"/>
      <c r="L10" s="76"/>
      <c r="M10" s="74">
        <v>23</v>
      </c>
      <c r="N10" s="75">
        <v>767270</v>
      </c>
      <c r="O10" s="75"/>
      <c r="P10" s="76"/>
      <c r="Q10" s="74">
        <v>1</v>
      </c>
      <c r="R10" s="75">
        <v>120000</v>
      </c>
      <c r="S10" s="75"/>
      <c r="T10" s="76"/>
      <c r="U10" s="74"/>
      <c r="V10" s="75"/>
      <c r="W10" s="75"/>
      <c r="X10" s="76"/>
      <c r="Y10" s="74"/>
      <c r="Z10" s="75"/>
      <c r="AA10" s="75"/>
      <c r="AB10" s="76"/>
      <c r="AC10" s="74">
        <v>5</v>
      </c>
      <c r="AD10" s="75">
        <v>498440</v>
      </c>
      <c r="AE10" s="75"/>
      <c r="AF10" s="76"/>
      <c r="AG10" s="30">
        <f t="shared" si="0"/>
        <v>30</v>
      </c>
      <c r="AH10" s="13">
        <f t="shared" si="1"/>
        <v>1592710</v>
      </c>
    </row>
    <row r="11" spans="1:35" hidden="1" x14ac:dyDescent="0.25">
      <c r="A11" s="158"/>
      <c r="B11" s="129" t="s">
        <v>393</v>
      </c>
      <c r="C11" s="48"/>
      <c r="D11" s="51">
        <f>SUM(GETPIVOTDATA("Importo_Lotto",'pivot per Regione'!$A$3,"amministrazione","AZIENDA SANITARIA LOCALE DI MATERA","REGIONE","BASILICATA"))</f>
        <v>3612104.5300000003</v>
      </c>
      <c r="E11" s="143"/>
      <c r="F11" s="143"/>
      <c r="G11" s="34">
        <f t="shared" ref="G11:G14" si="8">SUM(D11/$D$15)</f>
        <v>0.47078485557778038</v>
      </c>
      <c r="H11" s="52">
        <f>SUM(GETPIVOTDATA("Conteggio di id_gara",' pivot per TIPOLOGIA'!$A$3,"amministrazione","AZIENDA SANITARIA LOCALE DI MATERA","REGIONE","BASILICATA"))</f>
        <v>13</v>
      </c>
      <c r="I11" s="60">
        <v>2</v>
      </c>
      <c r="J11" s="33">
        <v>135000</v>
      </c>
      <c r="K11" s="33"/>
      <c r="L11" s="61"/>
      <c r="M11" s="60">
        <v>3</v>
      </c>
      <c r="N11" s="33">
        <v>170000</v>
      </c>
      <c r="O11" s="33"/>
      <c r="P11" s="61"/>
      <c r="Q11" s="60">
        <v>2</v>
      </c>
      <c r="R11" s="33">
        <v>159981</v>
      </c>
      <c r="S11" s="33"/>
      <c r="T11" s="61"/>
      <c r="U11" s="60"/>
      <c r="V11" s="33"/>
      <c r="W11" s="33"/>
      <c r="X11" s="61"/>
      <c r="Y11" s="60"/>
      <c r="Z11" s="33"/>
      <c r="AA11" s="33"/>
      <c r="AB11" s="61"/>
      <c r="AC11" s="60">
        <v>6</v>
      </c>
      <c r="AD11" s="33">
        <v>3147123.5300000003</v>
      </c>
      <c r="AE11" s="33"/>
      <c r="AF11" s="61"/>
      <c r="AG11" s="30">
        <f t="shared" si="0"/>
        <v>13</v>
      </c>
      <c r="AH11" s="13">
        <f t="shared" si="1"/>
        <v>3612104.5300000003</v>
      </c>
    </row>
    <row r="12" spans="1:35" hidden="1" x14ac:dyDescent="0.25">
      <c r="A12" s="158"/>
      <c r="B12" s="128" t="s">
        <v>4440</v>
      </c>
      <c r="C12" s="48"/>
      <c r="D12" s="51">
        <f>SUM(GETPIVOTDATA("Importo_Lotto",'pivot per Regione'!$A$3,"amministrazione","AZIENDA SANITARIA LOCALE DI POTENZA","REGIONE","BASILICATA"))</f>
        <v>157000</v>
      </c>
      <c r="E12" s="143"/>
      <c r="F12" s="143"/>
      <c r="G12" s="34">
        <f t="shared" si="8"/>
        <v>2.046264766477052E-2</v>
      </c>
      <c r="H12" s="52">
        <f>SUM(GETPIVOTDATA("Conteggio di id_gara",' pivot per TIPOLOGIA'!$A$3,"amministrazione","AZIENDA SANITARIA LOCALE DI POTENZA","REGIONE","BASILICATA"))</f>
        <v>3</v>
      </c>
      <c r="I12" s="60">
        <v>1</v>
      </c>
      <c r="J12" s="33">
        <v>64000</v>
      </c>
      <c r="K12" s="33"/>
      <c r="L12" s="61"/>
      <c r="M12" s="60"/>
      <c r="N12" s="33"/>
      <c r="O12" s="33"/>
      <c r="P12" s="61"/>
      <c r="Q12" s="60">
        <v>2</v>
      </c>
      <c r="R12" s="33">
        <v>93000</v>
      </c>
      <c r="S12" s="33"/>
      <c r="T12" s="61"/>
      <c r="U12" s="60"/>
      <c r="V12" s="33"/>
      <c r="W12" s="33"/>
      <c r="X12" s="61"/>
      <c r="Y12" s="60"/>
      <c r="Z12" s="33"/>
      <c r="AA12" s="33"/>
      <c r="AB12" s="61"/>
      <c r="AC12" s="60"/>
      <c r="AD12" s="33"/>
      <c r="AE12" s="33"/>
      <c r="AF12" s="61"/>
      <c r="AG12" s="30">
        <f t="shared" si="0"/>
        <v>3</v>
      </c>
      <c r="AH12" s="13">
        <f t="shared" si="1"/>
        <v>157000</v>
      </c>
    </row>
    <row r="13" spans="1:35" hidden="1" x14ac:dyDescent="0.25">
      <c r="A13" s="158"/>
      <c r="B13" s="128" t="s">
        <v>4261</v>
      </c>
      <c r="C13" s="48"/>
      <c r="D13" s="51">
        <f>SUM(GETPIVOTDATA("Importo_Lotto",'pivot per Regione'!$A$3,"amministrazione","I.R.C.C.S. - C.R.O.B -CENTRO DI RIFERIMENTO ONCOLOGICO DELLA BASILICATA","REGIONE","BASILICATA"))</f>
        <v>111000</v>
      </c>
      <c r="E13" s="143"/>
      <c r="F13" s="143"/>
      <c r="G13" s="34">
        <f t="shared" si="8"/>
        <v>1.4467222234328203E-2</v>
      </c>
      <c r="H13" s="52">
        <f>SUM(GETPIVOTDATA("Conteggio di id_gara",' pivot per TIPOLOGIA'!$A$3,"amministrazione","I.R.C.C.S. - C.R.O.B -CENTRO DI RIFERIMENTO ONCOLOGICO DELLA BASILICATA","REGIONE","BASILICATA"))</f>
        <v>6</v>
      </c>
      <c r="I13" s="60"/>
      <c r="J13" s="33"/>
      <c r="K13" s="33"/>
      <c r="L13" s="61"/>
      <c r="M13" s="60">
        <v>6</v>
      </c>
      <c r="N13" s="33">
        <v>111000</v>
      </c>
      <c r="O13" s="33"/>
      <c r="P13" s="61"/>
      <c r="Q13" s="60"/>
      <c r="R13" s="33"/>
      <c r="S13" s="33"/>
      <c r="T13" s="61"/>
      <c r="U13" s="60"/>
      <c r="V13" s="33"/>
      <c r="W13" s="33"/>
      <c r="X13" s="61"/>
      <c r="Y13" s="60"/>
      <c r="Z13" s="33"/>
      <c r="AA13" s="33"/>
      <c r="AB13" s="61"/>
      <c r="AC13" s="60"/>
      <c r="AD13" s="33"/>
      <c r="AE13" s="33"/>
      <c r="AF13" s="61"/>
      <c r="AG13" s="30">
        <f t="shared" si="0"/>
        <v>6</v>
      </c>
      <c r="AH13" s="13">
        <f t="shared" si="1"/>
        <v>111000</v>
      </c>
    </row>
    <row r="14" spans="1:35" hidden="1" x14ac:dyDescent="0.25">
      <c r="A14" s="158"/>
      <c r="B14" s="128" t="s">
        <v>2863</v>
      </c>
      <c r="C14" s="48"/>
      <c r="D14" s="51">
        <f>SUM(GETPIVOTDATA("Importo_Lotto",'pivot per Regione'!$A$3,"amministrazione","REGIONE BASILICATA","REGIONE","BASILICATA"))</f>
        <v>2199701.88</v>
      </c>
      <c r="E14" s="143"/>
      <c r="F14" s="143"/>
      <c r="G14" s="34">
        <f t="shared" si="8"/>
        <v>0.28669888240747338</v>
      </c>
      <c r="H14" s="52">
        <f>SUM(GETPIVOTDATA("Conteggio di id_gara",' pivot per TIPOLOGIA'!$A$3,"amministrazione","REGIONE BASILICATA","REGIONE","BASILICATA"))</f>
        <v>10</v>
      </c>
      <c r="I14" s="60"/>
      <c r="J14" s="33"/>
      <c r="K14" s="33"/>
      <c r="L14" s="61"/>
      <c r="M14" s="60">
        <v>1</v>
      </c>
      <c r="N14" s="33">
        <v>127529.60000000001</v>
      </c>
      <c r="O14" s="33"/>
      <c r="P14" s="61"/>
      <c r="Q14" s="60"/>
      <c r="R14" s="33"/>
      <c r="S14" s="33"/>
      <c r="T14" s="61"/>
      <c r="U14" s="60">
        <v>1</v>
      </c>
      <c r="V14" s="33">
        <v>298000</v>
      </c>
      <c r="W14" s="33"/>
      <c r="X14" s="61"/>
      <c r="Y14" s="60"/>
      <c r="Z14" s="33"/>
      <c r="AA14" s="33"/>
      <c r="AB14" s="61"/>
      <c r="AC14" s="60">
        <v>8</v>
      </c>
      <c r="AD14" s="33">
        <v>1774172.28</v>
      </c>
      <c r="AE14" s="33"/>
      <c r="AF14" s="61"/>
      <c r="AG14" s="30">
        <f t="shared" si="0"/>
        <v>10</v>
      </c>
      <c r="AH14" s="13">
        <f t="shared" si="1"/>
        <v>2199701.88</v>
      </c>
    </row>
    <row r="15" spans="1:35" s="103" customFormat="1" ht="23.1" hidden="1" customHeight="1" thickBot="1" x14ac:dyDescent="0.35">
      <c r="A15" s="159" t="s">
        <v>6481</v>
      </c>
      <c r="B15" s="160"/>
      <c r="C15" s="161"/>
      <c r="D15" s="104">
        <f>SUM(D10:D14)</f>
        <v>7672516.4100000001</v>
      </c>
      <c r="E15" s="142"/>
      <c r="F15" s="142"/>
      <c r="G15" s="105"/>
      <c r="H15" s="106">
        <f>SUM(H10:H14)</f>
        <v>62</v>
      </c>
      <c r="I15" s="107"/>
      <c r="J15" s="108"/>
      <c r="K15" s="108"/>
      <c r="L15" s="109"/>
      <c r="M15" s="107">
        <f>SUM(M10:M14)</f>
        <v>33</v>
      </c>
      <c r="N15" s="108">
        <f>SUM(N10:N14)</f>
        <v>1175799.6000000001</v>
      </c>
      <c r="O15" s="108"/>
      <c r="P15" s="109"/>
      <c r="Q15" s="107">
        <f>SUM(Q10:Q14)</f>
        <v>5</v>
      </c>
      <c r="R15" s="108">
        <f>SUM(R10:R14)</f>
        <v>372981</v>
      </c>
      <c r="S15" s="108"/>
      <c r="T15" s="109"/>
      <c r="U15" s="107">
        <f>SUM(U10:U14)</f>
        <v>1</v>
      </c>
      <c r="V15" s="108">
        <f>SUM(V10:V14)</f>
        <v>298000</v>
      </c>
      <c r="W15" s="108"/>
      <c r="X15" s="109"/>
      <c r="Y15" s="107"/>
      <c r="Z15" s="108"/>
      <c r="AA15" s="108"/>
      <c r="AB15" s="109"/>
      <c r="AC15" s="107">
        <f>SUM(AC10:AC14)</f>
        <v>19</v>
      </c>
      <c r="AD15" s="108">
        <f>SUM(AD10:AD14)</f>
        <v>5419735.8100000005</v>
      </c>
      <c r="AE15" s="108"/>
      <c r="AF15" s="109"/>
      <c r="AG15" s="110">
        <f>SUM(AG10:AG14)</f>
        <v>62</v>
      </c>
      <c r="AH15" s="111">
        <f>SUM(AH10:AH14)</f>
        <v>7672516.4100000001</v>
      </c>
      <c r="AI15" s="102"/>
    </row>
    <row r="16" spans="1:35" ht="16.5" hidden="1" thickTop="1" x14ac:dyDescent="0.25">
      <c r="A16" s="157" t="s">
        <v>481</v>
      </c>
      <c r="B16" s="130" t="s">
        <v>479</v>
      </c>
      <c r="C16" s="70"/>
      <c r="D16" s="71">
        <f>SUM(GETPIVOTDATA("Importo_Lotto",'pivot per Regione'!$A$3,"amministrazione","AZIENDA OSPEDALIERA BIANCHI MELACRINO MORELLI","REGIONE","CALABRIA"))</f>
        <v>1184931</v>
      </c>
      <c r="E16" s="141">
        <f>SUM(D22/D218)</f>
        <v>3.9986717755708468E-3</v>
      </c>
      <c r="F16" s="141"/>
      <c r="G16" s="72">
        <f>SUM(D16/$D$22)</f>
        <v>0.13010466115275746</v>
      </c>
      <c r="H16" s="73">
        <f>SUM(GETPIVOTDATA("Conteggio di id_gara",' pivot per TIPOLOGIA'!$A$3,"amministrazione","AZIENDA OSPEDALIERA BIANCHI MELACRINO MORELLI","REGIONE","CALABRIA"))</f>
        <v>15</v>
      </c>
      <c r="I16" s="74"/>
      <c r="J16" s="75"/>
      <c r="K16" s="75"/>
      <c r="L16" s="76"/>
      <c r="M16" s="74">
        <v>1</v>
      </c>
      <c r="N16" s="75">
        <v>66931</v>
      </c>
      <c r="O16" s="75">
        <v>66931</v>
      </c>
      <c r="P16" s="76">
        <v>8251220226</v>
      </c>
      <c r="Q16" s="74">
        <v>1</v>
      </c>
      <c r="R16" s="75">
        <v>198000</v>
      </c>
      <c r="S16" s="75">
        <v>198000</v>
      </c>
      <c r="T16" s="76">
        <v>8242287666</v>
      </c>
      <c r="U16" s="74">
        <v>2</v>
      </c>
      <c r="V16" s="75">
        <v>288000</v>
      </c>
      <c r="W16" s="75">
        <v>213000</v>
      </c>
      <c r="X16" s="76" t="s">
        <v>5984</v>
      </c>
      <c r="Y16" s="74"/>
      <c r="Z16" s="75"/>
      <c r="AA16" s="75"/>
      <c r="AB16" s="76"/>
      <c r="AC16" s="74">
        <v>11</v>
      </c>
      <c r="AD16" s="75">
        <v>632000</v>
      </c>
      <c r="AE16" s="75">
        <v>208000</v>
      </c>
      <c r="AF16" s="76" t="s">
        <v>487</v>
      </c>
      <c r="AG16" s="30">
        <f t="shared" ref="AG16:AH21" si="9">SUM(AC16+Y16+U16+Q16+M16+I16)</f>
        <v>15</v>
      </c>
      <c r="AH16" s="13">
        <f t="shared" si="9"/>
        <v>1184931</v>
      </c>
    </row>
    <row r="17" spans="1:35" hidden="1" x14ac:dyDescent="0.25">
      <c r="A17" s="158"/>
      <c r="B17" s="128" t="s">
        <v>891</v>
      </c>
      <c r="C17" s="48"/>
      <c r="D17" s="51">
        <f>SUM(GETPIVOTDATA("Importo_Lotto",'pivot per Regione'!$A$3,"amministrazione","AZIENDA OSPEDALIERA COSENZA","REGIONE","CALABRIA"))</f>
        <v>349700</v>
      </c>
      <c r="E17" s="143"/>
      <c r="F17" s="143"/>
      <c r="G17" s="34">
        <f t="shared" ref="G17:G21" si="10">SUM(D17/$D$22)</f>
        <v>3.8396834925509826E-2</v>
      </c>
      <c r="H17" s="52">
        <f>SUM(GETPIVOTDATA("Conteggio di id_gara",' pivot per TIPOLOGIA'!$A$3,"amministrazione","AZIENDA OSPEDALIERA COSENZA","REGIONE","CALABRIA"))</f>
        <v>4</v>
      </c>
      <c r="I17" s="60"/>
      <c r="J17" s="33"/>
      <c r="K17" s="33"/>
      <c r="L17" s="61"/>
      <c r="M17" s="60"/>
      <c r="N17" s="33"/>
      <c r="O17" s="33"/>
      <c r="P17" s="61"/>
      <c r="Q17" s="60">
        <v>3</v>
      </c>
      <c r="R17" s="33">
        <v>289700</v>
      </c>
      <c r="S17" s="33">
        <v>99200</v>
      </c>
      <c r="T17" s="61" t="s">
        <v>5319</v>
      </c>
      <c r="U17" s="60"/>
      <c r="V17" s="33"/>
      <c r="W17" s="33"/>
      <c r="X17" s="61"/>
      <c r="Y17" s="60"/>
      <c r="Z17" s="33"/>
      <c r="AA17" s="33"/>
      <c r="AB17" s="61"/>
      <c r="AC17" s="60">
        <v>1</v>
      </c>
      <c r="AD17" s="33">
        <v>60000</v>
      </c>
      <c r="AE17" s="33">
        <v>60000</v>
      </c>
      <c r="AF17" s="61" t="s">
        <v>893</v>
      </c>
      <c r="AG17" s="30">
        <f t="shared" si="9"/>
        <v>4</v>
      </c>
      <c r="AH17" s="13">
        <f t="shared" si="9"/>
        <v>349700</v>
      </c>
    </row>
    <row r="18" spans="1:35" hidden="1" x14ac:dyDescent="0.25">
      <c r="A18" s="158"/>
      <c r="B18" s="129" t="s">
        <v>897</v>
      </c>
      <c r="C18" s="48"/>
      <c r="D18" s="51">
        <f>SUM(GETPIVOTDATA("Importo_Lotto",'pivot per Regione'!$A$3,"amministrazione","AZIENDA OSPEDALIERA PUGLIESE - CIACCIO","REGIONE","CALABRIA"))</f>
        <v>6711996.0899999999</v>
      </c>
      <c r="E18" s="143"/>
      <c r="F18" s="143"/>
      <c r="G18" s="34">
        <f t="shared" si="10"/>
        <v>0.7369728506960177</v>
      </c>
      <c r="H18" s="52">
        <f>SUM(GETPIVOTDATA("Conteggio di id_gara",' pivot per TIPOLOGIA'!$A$3,"amministrazione","AZIENDA OSPEDALIERA PUGLIESE - CIACCIO","REGIONE","CALABRIA"))</f>
        <v>9</v>
      </c>
      <c r="I18" s="60">
        <v>1</v>
      </c>
      <c r="J18" s="33">
        <v>107500</v>
      </c>
      <c r="K18" s="33">
        <v>107500</v>
      </c>
      <c r="L18" s="61" t="s">
        <v>4451</v>
      </c>
      <c r="M18" s="60"/>
      <c r="N18" s="33"/>
      <c r="O18" s="33"/>
      <c r="P18" s="61"/>
      <c r="Q18" s="60">
        <v>1</v>
      </c>
      <c r="R18" s="33">
        <v>100000</v>
      </c>
      <c r="S18" s="33">
        <v>100000</v>
      </c>
      <c r="T18" s="61" t="s">
        <v>5322</v>
      </c>
      <c r="U18" s="60"/>
      <c r="V18" s="33"/>
      <c r="W18" s="33"/>
      <c r="X18" s="61"/>
      <c r="Y18" s="60"/>
      <c r="Z18" s="33"/>
      <c r="AA18" s="33"/>
      <c r="AB18" s="61"/>
      <c r="AC18" s="60">
        <v>7</v>
      </c>
      <c r="AD18" s="33">
        <v>6504496.0899999999</v>
      </c>
      <c r="AE18" s="33">
        <v>3340000</v>
      </c>
      <c r="AF18" s="61" t="s">
        <v>914</v>
      </c>
      <c r="AG18" s="30">
        <f t="shared" si="9"/>
        <v>9</v>
      </c>
      <c r="AH18" s="13">
        <f t="shared" si="9"/>
        <v>6711996.0899999999</v>
      </c>
    </row>
    <row r="19" spans="1:35" hidden="1" x14ac:dyDescent="0.25">
      <c r="A19" s="158"/>
      <c r="B19" s="128" t="s">
        <v>3716</v>
      </c>
      <c r="C19" s="48"/>
      <c r="D19" s="51">
        <f>SUM(GETPIVOTDATA("Importo_Lotto",'pivot per Regione'!$A$3,"amministrazione","AZIENDA SANITARIA PROVINCIALE DI CATANZARO","REGIONE","CALABRIA"))</f>
        <v>414000</v>
      </c>
      <c r="E19" s="143"/>
      <c r="F19" s="143"/>
      <c r="G19" s="34">
        <f t="shared" si="10"/>
        <v>4.5456933540637887E-2</v>
      </c>
      <c r="H19" s="52">
        <f>SUM(GETPIVOTDATA("Conteggio di id_gara",' pivot per TIPOLOGIA'!$A$3,"amministrazione","AZIENDA SANITARIA PROVINCIALE DI CATANZARO","REGIONE","CALABRIA"))</f>
        <v>2</v>
      </c>
      <c r="I19" s="60"/>
      <c r="J19" s="33"/>
      <c r="K19" s="33"/>
      <c r="L19" s="61"/>
      <c r="M19" s="60">
        <v>1</v>
      </c>
      <c r="N19" s="33">
        <v>200000</v>
      </c>
      <c r="O19" s="33">
        <v>200000</v>
      </c>
      <c r="P19" s="61" t="s">
        <v>3718</v>
      </c>
      <c r="Q19" s="60">
        <v>1</v>
      </c>
      <c r="R19" s="33">
        <v>214000</v>
      </c>
      <c r="S19" s="33">
        <v>214000</v>
      </c>
      <c r="T19" s="61">
        <v>8262005635</v>
      </c>
      <c r="U19" s="60"/>
      <c r="V19" s="33"/>
      <c r="W19" s="33"/>
      <c r="X19" s="61"/>
      <c r="Y19" s="60"/>
      <c r="Z19" s="33"/>
      <c r="AA19" s="33"/>
      <c r="AB19" s="61"/>
      <c r="AC19" s="60"/>
      <c r="AD19" s="33"/>
      <c r="AE19" s="33"/>
      <c r="AF19" s="61"/>
      <c r="AG19" s="30">
        <f t="shared" si="9"/>
        <v>2</v>
      </c>
      <c r="AH19" s="13">
        <f t="shared" si="9"/>
        <v>414000</v>
      </c>
    </row>
    <row r="20" spans="1:35" hidden="1" x14ac:dyDescent="0.25">
      <c r="A20" s="158"/>
      <c r="B20" s="128" t="s">
        <v>3711</v>
      </c>
      <c r="C20" s="48"/>
      <c r="D20" s="51">
        <f>SUM(GETPIVOTDATA("Importo_Lotto",'pivot per Regione'!$A$3,"amministrazione","AZIENDA SANITARIA PROVINCIALE DI REGGIO CALABRIA","REGIONE","CALABRIA"))</f>
        <v>259934.42</v>
      </c>
      <c r="E20" s="143"/>
      <c r="F20" s="143"/>
      <c r="G20" s="34">
        <f t="shared" si="10"/>
        <v>2.8540632016580327E-2</v>
      </c>
      <c r="H20" s="52">
        <f>SUM(GETPIVOTDATA("Conteggio di id_gara",' pivot per TIPOLOGIA'!$A$3,"amministrazione","AZIENDA SANITARIA PROVINCIALE DI REGGIO CALABRIA","REGIONE","CALABRIA"))</f>
        <v>2</v>
      </c>
      <c r="I20" s="60"/>
      <c r="J20" s="33"/>
      <c r="K20" s="33"/>
      <c r="L20" s="61"/>
      <c r="M20" s="60">
        <v>1</v>
      </c>
      <c r="N20" s="33">
        <v>163934.42000000001</v>
      </c>
      <c r="O20" s="33">
        <v>163934.42000000001</v>
      </c>
      <c r="P20" s="61" t="s">
        <v>3713</v>
      </c>
      <c r="Q20" s="60">
        <v>1</v>
      </c>
      <c r="R20" s="33">
        <v>96000</v>
      </c>
      <c r="S20" s="33">
        <v>96000</v>
      </c>
      <c r="T20" s="61" t="s">
        <v>5505</v>
      </c>
      <c r="U20" s="60"/>
      <c r="V20" s="33"/>
      <c r="W20" s="33"/>
      <c r="X20" s="61"/>
      <c r="Y20" s="60"/>
      <c r="Z20" s="33"/>
      <c r="AA20" s="33"/>
      <c r="AB20" s="61"/>
      <c r="AC20" s="60"/>
      <c r="AD20" s="33"/>
      <c r="AE20" s="33"/>
      <c r="AF20" s="61"/>
      <c r="AG20" s="30">
        <f t="shared" si="9"/>
        <v>2</v>
      </c>
      <c r="AH20" s="13">
        <f t="shared" si="9"/>
        <v>259934.42</v>
      </c>
    </row>
    <row r="21" spans="1:35" hidden="1" x14ac:dyDescent="0.25">
      <c r="A21" s="158"/>
      <c r="B21" s="128" t="s">
        <v>1395</v>
      </c>
      <c r="C21" s="48"/>
      <c r="D21" s="51">
        <f>SUM(GETPIVOTDATA("Importo_Lotto",'pivot per Regione'!$A$3,"amministrazione","AZIENDA SANITARIA PROVINCIALE DI VIBO VALENTIA","REGIONE","CALABRIA"))</f>
        <v>186960</v>
      </c>
      <c r="E21" s="143"/>
      <c r="F21" s="143"/>
      <c r="G21" s="34">
        <f t="shared" si="10"/>
        <v>2.0528087668496762E-2</v>
      </c>
      <c r="H21" s="52">
        <f>SUM(GETPIVOTDATA("Conteggio di id_gara",' pivot per TIPOLOGIA'!$A$3,"amministrazione","AZIENDA SANITARIA PROVINCIALE DI VIBO VALENTIA","REGIONE","CALABRIA"))</f>
        <v>3</v>
      </c>
      <c r="I21" s="60"/>
      <c r="J21" s="33"/>
      <c r="K21" s="33"/>
      <c r="L21" s="61"/>
      <c r="M21" s="60">
        <v>2</v>
      </c>
      <c r="N21" s="33">
        <v>143552</v>
      </c>
      <c r="O21" s="33">
        <v>87952</v>
      </c>
      <c r="P21" s="61" t="s">
        <v>3721</v>
      </c>
      <c r="Q21" s="60"/>
      <c r="R21" s="33"/>
      <c r="S21" s="33"/>
      <c r="T21" s="61"/>
      <c r="U21" s="60"/>
      <c r="V21" s="33"/>
      <c r="W21" s="33"/>
      <c r="X21" s="61"/>
      <c r="Y21" s="60"/>
      <c r="Z21" s="33"/>
      <c r="AA21" s="33"/>
      <c r="AB21" s="61"/>
      <c r="AC21" s="60">
        <v>1</v>
      </c>
      <c r="AD21" s="33">
        <v>43408</v>
      </c>
      <c r="AE21" s="33"/>
      <c r="AF21" s="61"/>
      <c r="AG21" s="30">
        <f t="shared" si="9"/>
        <v>3</v>
      </c>
      <c r="AH21" s="13">
        <f t="shared" si="9"/>
        <v>186960</v>
      </c>
    </row>
    <row r="22" spans="1:35" s="103" customFormat="1" ht="23.1" hidden="1" customHeight="1" thickBot="1" x14ac:dyDescent="0.35">
      <c r="A22" s="159" t="s">
        <v>6482</v>
      </c>
      <c r="B22" s="160"/>
      <c r="C22" s="161"/>
      <c r="D22" s="104">
        <f>SUM(D16:D21)</f>
        <v>9107521.5099999998</v>
      </c>
      <c r="E22" s="142"/>
      <c r="F22" s="142"/>
      <c r="G22" s="105"/>
      <c r="H22" s="106">
        <f>SUM(H16:H21)</f>
        <v>35</v>
      </c>
      <c r="I22" s="107">
        <f>SUM(I16:I21)</f>
        <v>1</v>
      </c>
      <c r="J22" s="108">
        <f>SUM(J16:J20)</f>
        <v>107500</v>
      </c>
      <c r="K22" s="108"/>
      <c r="L22" s="109"/>
      <c r="M22" s="107">
        <f t="shared" ref="M22" si="11">SUM(M16:M21)</f>
        <v>5</v>
      </c>
      <c r="N22" s="108">
        <f t="shared" ref="N22" si="12">SUM(N16:N20)</f>
        <v>430865.42000000004</v>
      </c>
      <c r="O22" s="108"/>
      <c r="P22" s="109"/>
      <c r="Q22" s="107">
        <f t="shared" ref="Q22" si="13">SUM(Q16:Q21)</f>
        <v>7</v>
      </c>
      <c r="R22" s="108">
        <f t="shared" ref="R22" si="14">SUM(R16:R20)</f>
        <v>897700</v>
      </c>
      <c r="S22" s="108"/>
      <c r="T22" s="109"/>
      <c r="U22" s="107">
        <f t="shared" ref="U22" si="15">SUM(U16:U21)</f>
        <v>2</v>
      </c>
      <c r="V22" s="108">
        <f t="shared" ref="V22" si="16">SUM(V16:V20)</f>
        <v>288000</v>
      </c>
      <c r="W22" s="108"/>
      <c r="X22" s="109"/>
      <c r="Y22" s="107">
        <f t="shared" ref="Y22" si="17">SUM(Y16:Y21)</f>
        <v>0</v>
      </c>
      <c r="Z22" s="108">
        <f t="shared" ref="Z22" si="18">SUM(Z16:Z20)</f>
        <v>0</v>
      </c>
      <c r="AA22" s="108"/>
      <c r="AB22" s="109"/>
      <c r="AC22" s="107">
        <f t="shared" ref="AC22" si="19">SUM(AC16:AC21)</f>
        <v>20</v>
      </c>
      <c r="AD22" s="108">
        <f t="shared" ref="AD22" si="20">SUM(AD16:AD20)</f>
        <v>7196496.0899999999</v>
      </c>
      <c r="AE22" s="108"/>
      <c r="AF22" s="109"/>
      <c r="AG22" s="110">
        <f>SUM(AG16:AG21)</f>
        <v>35</v>
      </c>
      <c r="AH22" s="111">
        <f>SUM(AH16:AH21)</f>
        <v>9107521.5099999998</v>
      </c>
      <c r="AI22" s="102"/>
    </row>
    <row r="23" spans="1:35" ht="16.5" hidden="1" thickTop="1" x14ac:dyDescent="0.25">
      <c r="A23" s="157" t="s">
        <v>878</v>
      </c>
      <c r="B23" s="130" t="s">
        <v>3027</v>
      </c>
      <c r="C23" s="70"/>
      <c r="D23" s="71">
        <f>SUM(GETPIVOTDATA("Importo_Lotto",'pivot per Regione'!$A$3,"amministrazione","ASL NAPOLI 2 NORD","REGIONE","CAMPANIA"))</f>
        <v>261857.37</v>
      </c>
      <c r="E23" s="141">
        <f>SUM(D36/D218)</f>
        <v>0.10731776250990877</v>
      </c>
      <c r="F23" s="141"/>
      <c r="G23" s="72">
        <f>SUM(D23/$D$36)</f>
        <v>1.0712941759374332E-3</v>
      </c>
      <c r="H23" s="73">
        <f>SUM(GETPIVOTDATA("Conteggio di id_gara",' pivot per TIPOLOGIA'!$A$3,"amministrazione","ASL NAPOLI 2 NORD","REGIONE","CAMPANIA"))</f>
        <v>3</v>
      </c>
      <c r="I23" s="74"/>
      <c r="J23" s="75"/>
      <c r="K23" s="75"/>
      <c r="L23" s="76"/>
      <c r="M23" s="74"/>
      <c r="N23" s="75"/>
      <c r="O23" s="75"/>
      <c r="P23" s="76"/>
      <c r="Q23" s="74"/>
      <c r="R23" s="75"/>
      <c r="S23" s="75"/>
      <c r="T23" s="76"/>
      <c r="U23" s="74">
        <v>1</v>
      </c>
      <c r="V23" s="75">
        <v>49857.37</v>
      </c>
      <c r="W23" s="75"/>
      <c r="X23" s="76"/>
      <c r="Y23" s="74"/>
      <c r="Z23" s="75"/>
      <c r="AA23" s="75"/>
      <c r="AB23" s="76"/>
      <c r="AC23" s="74">
        <v>2</v>
      </c>
      <c r="AD23" s="75">
        <v>212000</v>
      </c>
      <c r="AE23" s="75">
        <v>212000</v>
      </c>
      <c r="AF23" s="76" t="s">
        <v>3029</v>
      </c>
      <c r="AG23" s="30">
        <f t="shared" ref="AG23:AG34" si="21">SUM(AC23+Y23+U23+Q23+M23+I23)</f>
        <v>3</v>
      </c>
      <c r="AH23" s="13">
        <f t="shared" ref="AH23:AH34" si="22">SUM(AD23+Z23+V23+R23+N23+J23)</f>
        <v>261857.37</v>
      </c>
    </row>
    <row r="24" spans="1:35" hidden="1" x14ac:dyDescent="0.25">
      <c r="A24" s="158"/>
      <c r="B24" s="128" t="s">
        <v>2519</v>
      </c>
      <c r="C24" s="48"/>
      <c r="D24" s="51">
        <f>SUM(GETPIVOTDATA("Importo_Lotto",'pivot per Regione'!$A$3,"amministrazione","AZIENDA OSPEDALIERA DEI COLLI","REGIONE","CAMPANIA"))</f>
        <v>1208850.8</v>
      </c>
      <c r="E24" s="143"/>
      <c r="F24" s="143"/>
      <c r="G24" s="34">
        <f t="shared" ref="G24:G35" si="23">SUM(D24/$D$36)</f>
        <v>4.9455733157990059E-3</v>
      </c>
      <c r="H24" s="52">
        <f>SUM(GETPIVOTDATA("Conteggio di id_gara",' pivot per TIPOLOGIA'!$A$3,"amministrazione","AZIENDA OSPEDALIERA DEI COLLI","REGIONE","CAMPANIA"))</f>
        <v>19</v>
      </c>
      <c r="I24" s="60">
        <v>1</v>
      </c>
      <c r="J24" s="33">
        <v>140000</v>
      </c>
      <c r="K24" s="33">
        <v>140000</v>
      </c>
      <c r="L24" s="61">
        <v>8248294389</v>
      </c>
      <c r="M24" s="60">
        <v>2</v>
      </c>
      <c r="N24" s="33">
        <v>142250</v>
      </c>
      <c r="O24" s="33">
        <v>90000</v>
      </c>
      <c r="P24" s="61" t="s">
        <v>6514</v>
      </c>
      <c r="Q24" s="60">
        <v>7</v>
      </c>
      <c r="R24" s="33">
        <v>664860</v>
      </c>
      <c r="S24" s="33">
        <v>227700</v>
      </c>
      <c r="T24" s="61">
        <v>8240137829</v>
      </c>
      <c r="U24" s="60">
        <v>1</v>
      </c>
      <c r="V24" s="33">
        <v>119028.8</v>
      </c>
      <c r="W24" s="33">
        <v>119028.8</v>
      </c>
      <c r="X24" s="61" t="s">
        <v>6388</v>
      </c>
      <c r="Y24" s="60">
        <v>6</v>
      </c>
      <c r="Z24" s="33">
        <v>52000</v>
      </c>
      <c r="AA24" s="33">
        <v>52000</v>
      </c>
      <c r="AB24" s="61">
        <v>8242541801</v>
      </c>
      <c r="AC24" s="60">
        <v>2</v>
      </c>
      <c r="AD24" s="33">
        <v>90712</v>
      </c>
      <c r="AE24" s="33"/>
      <c r="AF24" s="61"/>
      <c r="AG24" s="30">
        <f t="shared" si="21"/>
        <v>19</v>
      </c>
      <c r="AH24" s="13">
        <f t="shared" si="22"/>
        <v>1208850.8</v>
      </c>
    </row>
    <row r="25" spans="1:35" hidden="1" x14ac:dyDescent="0.25">
      <c r="A25" s="158"/>
      <c r="B25" s="128" t="s">
        <v>876</v>
      </c>
      <c r="C25" s="48"/>
      <c r="D25" s="51">
        <f>SUM(GETPIVOTDATA("Importo_Lotto",'pivot per Regione'!$A$3,"amministrazione","AZIENDA OSPEDALIERA S.G. MOSCATI","REGIONE","CAMPANIA"))</f>
        <v>1609103</v>
      </c>
      <c r="E25" s="143"/>
      <c r="F25" s="143"/>
      <c r="G25" s="34">
        <f t="shared" si="23"/>
        <v>6.5830595960825996E-3</v>
      </c>
      <c r="H25" s="52">
        <f>SUM(GETPIVOTDATA("Conteggio di id_gara",' pivot per TIPOLOGIA'!$A$3,"amministrazione","AZIENDA OSPEDALIERA S.G. MOSCATI","REGIONE","CAMPANIA"))</f>
        <v>6</v>
      </c>
      <c r="I25" s="60"/>
      <c r="J25" s="33"/>
      <c r="K25" s="33"/>
      <c r="L25" s="61"/>
      <c r="M25" s="60"/>
      <c r="N25" s="33"/>
      <c r="O25" s="33"/>
      <c r="P25" s="61"/>
      <c r="Q25" s="60"/>
      <c r="R25" s="33"/>
      <c r="S25" s="33"/>
      <c r="T25" s="61"/>
      <c r="U25" s="60">
        <v>3</v>
      </c>
      <c r="V25" s="33">
        <v>1044102</v>
      </c>
      <c r="W25" s="33">
        <v>520501</v>
      </c>
      <c r="X25" s="61" t="s">
        <v>6078</v>
      </c>
      <c r="Y25" s="60"/>
      <c r="Z25" s="33"/>
      <c r="AA25" s="33"/>
      <c r="AB25" s="61"/>
      <c r="AC25" s="60">
        <v>3</v>
      </c>
      <c r="AD25" s="33">
        <v>565001</v>
      </c>
      <c r="AE25" s="33">
        <v>315001</v>
      </c>
      <c r="AF25" s="61" t="s">
        <v>886</v>
      </c>
      <c r="AG25" s="30">
        <f t="shared" si="21"/>
        <v>6</v>
      </c>
      <c r="AH25" s="13">
        <f t="shared" si="22"/>
        <v>1609103</v>
      </c>
    </row>
    <row r="26" spans="1:35" hidden="1" x14ac:dyDescent="0.25">
      <c r="A26" s="158"/>
      <c r="B26" s="128" t="s">
        <v>5839</v>
      </c>
      <c r="C26" s="48"/>
      <c r="D26" s="51">
        <f>SUM(GETPIVOTDATA("Importo_Lotto",'pivot per Regione'!$A$3,"amministrazione","AZIENDA OSPEDALIERA UNIVERSITARIA FEDERICO II","REGIONE","CAMPANIA"))</f>
        <v>100000</v>
      </c>
      <c r="E26" s="143"/>
      <c r="F26" s="143"/>
      <c r="G26" s="34">
        <f t="shared" si="23"/>
        <v>4.0911362393101E-4</v>
      </c>
      <c r="H26" s="52">
        <f>SUM(GETPIVOTDATA("Conteggio di id_gara",' pivot per TIPOLOGIA'!$A$3,"amministrazione","AZIENDA OSPEDALIERA UNIVERSITARIA FEDERICO II","REGIONE","CAMPANIA"))</f>
        <v>1</v>
      </c>
      <c r="I26" s="60"/>
      <c r="J26" s="33"/>
      <c r="K26" s="33"/>
      <c r="L26" s="61"/>
      <c r="M26" s="60"/>
      <c r="N26" s="33"/>
      <c r="O26" s="33"/>
      <c r="P26" s="61"/>
      <c r="Q26" s="60">
        <v>1</v>
      </c>
      <c r="R26" s="33">
        <v>100000</v>
      </c>
      <c r="S26" s="33">
        <v>100000</v>
      </c>
      <c r="T26" s="61" t="s">
        <v>5841</v>
      </c>
      <c r="U26" s="60"/>
      <c r="V26" s="33"/>
      <c r="W26" s="33"/>
      <c r="X26" s="61"/>
      <c r="Y26" s="60"/>
      <c r="Z26" s="33"/>
      <c r="AA26" s="33"/>
      <c r="AB26" s="61"/>
      <c r="AC26" s="60"/>
      <c r="AD26" s="33"/>
      <c r="AE26" s="33"/>
      <c r="AF26" s="61"/>
      <c r="AG26" s="30">
        <f t="shared" si="21"/>
        <v>1</v>
      </c>
      <c r="AH26" s="13">
        <f t="shared" si="22"/>
        <v>100000</v>
      </c>
    </row>
    <row r="27" spans="1:35" hidden="1" x14ac:dyDescent="0.25">
      <c r="A27" s="158"/>
      <c r="B27" s="128" t="s">
        <v>6476</v>
      </c>
      <c r="C27" s="48"/>
      <c r="D27" s="51">
        <f>SUM(GETPIVOTDATA("Importo_Lotto",'pivot per Regione'!$A$3,"amministrazione","AZIENDA OSPEDALIERO UNIVERSITARIA SAN GIOVANNI DI DIO E RUGGI D'ARAGONA - SCUOLA MEDICA SALERNITANA","REGIONE","CAMPANIA"))</f>
        <v>20000</v>
      </c>
      <c r="E27" s="143"/>
      <c r="F27" s="143"/>
      <c r="G27" s="34">
        <f t="shared" si="23"/>
        <v>8.1822724786201993E-5</v>
      </c>
      <c r="H27" s="52">
        <f>SUM(GETPIVOTDATA("Conteggio di id_gara",' pivot per TIPOLOGIA'!$A$3,"amministrazione","AZIENDA OSPEDALIERO UNIVERSITARIA SAN GIOVANNI DI DIO E RUGGI D'ARAGONA - SCUOLA MEDICA SALERNITANA","REGIONE","CAMPANIA"))</f>
        <v>1</v>
      </c>
      <c r="I27" s="60"/>
      <c r="J27" s="33"/>
      <c r="K27" s="33"/>
      <c r="L27" s="61"/>
      <c r="M27" s="60"/>
      <c r="N27" s="33"/>
      <c r="O27" s="33"/>
      <c r="P27" s="61"/>
      <c r="Q27" s="60"/>
      <c r="R27" s="33"/>
      <c r="S27" s="33"/>
      <c r="T27" s="61"/>
      <c r="U27" s="60"/>
      <c r="V27" s="33"/>
      <c r="W27" s="33"/>
      <c r="X27" s="61"/>
      <c r="Y27" s="60"/>
      <c r="Z27" s="33"/>
      <c r="AA27" s="33"/>
      <c r="AB27" s="61"/>
      <c r="AC27" s="60">
        <v>1</v>
      </c>
      <c r="AD27" s="33">
        <v>20000</v>
      </c>
      <c r="AE27" s="33"/>
      <c r="AF27" s="61"/>
      <c r="AG27" s="30">
        <f t="shared" si="21"/>
        <v>1</v>
      </c>
      <c r="AH27" s="13">
        <f t="shared" si="22"/>
        <v>20000</v>
      </c>
    </row>
    <row r="28" spans="1:35" hidden="1" x14ac:dyDescent="0.25">
      <c r="A28" s="158"/>
      <c r="B28" s="128" t="s">
        <v>2532</v>
      </c>
      <c r="C28" s="48"/>
      <c r="D28" s="51">
        <f>SUM(GETPIVOTDATA("Importo_Lotto",'pivot per Regione'!$A$3,"amministrazione","AZIENDA OSPEDALIERO-UNIVERSITARIA - SUN","REGIONE","CAMPANIA"))</f>
        <v>451357</v>
      </c>
      <c r="E28" s="143"/>
      <c r="F28" s="143"/>
      <c r="G28" s="34">
        <f t="shared" si="23"/>
        <v>1.8465629795662887E-3</v>
      </c>
      <c r="H28" s="52">
        <f>SUM(GETPIVOTDATA("Conteggio di id_gara",' pivot per TIPOLOGIA'!$A$3,"amministrazione","AZIENDA OSPEDALIERO-UNIVERSITARIA - SUN","REGIONE","CAMPANIA"))</f>
        <v>14</v>
      </c>
      <c r="I28" s="60"/>
      <c r="J28" s="33"/>
      <c r="K28" s="33"/>
      <c r="L28" s="61"/>
      <c r="M28" s="60"/>
      <c r="N28" s="33"/>
      <c r="O28" s="33"/>
      <c r="P28" s="61"/>
      <c r="Q28" s="60">
        <v>10</v>
      </c>
      <c r="R28" s="33">
        <v>165150</v>
      </c>
      <c r="S28" s="33">
        <v>165150</v>
      </c>
      <c r="T28" s="61" t="s">
        <v>5827</v>
      </c>
      <c r="U28" s="60"/>
      <c r="V28" s="33"/>
      <c r="W28" s="33"/>
      <c r="X28" s="61"/>
      <c r="Y28" s="60"/>
      <c r="Z28" s="33"/>
      <c r="AA28" s="33"/>
      <c r="AB28" s="61"/>
      <c r="AC28" s="60">
        <v>4</v>
      </c>
      <c r="AD28" s="33">
        <v>286207</v>
      </c>
      <c r="AE28" s="33">
        <v>153000</v>
      </c>
      <c r="AF28" s="61">
        <v>8242631248</v>
      </c>
      <c r="AG28" s="30">
        <f t="shared" si="21"/>
        <v>14</v>
      </c>
      <c r="AH28" s="13">
        <f t="shared" si="22"/>
        <v>451357</v>
      </c>
    </row>
    <row r="29" spans="1:35" hidden="1" x14ac:dyDescent="0.25">
      <c r="A29" s="158"/>
      <c r="B29" s="128" t="s">
        <v>1340</v>
      </c>
      <c r="C29" s="48"/>
      <c r="D29" s="51">
        <f>SUM(GETPIVOTDATA("Importo_Lotto",'pivot per Regione'!$A$3,"amministrazione","AZIENDA SANITARIA LOCALE AVELLINO","REGIONE","CAMPANIA"))</f>
        <v>4133202.4</v>
      </c>
      <c r="E29" s="143"/>
      <c r="F29" s="143"/>
      <c r="G29" s="34">
        <f t="shared" si="23"/>
        <v>1.6909494123043479E-2</v>
      </c>
      <c r="H29" s="52">
        <f>SUM(GETPIVOTDATA("Conteggio di id_gara",' pivot per TIPOLOGIA'!$A$3,"amministrazione","AZIENDA SANITARIA LOCALE AVELLINO","REGIONE","CAMPANIA"))</f>
        <v>11</v>
      </c>
      <c r="I29" s="60"/>
      <c r="J29" s="33"/>
      <c r="K29" s="33"/>
      <c r="L29" s="61"/>
      <c r="M29" s="60">
        <v>4</v>
      </c>
      <c r="N29" s="33">
        <v>2740852.4</v>
      </c>
      <c r="O29" s="33">
        <v>2202300</v>
      </c>
      <c r="P29" s="61">
        <v>8237460708</v>
      </c>
      <c r="Q29" s="60"/>
      <c r="R29" s="33"/>
      <c r="S29" s="33"/>
      <c r="T29" s="61"/>
      <c r="U29" s="60"/>
      <c r="V29" s="33"/>
      <c r="W29" s="33"/>
      <c r="X29" s="61"/>
      <c r="Y29" s="60"/>
      <c r="Z29" s="33"/>
      <c r="AA29" s="33"/>
      <c r="AB29" s="61"/>
      <c r="AC29" s="60">
        <v>7</v>
      </c>
      <c r="AD29" s="33">
        <v>1392350</v>
      </c>
      <c r="AE29" s="33">
        <v>1260600</v>
      </c>
      <c r="AF29" s="61" t="s">
        <v>1342</v>
      </c>
      <c r="AG29" s="30">
        <f t="shared" si="21"/>
        <v>11</v>
      </c>
      <c r="AH29" s="13">
        <f t="shared" si="22"/>
        <v>4133202.4</v>
      </c>
    </row>
    <row r="30" spans="1:35" hidden="1" x14ac:dyDescent="0.25">
      <c r="A30" s="158"/>
      <c r="B30" s="128" t="s">
        <v>1747</v>
      </c>
      <c r="C30" s="48"/>
      <c r="D30" s="51">
        <f>SUM(GETPIVOTDATA("Importo_Lotto",'pivot per Regione'!$A$3,"amministrazione","AZIENDA SANITARIA LOCALE DI CASERTA","REGIONE","CAMPANIA"))</f>
        <v>1297778.47</v>
      </c>
      <c r="E30" s="143"/>
      <c r="F30" s="143"/>
      <c r="G30" s="34">
        <f t="shared" si="23"/>
        <v>5.3093885292134152E-3</v>
      </c>
      <c r="H30" s="52">
        <f>SUM(GETPIVOTDATA("Conteggio di id_gara",' pivot per TIPOLOGIA'!$A$3,"amministrazione","AZIENDA SANITARIA LOCALE DI CASERTA","REGIONE","CAMPANIA"))</f>
        <v>14</v>
      </c>
      <c r="I30" s="60">
        <v>2</v>
      </c>
      <c r="J30" s="33">
        <v>114175</v>
      </c>
      <c r="K30" s="33">
        <v>70000</v>
      </c>
      <c r="L30" s="61" t="s">
        <v>6515</v>
      </c>
      <c r="M30" s="60">
        <v>2</v>
      </c>
      <c r="N30" s="33">
        <v>160472.79999999999</v>
      </c>
      <c r="O30" s="33">
        <v>100000</v>
      </c>
      <c r="P30" s="61">
        <v>8245207011</v>
      </c>
      <c r="Q30" s="60">
        <v>4</v>
      </c>
      <c r="R30" s="33">
        <v>328225.67</v>
      </c>
      <c r="S30" s="33">
        <v>120725.67</v>
      </c>
      <c r="T30" s="61" t="s">
        <v>5582</v>
      </c>
      <c r="U30" s="60"/>
      <c r="V30" s="33"/>
      <c r="W30" s="33"/>
      <c r="X30" s="61"/>
      <c r="Y30" s="60"/>
      <c r="Z30" s="33"/>
      <c r="AA30" s="33"/>
      <c r="AB30" s="61"/>
      <c r="AC30" s="60">
        <v>6</v>
      </c>
      <c r="AD30" s="33">
        <v>694905</v>
      </c>
      <c r="AE30" s="33">
        <v>185250</v>
      </c>
      <c r="AF30" s="61" t="s">
        <v>1761</v>
      </c>
      <c r="AG30" s="30">
        <f t="shared" si="21"/>
        <v>14</v>
      </c>
      <c r="AH30" s="13">
        <f t="shared" si="22"/>
        <v>1297778.47</v>
      </c>
    </row>
    <row r="31" spans="1:35" hidden="1" x14ac:dyDescent="0.25">
      <c r="A31" s="158"/>
      <c r="B31" s="128" t="s">
        <v>2272</v>
      </c>
      <c r="C31" s="48"/>
      <c r="D31" s="51">
        <f>SUM(GETPIVOTDATA("Importo_Lotto",'pivot per Regione'!$A$3,"amministrazione","AZIENDA SANITARIA LOCALE NA3 SUD","REGIONE","CAMPANIA"))</f>
        <v>4282016.18</v>
      </c>
      <c r="E31" s="143"/>
      <c r="F31" s="143"/>
      <c r="G31" s="34">
        <f t="shared" si="23"/>
        <v>1.7518311571310199E-2</v>
      </c>
      <c r="H31" s="52">
        <f>SUM(GETPIVOTDATA("Conteggio di id_gara",' pivot per TIPOLOGIA'!$A$3,"amministrazione","AZIENDA SANITARIA LOCALE NA3 SUD","REGIONE","CAMPANIA"))</f>
        <v>40</v>
      </c>
      <c r="I31" s="60">
        <v>3</v>
      </c>
      <c r="J31" s="33">
        <v>302000</v>
      </c>
      <c r="K31" s="33">
        <v>169000</v>
      </c>
      <c r="L31" s="61" t="s">
        <v>6516</v>
      </c>
      <c r="M31" s="60">
        <v>2</v>
      </c>
      <c r="N31" s="33">
        <v>299500</v>
      </c>
      <c r="O31" s="33">
        <v>257500</v>
      </c>
      <c r="P31" s="61">
        <v>8250257773</v>
      </c>
      <c r="Q31" s="60">
        <v>1</v>
      </c>
      <c r="R31" s="33">
        <v>288083</v>
      </c>
      <c r="S31" s="33">
        <v>288083</v>
      </c>
      <c r="T31" s="68">
        <v>8.268723E+17</v>
      </c>
      <c r="U31" s="60">
        <v>8</v>
      </c>
      <c r="V31" s="33">
        <v>1243548.54</v>
      </c>
      <c r="W31" s="33">
        <v>288000</v>
      </c>
      <c r="X31" s="61">
        <v>8246997537</v>
      </c>
      <c r="Y31" s="60">
        <v>1</v>
      </c>
      <c r="Z31" s="33">
        <v>190200</v>
      </c>
      <c r="AA31" s="33">
        <v>190200</v>
      </c>
      <c r="AB31" s="61" t="s">
        <v>3300</v>
      </c>
      <c r="AC31" s="60">
        <v>25</v>
      </c>
      <c r="AD31" s="33">
        <v>1958684.6400000001</v>
      </c>
      <c r="AE31" s="33">
        <v>1023339.04</v>
      </c>
      <c r="AF31" s="61">
        <v>8258239269</v>
      </c>
      <c r="AG31" s="30">
        <f t="shared" si="21"/>
        <v>40</v>
      </c>
      <c r="AH31" s="13">
        <f t="shared" si="22"/>
        <v>4282016.18</v>
      </c>
    </row>
    <row r="32" spans="1:35" hidden="1" x14ac:dyDescent="0.25">
      <c r="A32" s="158"/>
      <c r="B32" s="128" t="s">
        <v>2327</v>
      </c>
      <c r="C32" s="48"/>
      <c r="D32" s="51">
        <f>SUM(GETPIVOTDATA("Importo_Lotto",'pivot per Regione'!$A$3,"amministrazione","AZIENDA SANITARIA LOCALE NAPOLI 1 CENTRO","REGIONE","CAMPANIA"))</f>
        <v>49081840.369999997</v>
      </c>
      <c r="E32" s="143"/>
      <c r="F32" s="143"/>
      <c r="G32" s="34">
        <f t="shared" si="23"/>
        <v>0.20080049582974044</v>
      </c>
      <c r="H32" s="52">
        <f>SUM(GETPIVOTDATA("Conteggio di id_gara",' pivot per TIPOLOGIA'!$A$3,"amministrazione","AZIENDA SANITARIA LOCALE NAPOLI 1 CENTRO","REGIONE","CAMPANIA"))</f>
        <v>122</v>
      </c>
      <c r="I32" s="60">
        <v>4</v>
      </c>
      <c r="J32" s="33">
        <v>877984.17999999993</v>
      </c>
      <c r="K32" s="33">
        <v>589550</v>
      </c>
      <c r="L32" s="61" t="s">
        <v>6517</v>
      </c>
      <c r="M32" s="60">
        <v>8</v>
      </c>
      <c r="N32" s="33">
        <v>995374.92</v>
      </c>
      <c r="O32" s="33">
        <v>385836</v>
      </c>
      <c r="P32" s="61">
        <v>8254651180</v>
      </c>
      <c r="Q32" s="60">
        <v>2</v>
      </c>
      <c r="R32" s="33">
        <v>284888</v>
      </c>
      <c r="S32" s="33">
        <v>149600</v>
      </c>
      <c r="T32" s="61"/>
      <c r="U32" s="60">
        <v>1</v>
      </c>
      <c r="V32" s="33">
        <v>46108158.5</v>
      </c>
      <c r="W32" s="33">
        <v>46108158.5</v>
      </c>
      <c r="X32" s="61" t="s">
        <v>6371</v>
      </c>
      <c r="Y32" s="60">
        <v>11</v>
      </c>
      <c r="Z32" s="33">
        <v>139475</v>
      </c>
      <c r="AA32" s="33">
        <v>122625</v>
      </c>
      <c r="AB32" s="61">
        <v>8257348322</v>
      </c>
      <c r="AC32" s="60">
        <v>96</v>
      </c>
      <c r="AD32" s="33">
        <v>675959.77</v>
      </c>
      <c r="AE32" s="33">
        <v>208555.97</v>
      </c>
      <c r="AF32" s="61">
        <v>8252409756</v>
      </c>
      <c r="AG32" s="30">
        <f t="shared" si="21"/>
        <v>122</v>
      </c>
      <c r="AH32" s="13">
        <f t="shared" si="22"/>
        <v>49081840.370000005</v>
      </c>
    </row>
    <row r="33" spans="1:35" hidden="1" x14ac:dyDescent="0.25">
      <c r="A33" s="158"/>
      <c r="B33" s="128" t="s">
        <v>1931</v>
      </c>
      <c r="C33" s="48"/>
      <c r="D33" s="51">
        <f>SUM(GETPIVOTDATA("Importo_Lotto",'pivot per Regione'!$A$3,"amministrazione","AZIENDA SANITARIA LOCALE SALERNO","REGIONE","CAMPANIA"))</f>
        <v>1248880.3999999999</v>
      </c>
      <c r="E33" s="143"/>
      <c r="F33" s="143"/>
      <c r="G33" s="34">
        <f t="shared" si="23"/>
        <v>5.1093398630040927E-3</v>
      </c>
      <c r="H33" s="52">
        <f>SUM(GETPIVOTDATA("Conteggio di id_gara",' pivot per TIPOLOGIA'!$A$3,"amministrazione","AZIENDA SANITARIA LOCALE SALERNO","REGIONE","CAMPANIA"))</f>
        <v>13</v>
      </c>
      <c r="I33" s="60"/>
      <c r="J33" s="33"/>
      <c r="K33" s="33"/>
      <c r="L33" s="61"/>
      <c r="M33" s="60"/>
      <c r="N33" s="33"/>
      <c r="O33" s="33"/>
      <c r="P33" s="61"/>
      <c r="Q33" s="60">
        <v>3</v>
      </c>
      <c r="R33" s="33">
        <v>372840</v>
      </c>
      <c r="S33" s="33">
        <v>117000</v>
      </c>
      <c r="T33" s="61">
        <v>8234587429</v>
      </c>
      <c r="U33" s="60"/>
      <c r="V33" s="33"/>
      <c r="W33" s="33"/>
      <c r="X33" s="61"/>
      <c r="Y33" s="60">
        <v>3</v>
      </c>
      <c r="Z33" s="33">
        <v>420440.4</v>
      </c>
      <c r="AA33" s="33">
        <v>210440.4</v>
      </c>
      <c r="AB33" s="61" t="s">
        <v>3255</v>
      </c>
      <c r="AC33" s="60">
        <v>7</v>
      </c>
      <c r="AD33" s="33">
        <v>455600</v>
      </c>
      <c r="AE33" s="33"/>
      <c r="AF33" s="61"/>
      <c r="AG33" s="30">
        <f t="shared" si="21"/>
        <v>13</v>
      </c>
      <c r="AH33" s="13">
        <f t="shared" si="22"/>
        <v>1248880.3999999999</v>
      </c>
    </row>
    <row r="34" spans="1:35" hidden="1" x14ac:dyDescent="0.25">
      <c r="A34" s="158"/>
      <c r="B34" s="129" t="s">
        <v>2093</v>
      </c>
      <c r="C34" s="48"/>
      <c r="D34" s="51">
        <f>SUM(GETPIVOTDATA("Importo_Lotto",'pivot per Regione'!$A$3,"amministrazione","SOCIETA' REGIONALE PER LA SANITA' SO.RE.SA. S.P.A.","REGIONE","CAMPANIA"))</f>
        <v>180087526.98999998</v>
      </c>
      <c r="E34" s="143"/>
      <c r="F34" s="143"/>
      <c r="G34" s="34">
        <f t="shared" si="23"/>
        <v>0.73676260791652459</v>
      </c>
      <c r="H34" s="52">
        <f>SUM(GETPIVOTDATA("Conteggio di id_gara",' pivot per TIPOLOGIA'!$A$3,"amministrazione","SOCIETA' REGIONALE PER LA SANITA' SO.RE.SA. S.P.A.","REGIONE","CAMPANIA"))</f>
        <v>56</v>
      </c>
      <c r="I34" s="60">
        <v>22</v>
      </c>
      <c r="J34" s="33">
        <v>85316109.849999994</v>
      </c>
      <c r="K34" s="33">
        <v>85316109.849999994</v>
      </c>
      <c r="L34" s="61" t="s">
        <v>6518</v>
      </c>
      <c r="M34" s="60">
        <v>5</v>
      </c>
      <c r="N34" s="33">
        <v>6035825.8900000006</v>
      </c>
      <c r="O34" s="33">
        <v>71523325</v>
      </c>
      <c r="P34" s="61">
        <v>8267177248</v>
      </c>
      <c r="Q34" s="60"/>
      <c r="R34" s="33"/>
      <c r="S34" s="33"/>
      <c r="T34" s="61"/>
      <c r="U34" s="60">
        <v>5</v>
      </c>
      <c r="V34" s="33">
        <v>1007993.1</v>
      </c>
      <c r="W34" s="33">
        <v>547848</v>
      </c>
      <c r="X34" s="61" t="s">
        <v>6265</v>
      </c>
      <c r="Y34" s="60"/>
      <c r="Z34" s="33"/>
      <c r="AA34" s="33"/>
      <c r="AB34" s="61"/>
      <c r="AC34" s="60">
        <v>24</v>
      </c>
      <c r="AD34" s="33">
        <v>87727598.150000006</v>
      </c>
      <c r="AE34" s="33">
        <v>71523325</v>
      </c>
      <c r="AF34" s="61" t="s">
        <v>2106</v>
      </c>
      <c r="AG34" s="30">
        <f t="shared" si="21"/>
        <v>56</v>
      </c>
      <c r="AH34" s="13">
        <f t="shared" si="22"/>
        <v>180087526.99000001</v>
      </c>
    </row>
    <row r="35" spans="1:35" hidden="1" x14ac:dyDescent="0.25">
      <c r="A35" s="158"/>
      <c r="B35" s="128" t="s">
        <v>267</v>
      </c>
      <c r="C35" s="48"/>
      <c r="D35" s="51">
        <v>648459.4</v>
      </c>
      <c r="E35" s="143"/>
      <c r="F35" s="143"/>
      <c r="G35" s="34">
        <f t="shared" si="23"/>
        <v>2.6529357510612838E-3</v>
      </c>
      <c r="H35" s="52">
        <v>10</v>
      </c>
      <c r="I35" s="60"/>
      <c r="J35" s="33"/>
      <c r="K35" s="33"/>
      <c r="L35" s="61"/>
      <c r="M35" s="60"/>
      <c r="N35" s="33"/>
      <c r="O35" s="33"/>
      <c r="P35" s="61"/>
      <c r="Q35" s="60">
        <v>5</v>
      </c>
      <c r="R35" s="33">
        <v>16009.4</v>
      </c>
      <c r="S35" s="33"/>
      <c r="T35" s="61"/>
      <c r="U35" s="60"/>
      <c r="V35" s="33"/>
      <c r="W35" s="33"/>
      <c r="X35" s="61"/>
      <c r="Y35" s="60"/>
      <c r="Z35" s="33"/>
      <c r="AA35" s="33"/>
      <c r="AB35" s="61"/>
      <c r="AC35" s="60">
        <v>5</v>
      </c>
      <c r="AD35" s="33">
        <v>632450</v>
      </c>
      <c r="AE35" s="33"/>
      <c r="AF35" s="61"/>
      <c r="AG35" s="30">
        <v>10</v>
      </c>
      <c r="AH35" s="13">
        <v>648459.4</v>
      </c>
    </row>
    <row r="36" spans="1:35" s="103" customFormat="1" ht="23.1" hidden="1" customHeight="1" thickBot="1" x14ac:dyDescent="0.35">
      <c r="A36" s="159" t="s">
        <v>6483</v>
      </c>
      <c r="B36" s="160"/>
      <c r="C36" s="161"/>
      <c r="D36" s="104">
        <f>SUM(D23:D35)</f>
        <v>244430872.37999997</v>
      </c>
      <c r="E36" s="142"/>
      <c r="F36" s="142"/>
      <c r="G36" s="105"/>
      <c r="H36" s="106">
        <f>SUM(H23:H35)</f>
        <v>310</v>
      </c>
      <c r="I36" s="107">
        <f>SUM(I23:I35)</f>
        <v>32</v>
      </c>
      <c r="J36" s="108">
        <f>SUM(J23:J35)</f>
        <v>86750269.030000001</v>
      </c>
      <c r="K36" s="108"/>
      <c r="L36" s="109"/>
      <c r="M36" s="107">
        <f t="shared" ref="M36:N36" si="24">SUM(M23:M35)</f>
        <v>23</v>
      </c>
      <c r="N36" s="108">
        <f t="shared" si="24"/>
        <v>10374276.010000002</v>
      </c>
      <c r="O36" s="108"/>
      <c r="P36" s="109"/>
      <c r="Q36" s="107">
        <f t="shared" ref="Q36:R36" si="25">SUM(Q23:Q35)</f>
        <v>33</v>
      </c>
      <c r="R36" s="108">
        <f t="shared" si="25"/>
        <v>2220056.0699999998</v>
      </c>
      <c r="S36" s="108"/>
      <c r="T36" s="109"/>
      <c r="U36" s="107">
        <f t="shared" ref="U36:V36" si="26">SUM(U23:U35)</f>
        <v>19</v>
      </c>
      <c r="V36" s="108">
        <f t="shared" si="26"/>
        <v>49572688.310000002</v>
      </c>
      <c r="W36" s="108"/>
      <c r="X36" s="109"/>
      <c r="Y36" s="107">
        <f t="shared" ref="Y36:Z36" si="27">SUM(Y23:Y35)</f>
        <v>21</v>
      </c>
      <c r="Z36" s="108">
        <f t="shared" si="27"/>
        <v>802115.4</v>
      </c>
      <c r="AA36" s="108"/>
      <c r="AB36" s="109"/>
      <c r="AC36" s="107">
        <f t="shared" ref="AC36" si="28">SUM(AC23:AC35)</f>
        <v>182</v>
      </c>
      <c r="AD36" s="108">
        <f>SUM(AD23:AD35)</f>
        <v>94711467.560000002</v>
      </c>
      <c r="AE36" s="108"/>
      <c r="AF36" s="109"/>
      <c r="AG36" s="110">
        <f t="shared" ref="AG36:AG70" si="29">SUM(AC36+Y36+U36+Q36+M36+I36)</f>
        <v>310</v>
      </c>
      <c r="AH36" s="111">
        <f t="shared" ref="AH36:AH70" si="30">SUM(AD36+Z36+V36+R36+N36+J36)</f>
        <v>244430872.38</v>
      </c>
      <c r="AI36" s="102"/>
    </row>
    <row r="37" spans="1:35" ht="16.5" hidden="1" thickTop="1" x14ac:dyDescent="0.25">
      <c r="A37" s="157" t="s">
        <v>439</v>
      </c>
      <c r="B37" s="130" t="s">
        <v>2909</v>
      </c>
      <c r="C37" s="70"/>
      <c r="D37" s="71">
        <v>74000</v>
      </c>
      <c r="E37" s="141">
        <f>SUM(D49/D218)</f>
        <v>2.9543210302622126E-2</v>
      </c>
      <c r="F37" s="141"/>
      <c r="G37" s="72">
        <f>SUM(D37/$D$49)</f>
        <v>1.0997388953101544E-3</v>
      </c>
      <c r="H37" s="77">
        <v>1</v>
      </c>
      <c r="I37" s="74"/>
      <c r="J37" s="75"/>
      <c r="K37" s="75"/>
      <c r="L37" s="76"/>
      <c r="M37" s="74"/>
      <c r="N37" s="75"/>
      <c r="O37" s="75"/>
      <c r="P37" s="76"/>
      <c r="Q37" s="74"/>
      <c r="R37" s="75"/>
      <c r="S37" s="75"/>
      <c r="T37" s="76"/>
      <c r="U37" s="74"/>
      <c r="V37" s="75"/>
      <c r="W37" s="75"/>
      <c r="X37" s="76"/>
      <c r="Y37" s="74"/>
      <c r="Z37" s="75"/>
      <c r="AA37" s="75"/>
      <c r="AB37" s="76"/>
      <c r="AC37" s="74">
        <v>1</v>
      </c>
      <c r="AD37" s="75">
        <v>74000</v>
      </c>
      <c r="AE37" s="75">
        <v>74000</v>
      </c>
      <c r="AF37" s="76" t="s">
        <v>2911</v>
      </c>
      <c r="AG37" s="30">
        <f t="shared" si="29"/>
        <v>1</v>
      </c>
      <c r="AH37" s="13">
        <f t="shared" si="30"/>
        <v>74000</v>
      </c>
    </row>
    <row r="38" spans="1:35" hidden="1" x14ac:dyDescent="0.25">
      <c r="A38" s="158"/>
      <c r="B38" s="128" t="s">
        <v>2967</v>
      </c>
      <c r="C38" s="48"/>
      <c r="D38" s="51">
        <v>1454914.3599999999</v>
      </c>
      <c r="E38" s="143"/>
      <c r="F38" s="143"/>
      <c r="G38" s="34">
        <f t="shared" ref="G38:G48" si="31">SUM(D38/$D$49)</f>
        <v>2.1621971770774056E-2</v>
      </c>
      <c r="H38" s="53">
        <v>16</v>
      </c>
      <c r="I38" s="60"/>
      <c r="J38" s="33"/>
      <c r="K38" s="33"/>
      <c r="L38" s="61"/>
      <c r="M38" s="60"/>
      <c r="N38" s="33"/>
      <c r="O38" s="33"/>
      <c r="P38" s="61"/>
      <c r="Q38" s="60"/>
      <c r="R38" s="33"/>
      <c r="S38" s="33"/>
      <c r="T38" s="61"/>
      <c r="U38" s="60">
        <v>2</v>
      </c>
      <c r="V38" s="33">
        <v>147661</v>
      </c>
      <c r="W38" s="33">
        <v>77993</v>
      </c>
      <c r="X38" s="61">
        <v>8243465285</v>
      </c>
      <c r="Y38" s="60"/>
      <c r="Z38" s="33"/>
      <c r="AA38" s="33"/>
      <c r="AB38" s="61"/>
      <c r="AC38" s="60">
        <v>14</v>
      </c>
      <c r="AD38" s="33">
        <v>1307253.3599999999</v>
      </c>
      <c r="AE38" s="33">
        <v>294618</v>
      </c>
      <c r="AF38" s="61" t="s">
        <v>2998</v>
      </c>
      <c r="AG38" s="30">
        <f t="shared" si="29"/>
        <v>16</v>
      </c>
      <c r="AH38" s="13">
        <f t="shared" si="30"/>
        <v>1454914.3599999999</v>
      </c>
    </row>
    <row r="39" spans="1:35" hidden="1" x14ac:dyDescent="0.25">
      <c r="A39" s="158"/>
      <c r="B39" s="128" t="s">
        <v>1038</v>
      </c>
      <c r="C39" s="48"/>
      <c r="D39" s="51">
        <v>4425135</v>
      </c>
      <c r="E39" s="143"/>
      <c r="F39" s="143"/>
      <c r="G39" s="34">
        <f t="shared" si="31"/>
        <v>6.576341995267973E-2</v>
      </c>
      <c r="H39" s="53">
        <v>29</v>
      </c>
      <c r="I39" s="60">
        <v>9</v>
      </c>
      <c r="J39" s="33">
        <v>945900</v>
      </c>
      <c r="K39" s="33">
        <v>310000</v>
      </c>
      <c r="L39" s="61" t="s">
        <v>6510</v>
      </c>
      <c r="M39" s="60">
        <v>7</v>
      </c>
      <c r="N39" s="33">
        <v>588020</v>
      </c>
      <c r="O39" s="33">
        <v>149500</v>
      </c>
      <c r="P39" s="61" t="s">
        <v>6511</v>
      </c>
      <c r="Q39" s="60">
        <v>3</v>
      </c>
      <c r="R39" s="33">
        <v>1021394</v>
      </c>
      <c r="S39" s="33">
        <v>494000</v>
      </c>
      <c r="T39" s="61" t="s">
        <v>5355</v>
      </c>
      <c r="U39" s="60">
        <v>4</v>
      </c>
      <c r="V39" s="33">
        <v>379504</v>
      </c>
      <c r="W39" s="33">
        <v>129000</v>
      </c>
      <c r="X39" s="61" t="s">
        <v>6107</v>
      </c>
      <c r="Y39" s="60"/>
      <c r="Z39" s="33"/>
      <c r="AA39" s="33"/>
      <c r="AB39" s="61"/>
      <c r="AC39" s="60">
        <v>6</v>
      </c>
      <c r="AD39" s="33">
        <v>1490317</v>
      </c>
      <c r="AE39" s="33">
        <v>660000</v>
      </c>
      <c r="AF39" s="61" t="s">
        <v>1045</v>
      </c>
      <c r="AG39" s="30">
        <f t="shared" si="29"/>
        <v>29</v>
      </c>
      <c r="AH39" s="13">
        <f t="shared" si="30"/>
        <v>4425135</v>
      </c>
    </row>
    <row r="40" spans="1:35" hidden="1" x14ac:dyDescent="0.25">
      <c r="A40" s="158"/>
      <c r="B40" s="128" t="s">
        <v>437</v>
      </c>
      <c r="C40" s="48"/>
      <c r="D40" s="51">
        <v>1691765</v>
      </c>
      <c r="E40" s="143"/>
      <c r="F40" s="143"/>
      <c r="G40" s="34">
        <f t="shared" si="31"/>
        <v>2.5141888813843018E-2</v>
      </c>
      <c r="H40" s="53">
        <v>7</v>
      </c>
      <c r="I40" s="60"/>
      <c r="J40" s="33"/>
      <c r="K40" s="33"/>
      <c r="L40" s="61"/>
      <c r="M40" s="60"/>
      <c r="N40" s="33"/>
      <c r="O40" s="33"/>
      <c r="P40" s="61"/>
      <c r="Q40" s="60">
        <v>6</v>
      </c>
      <c r="R40" s="33">
        <v>1606765</v>
      </c>
      <c r="S40" s="33">
        <v>730065</v>
      </c>
      <c r="T40" s="61" t="s">
        <v>5200</v>
      </c>
      <c r="U40" s="60"/>
      <c r="V40" s="33"/>
      <c r="W40" s="33"/>
      <c r="X40" s="61"/>
      <c r="Y40" s="60"/>
      <c r="Z40" s="33"/>
      <c r="AA40" s="33"/>
      <c r="AB40" s="61"/>
      <c r="AC40" s="60">
        <v>1</v>
      </c>
      <c r="AD40" s="33">
        <v>85000</v>
      </c>
      <c r="AE40" s="33">
        <v>85000</v>
      </c>
      <c r="AF40" s="61" t="s">
        <v>441</v>
      </c>
      <c r="AG40" s="30">
        <f t="shared" si="29"/>
        <v>7</v>
      </c>
      <c r="AH40" s="13">
        <f t="shared" si="30"/>
        <v>1691765</v>
      </c>
    </row>
    <row r="41" spans="1:35" hidden="1" x14ac:dyDescent="0.25">
      <c r="A41" s="158"/>
      <c r="B41" s="128" t="s">
        <v>6062</v>
      </c>
      <c r="C41" s="48"/>
      <c r="D41" s="51">
        <v>203825</v>
      </c>
      <c r="E41" s="143"/>
      <c r="F41" s="143"/>
      <c r="G41" s="34">
        <f t="shared" si="31"/>
        <v>3.0291118964404355E-3</v>
      </c>
      <c r="H41" s="53">
        <v>1</v>
      </c>
      <c r="I41" s="60"/>
      <c r="J41" s="33"/>
      <c r="K41" s="33"/>
      <c r="L41" s="61"/>
      <c r="M41" s="60"/>
      <c r="N41" s="33"/>
      <c r="O41" s="33"/>
      <c r="P41" s="61"/>
      <c r="Q41" s="60"/>
      <c r="R41" s="33"/>
      <c r="S41" s="33"/>
      <c r="T41" s="61"/>
      <c r="U41" s="60">
        <v>1</v>
      </c>
      <c r="V41" s="33">
        <v>203825</v>
      </c>
      <c r="W41" s="33">
        <v>203825</v>
      </c>
      <c r="X41" s="61" t="s">
        <v>6064</v>
      </c>
      <c r="Y41" s="60"/>
      <c r="Z41" s="33"/>
      <c r="AA41" s="33"/>
      <c r="AB41" s="61"/>
      <c r="AC41" s="60"/>
      <c r="AD41" s="33"/>
      <c r="AE41" s="33"/>
      <c r="AF41" s="61"/>
      <c r="AG41" s="30">
        <f t="shared" si="29"/>
        <v>1</v>
      </c>
      <c r="AH41" s="13">
        <f t="shared" si="30"/>
        <v>203825</v>
      </c>
    </row>
    <row r="42" spans="1:35" hidden="1" x14ac:dyDescent="0.25">
      <c r="A42" s="158"/>
      <c r="B42" s="128" t="s">
        <v>5358</v>
      </c>
      <c r="C42" s="48"/>
      <c r="D42" s="51">
        <v>222400</v>
      </c>
      <c r="E42" s="143"/>
      <c r="F42" s="143"/>
      <c r="G42" s="34">
        <f t="shared" si="31"/>
        <v>3.3051612204997075E-3</v>
      </c>
      <c r="H42" s="53">
        <v>1</v>
      </c>
      <c r="I42" s="60"/>
      <c r="J42" s="33"/>
      <c r="K42" s="33"/>
      <c r="L42" s="61"/>
      <c r="M42" s="60"/>
      <c r="N42" s="33"/>
      <c r="O42" s="33"/>
      <c r="P42" s="61"/>
      <c r="Q42" s="60">
        <v>1</v>
      </c>
      <c r="R42" s="33">
        <v>222400</v>
      </c>
      <c r="S42" s="33">
        <v>222400</v>
      </c>
      <c r="T42" s="61" t="s">
        <v>5360</v>
      </c>
      <c r="U42" s="60"/>
      <c r="V42" s="33"/>
      <c r="W42" s="33"/>
      <c r="X42" s="61"/>
      <c r="Y42" s="60"/>
      <c r="Z42" s="33"/>
      <c r="AA42" s="33"/>
      <c r="AB42" s="61"/>
      <c r="AC42" s="60"/>
      <c r="AD42" s="33"/>
      <c r="AE42" s="33"/>
      <c r="AF42" s="61"/>
      <c r="AG42" s="30">
        <f t="shared" si="29"/>
        <v>1</v>
      </c>
      <c r="AH42" s="13">
        <f t="shared" si="30"/>
        <v>222400</v>
      </c>
    </row>
    <row r="43" spans="1:35" hidden="1" x14ac:dyDescent="0.25">
      <c r="A43" s="158"/>
      <c r="B43" s="128" t="s">
        <v>2916</v>
      </c>
      <c r="C43" s="48"/>
      <c r="D43" s="51">
        <v>5452329.2000000002</v>
      </c>
      <c r="E43" s="143"/>
      <c r="F43" s="143"/>
      <c r="G43" s="34">
        <f t="shared" si="31"/>
        <v>8.1028898530747281E-2</v>
      </c>
      <c r="H43" s="53">
        <v>22</v>
      </c>
      <c r="I43" s="60">
        <v>4</v>
      </c>
      <c r="J43" s="33">
        <v>475899</v>
      </c>
      <c r="K43" s="33">
        <v>160000</v>
      </c>
      <c r="L43" s="61" t="s">
        <v>6512</v>
      </c>
      <c r="M43" s="60">
        <v>2</v>
      </c>
      <c r="N43" s="33">
        <v>294499</v>
      </c>
      <c r="O43" s="33">
        <v>149999</v>
      </c>
      <c r="P43" s="61" t="s">
        <v>6513</v>
      </c>
      <c r="Q43" s="60">
        <v>3</v>
      </c>
      <c r="R43" s="33">
        <v>259500</v>
      </c>
      <c r="S43" s="33">
        <v>101500</v>
      </c>
      <c r="T43" s="61" t="s">
        <v>5910</v>
      </c>
      <c r="U43" s="60"/>
      <c r="V43" s="33"/>
      <c r="W43" s="33"/>
      <c r="X43" s="61"/>
      <c r="Y43" s="60">
        <v>2</v>
      </c>
      <c r="Z43" s="33">
        <v>186000</v>
      </c>
      <c r="AA43" s="33">
        <v>135000</v>
      </c>
      <c r="AB43" s="61">
        <v>8258767620</v>
      </c>
      <c r="AC43" s="60">
        <v>11</v>
      </c>
      <c r="AD43" s="33">
        <v>4236431.2</v>
      </c>
      <c r="AE43" s="33">
        <v>2854083.2</v>
      </c>
      <c r="AF43" s="61">
        <v>8257795402</v>
      </c>
      <c r="AG43" s="30">
        <f t="shared" si="29"/>
        <v>22</v>
      </c>
      <c r="AH43" s="13">
        <f t="shared" si="30"/>
        <v>5452329.2000000002</v>
      </c>
    </row>
    <row r="44" spans="1:35" hidden="1" x14ac:dyDescent="0.25">
      <c r="A44" s="158"/>
      <c r="B44" s="128" t="s">
        <v>673</v>
      </c>
      <c r="C44" s="48"/>
      <c r="D44" s="51">
        <v>7520984.2000000002</v>
      </c>
      <c r="E44" s="143"/>
      <c r="F44" s="143"/>
      <c r="G44" s="34">
        <f t="shared" si="31"/>
        <v>0.11177187642909629</v>
      </c>
      <c r="H44" s="53">
        <v>15</v>
      </c>
      <c r="I44" s="60">
        <v>8</v>
      </c>
      <c r="J44" s="33">
        <v>7133804</v>
      </c>
      <c r="K44" s="33">
        <v>2720000</v>
      </c>
      <c r="L44" s="61">
        <v>8248912187</v>
      </c>
      <c r="M44" s="60"/>
      <c r="N44" s="33"/>
      <c r="O44" s="33"/>
      <c r="P44" s="61"/>
      <c r="Q44" s="60"/>
      <c r="R44" s="33"/>
      <c r="S44" s="33"/>
      <c r="T44" s="61"/>
      <c r="U44" s="60"/>
      <c r="V44" s="33"/>
      <c r="W44" s="33"/>
      <c r="X44" s="61"/>
      <c r="Y44" s="60"/>
      <c r="Z44" s="33"/>
      <c r="AA44" s="33"/>
      <c r="AB44" s="61"/>
      <c r="AC44" s="60">
        <v>7</v>
      </c>
      <c r="AD44" s="33">
        <v>387180.2</v>
      </c>
      <c r="AE44" s="33">
        <v>69500</v>
      </c>
      <c r="AF44" s="61" t="s">
        <v>687</v>
      </c>
      <c r="AG44" s="30">
        <f t="shared" si="29"/>
        <v>15</v>
      </c>
      <c r="AH44" s="13">
        <f t="shared" si="30"/>
        <v>7520984.2000000002</v>
      </c>
    </row>
    <row r="45" spans="1:35" hidden="1" x14ac:dyDescent="0.25">
      <c r="A45" s="158"/>
      <c r="B45" s="128" t="s">
        <v>1292</v>
      </c>
      <c r="C45" s="48"/>
      <c r="D45" s="51">
        <v>13629038</v>
      </c>
      <c r="E45" s="143"/>
      <c r="F45" s="143"/>
      <c r="G45" s="34">
        <f t="shared" si="31"/>
        <v>0.20254571884135292</v>
      </c>
      <c r="H45" s="53">
        <v>28</v>
      </c>
      <c r="I45" s="60">
        <v>3</v>
      </c>
      <c r="J45" s="33">
        <v>9248600</v>
      </c>
      <c r="K45" s="33">
        <v>8553600</v>
      </c>
      <c r="L45" s="61">
        <v>8248002292</v>
      </c>
      <c r="M45" s="60"/>
      <c r="N45" s="33"/>
      <c r="O45" s="33"/>
      <c r="P45" s="61"/>
      <c r="Q45" s="60">
        <v>6</v>
      </c>
      <c r="R45" s="33">
        <v>1723800</v>
      </c>
      <c r="S45" s="33">
        <v>704000</v>
      </c>
      <c r="T45" s="61" t="s">
        <v>5482</v>
      </c>
      <c r="U45" s="60">
        <v>5</v>
      </c>
      <c r="V45" s="33">
        <v>500630</v>
      </c>
      <c r="W45" s="33">
        <v>194508</v>
      </c>
      <c r="X45" s="61">
        <v>8241708897</v>
      </c>
      <c r="Y45" s="60">
        <v>3</v>
      </c>
      <c r="Z45" s="33">
        <v>184830</v>
      </c>
      <c r="AA45" s="33">
        <v>79680</v>
      </c>
      <c r="AB45" s="61" t="s">
        <v>3160</v>
      </c>
      <c r="AC45" s="60">
        <v>11</v>
      </c>
      <c r="AD45" s="33">
        <v>1971178</v>
      </c>
      <c r="AE45" s="33">
        <v>465000</v>
      </c>
      <c r="AF45" s="61">
        <v>8246962854</v>
      </c>
      <c r="AG45" s="30">
        <f t="shared" si="29"/>
        <v>28</v>
      </c>
      <c r="AH45" s="13">
        <f t="shared" si="30"/>
        <v>13629038</v>
      </c>
    </row>
    <row r="46" spans="1:35" hidden="1" x14ac:dyDescent="0.25">
      <c r="A46" s="158"/>
      <c r="B46" s="129" t="s">
        <v>1143</v>
      </c>
      <c r="C46" s="48"/>
      <c r="D46" s="51">
        <v>31437745.690000001</v>
      </c>
      <c r="E46" s="143"/>
      <c r="F46" s="143"/>
      <c r="G46" s="34">
        <f t="shared" si="31"/>
        <v>0.46720691508327256</v>
      </c>
      <c r="H46" s="53">
        <v>73</v>
      </c>
      <c r="I46" s="60">
        <v>5</v>
      </c>
      <c r="J46" s="33">
        <v>1463600</v>
      </c>
      <c r="K46" s="33">
        <v>603000</v>
      </c>
      <c r="L46" s="61">
        <v>8253410165</v>
      </c>
      <c r="M46" s="60"/>
      <c r="N46" s="33"/>
      <c r="O46" s="33"/>
      <c r="P46" s="61"/>
      <c r="Q46" s="60">
        <v>23</v>
      </c>
      <c r="R46" s="33">
        <v>10947546.969999999</v>
      </c>
      <c r="S46" s="33">
        <v>2250000</v>
      </c>
      <c r="T46" s="61">
        <v>8260242755</v>
      </c>
      <c r="U46" s="60">
        <v>10</v>
      </c>
      <c r="V46" s="33">
        <v>8109341</v>
      </c>
      <c r="W46" s="33">
        <v>3820000</v>
      </c>
      <c r="X46" s="61" t="s">
        <v>6132</v>
      </c>
      <c r="Y46" s="60">
        <v>3</v>
      </c>
      <c r="Z46" s="33">
        <v>165400</v>
      </c>
      <c r="AA46" s="33">
        <v>110400</v>
      </c>
      <c r="AB46" s="61" t="s">
        <v>3125</v>
      </c>
      <c r="AC46" s="60">
        <v>32</v>
      </c>
      <c r="AD46" s="33">
        <v>10751857.720000001</v>
      </c>
      <c r="AE46" s="33">
        <v>5988206</v>
      </c>
      <c r="AF46" s="61" t="s">
        <v>1201</v>
      </c>
      <c r="AG46" s="30">
        <f t="shared" si="29"/>
        <v>73</v>
      </c>
      <c r="AH46" s="13">
        <f t="shared" si="30"/>
        <v>31437745.689999998</v>
      </c>
    </row>
    <row r="47" spans="1:35" hidden="1" x14ac:dyDescent="0.25">
      <c r="A47" s="158"/>
      <c r="B47" s="128" t="s">
        <v>446</v>
      </c>
      <c r="C47" s="48"/>
      <c r="D47" s="51">
        <v>1106563</v>
      </c>
      <c r="E47" s="143"/>
      <c r="F47" s="143"/>
      <c r="G47" s="34">
        <f t="shared" si="31"/>
        <v>1.6445005016366088E-2</v>
      </c>
      <c r="H47" s="53">
        <v>2</v>
      </c>
      <c r="I47" s="60"/>
      <c r="J47" s="33"/>
      <c r="K47" s="33"/>
      <c r="L47" s="61"/>
      <c r="M47" s="60"/>
      <c r="N47" s="33"/>
      <c r="O47" s="33"/>
      <c r="P47" s="61"/>
      <c r="Q47" s="60"/>
      <c r="R47" s="33"/>
      <c r="S47" s="33"/>
      <c r="T47" s="61"/>
      <c r="U47" s="60">
        <v>1</v>
      </c>
      <c r="V47" s="33">
        <v>139803</v>
      </c>
      <c r="W47" s="33">
        <v>139803</v>
      </c>
      <c r="X47" s="61" t="s">
        <v>5981</v>
      </c>
      <c r="Y47" s="60"/>
      <c r="Z47" s="33"/>
      <c r="AA47" s="33"/>
      <c r="AB47" s="61"/>
      <c r="AC47" s="60">
        <v>1</v>
      </c>
      <c r="AD47" s="33">
        <v>966760</v>
      </c>
      <c r="AE47" s="33">
        <v>966760</v>
      </c>
      <c r="AF47" s="61">
        <v>8253844789</v>
      </c>
      <c r="AG47" s="30">
        <f t="shared" si="29"/>
        <v>2</v>
      </c>
      <c r="AH47" s="13">
        <f t="shared" si="30"/>
        <v>1106563</v>
      </c>
    </row>
    <row r="48" spans="1:35" hidden="1" x14ac:dyDescent="0.25">
      <c r="A48" s="158"/>
      <c r="B48" s="128" t="s">
        <v>3046</v>
      </c>
      <c r="C48" s="48"/>
      <c r="D48" s="51">
        <v>70000</v>
      </c>
      <c r="E48" s="143"/>
      <c r="F48" s="143"/>
      <c r="G48" s="34">
        <f t="shared" si="31"/>
        <v>1.0402935496177136E-3</v>
      </c>
      <c r="H48" s="53">
        <v>1</v>
      </c>
      <c r="I48" s="60"/>
      <c r="J48" s="33"/>
      <c r="K48" s="33"/>
      <c r="L48" s="61"/>
      <c r="M48" s="60"/>
      <c r="N48" s="33"/>
      <c r="O48" s="33"/>
      <c r="P48" s="61"/>
      <c r="Q48" s="60"/>
      <c r="R48" s="33"/>
      <c r="S48" s="33"/>
      <c r="T48" s="61"/>
      <c r="U48" s="60"/>
      <c r="V48" s="33"/>
      <c r="W48" s="33"/>
      <c r="X48" s="61"/>
      <c r="Y48" s="60"/>
      <c r="Z48" s="33"/>
      <c r="AA48" s="33"/>
      <c r="AB48" s="61"/>
      <c r="AC48" s="60">
        <v>1</v>
      </c>
      <c r="AD48" s="33">
        <v>70000</v>
      </c>
      <c r="AE48" s="33">
        <v>70000</v>
      </c>
      <c r="AF48" s="61" t="s">
        <v>3048</v>
      </c>
      <c r="AG48" s="30">
        <f t="shared" si="29"/>
        <v>1</v>
      </c>
      <c r="AH48" s="13">
        <f t="shared" si="30"/>
        <v>70000</v>
      </c>
    </row>
    <row r="49" spans="1:35" s="102" customFormat="1" ht="23.1" hidden="1" customHeight="1" thickBot="1" x14ac:dyDescent="0.35">
      <c r="A49" s="166" t="s">
        <v>6484</v>
      </c>
      <c r="B49" s="167"/>
      <c r="C49" s="168"/>
      <c r="D49" s="104">
        <f>SUM(D37:D48)</f>
        <v>67288699.450000003</v>
      </c>
      <c r="E49" s="142"/>
      <c r="F49" s="142"/>
      <c r="G49" s="105"/>
      <c r="H49" s="112">
        <f>SUM(H37:H48)</f>
        <v>196</v>
      </c>
      <c r="I49" s="113">
        <f>SUM(I37:I48)</f>
        <v>29</v>
      </c>
      <c r="J49" s="108">
        <f>SUM(J37:J48)</f>
        <v>19267803</v>
      </c>
      <c r="K49" s="108"/>
      <c r="L49" s="114"/>
      <c r="M49" s="113">
        <f t="shared" ref="M49:N49" si="32">SUM(M37:M48)</f>
        <v>9</v>
      </c>
      <c r="N49" s="108">
        <f t="shared" si="32"/>
        <v>882519</v>
      </c>
      <c r="O49" s="108"/>
      <c r="P49" s="114"/>
      <c r="Q49" s="113">
        <f t="shared" ref="Q49:R49" si="33">SUM(Q37:Q48)</f>
        <v>42</v>
      </c>
      <c r="R49" s="108">
        <f t="shared" si="33"/>
        <v>15781405.969999999</v>
      </c>
      <c r="S49" s="108"/>
      <c r="T49" s="114"/>
      <c r="U49" s="113">
        <f t="shared" ref="U49:V49" si="34">SUM(U37:U48)</f>
        <v>23</v>
      </c>
      <c r="V49" s="108">
        <f t="shared" si="34"/>
        <v>9480764</v>
      </c>
      <c r="W49" s="108"/>
      <c r="X49" s="114"/>
      <c r="Y49" s="113">
        <f t="shared" ref="Y49:Z49" si="35">SUM(Y37:Y48)</f>
        <v>8</v>
      </c>
      <c r="Z49" s="108">
        <f t="shared" si="35"/>
        <v>536230</v>
      </c>
      <c r="AA49" s="108"/>
      <c r="AB49" s="114"/>
      <c r="AC49" s="113">
        <f t="shared" ref="AC49:AD49" si="36">SUM(AC37:AC48)</f>
        <v>85</v>
      </c>
      <c r="AD49" s="108">
        <f t="shared" si="36"/>
        <v>21339977.480000004</v>
      </c>
      <c r="AE49" s="108"/>
      <c r="AF49" s="114"/>
      <c r="AG49" s="110">
        <f t="shared" si="29"/>
        <v>196</v>
      </c>
      <c r="AH49" s="111">
        <f t="shared" si="30"/>
        <v>67288699.450000003</v>
      </c>
    </row>
    <row r="50" spans="1:35" ht="16.5" thickTop="1" x14ac:dyDescent="0.25">
      <c r="A50" s="157" t="s">
        <v>790</v>
      </c>
      <c r="B50" s="131" t="s">
        <v>1400</v>
      </c>
      <c r="C50" s="70"/>
      <c r="D50" s="71">
        <v>12175294.34</v>
      </c>
      <c r="E50" s="141">
        <f>SUM(D55/D218)</f>
        <v>9.6048732994433207E-3</v>
      </c>
      <c r="F50" s="141"/>
      <c r="G50" s="72">
        <f>SUM(D50/$D$55)</f>
        <v>0.55654896628856376</v>
      </c>
      <c r="H50" s="77">
        <v>108</v>
      </c>
      <c r="I50" s="74"/>
      <c r="J50" s="75"/>
      <c r="K50" s="75"/>
      <c r="L50" s="76"/>
      <c r="M50" s="74">
        <v>2</v>
      </c>
      <c r="N50" s="75">
        <v>30050</v>
      </c>
      <c r="O50" s="75"/>
      <c r="P50" s="76"/>
      <c r="Q50" s="74">
        <v>10</v>
      </c>
      <c r="R50" s="75">
        <v>1510806.74</v>
      </c>
      <c r="S50" s="75">
        <v>405000</v>
      </c>
      <c r="T50" s="76" t="s">
        <v>5546</v>
      </c>
      <c r="U50" s="74">
        <v>9</v>
      </c>
      <c r="V50" s="75">
        <v>914600</v>
      </c>
      <c r="W50" s="75">
        <v>210000</v>
      </c>
      <c r="X50" s="76">
        <v>8251578992</v>
      </c>
      <c r="Y50" s="74">
        <v>3</v>
      </c>
      <c r="Z50" s="75">
        <v>105860</v>
      </c>
      <c r="AA50" s="75">
        <v>53700</v>
      </c>
      <c r="AB50" s="76" t="s">
        <v>3169</v>
      </c>
      <c r="AC50" s="74">
        <v>84</v>
      </c>
      <c r="AD50" s="75">
        <v>9613977.5999999996</v>
      </c>
      <c r="AE50" s="75">
        <v>3825000</v>
      </c>
      <c r="AF50" s="76" t="s">
        <v>1460</v>
      </c>
      <c r="AG50" s="30">
        <f t="shared" si="29"/>
        <v>108</v>
      </c>
      <c r="AH50" s="13">
        <f t="shared" si="30"/>
        <v>12175294.34</v>
      </c>
    </row>
    <row r="51" spans="1:35" x14ac:dyDescent="0.25">
      <c r="A51" s="158"/>
      <c r="B51" s="132" t="s">
        <v>1591</v>
      </c>
      <c r="C51" s="48"/>
      <c r="D51" s="51">
        <v>774650</v>
      </c>
      <c r="E51" s="143"/>
      <c r="F51" s="143"/>
      <c r="G51" s="34">
        <f t="shared" ref="G51:G54" si="37">SUM(D51/$D$55)</f>
        <v>3.541028616606208E-2</v>
      </c>
      <c r="H51" s="53">
        <v>3</v>
      </c>
      <c r="I51" s="60"/>
      <c r="J51" s="33"/>
      <c r="K51" s="33"/>
      <c r="L51" s="61"/>
      <c r="M51" s="60"/>
      <c r="N51" s="33"/>
      <c r="O51" s="33"/>
      <c r="P51" s="61"/>
      <c r="Q51" s="60">
        <v>1</v>
      </c>
      <c r="R51" s="33">
        <v>344700</v>
      </c>
      <c r="S51" s="33">
        <v>344700</v>
      </c>
      <c r="T51" s="61" t="s">
        <v>5549</v>
      </c>
      <c r="U51" s="60"/>
      <c r="V51" s="33"/>
      <c r="W51" s="33"/>
      <c r="X51" s="61"/>
      <c r="Y51" s="60"/>
      <c r="Z51" s="33"/>
      <c r="AA51" s="33"/>
      <c r="AB51" s="61"/>
      <c r="AC51" s="60">
        <v>2</v>
      </c>
      <c r="AD51" s="33">
        <v>429950</v>
      </c>
      <c r="AE51" s="33">
        <v>350000</v>
      </c>
      <c r="AF51" s="61">
        <v>8264334828</v>
      </c>
      <c r="AG51" s="30">
        <f t="shared" si="29"/>
        <v>3</v>
      </c>
      <c r="AH51" s="13">
        <f t="shared" si="30"/>
        <v>774650</v>
      </c>
    </row>
    <row r="52" spans="1:35" x14ac:dyDescent="0.25">
      <c r="A52" s="158"/>
      <c r="B52" s="132" t="s">
        <v>453</v>
      </c>
      <c r="C52" s="48"/>
      <c r="D52" s="51">
        <v>4933061.43</v>
      </c>
      <c r="E52" s="143"/>
      <c r="F52" s="143"/>
      <c r="G52" s="34">
        <f t="shared" si="37"/>
        <v>0.22549682683929956</v>
      </c>
      <c r="H52" s="53">
        <v>16</v>
      </c>
      <c r="I52" s="60"/>
      <c r="J52" s="33"/>
      <c r="K52" s="33"/>
      <c r="L52" s="61"/>
      <c r="M52" s="60">
        <v>1</v>
      </c>
      <c r="N52" s="33">
        <v>294000</v>
      </c>
      <c r="O52" s="33">
        <v>294000</v>
      </c>
      <c r="P52" s="139" t="s">
        <v>3504</v>
      </c>
      <c r="Q52" s="60">
        <v>9</v>
      </c>
      <c r="R52" s="33">
        <v>3684571.43</v>
      </c>
      <c r="S52" s="33">
        <v>2640163.9300000002</v>
      </c>
      <c r="T52" s="139" t="s">
        <v>5233</v>
      </c>
      <c r="U52" s="60"/>
      <c r="V52" s="33"/>
      <c r="W52" s="33"/>
      <c r="X52" s="61"/>
      <c r="Y52" s="60"/>
      <c r="Z52" s="33"/>
      <c r="AA52" s="33"/>
      <c r="AB52" s="61"/>
      <c r="AC52" s="60">
        <v>6</v>
      </c>
      <c r="AD52" s="33">
        <v>954490</v>
      </c>
      <c r="AE52" s="33">
        <v>242000</v>
      </c>
      <c r="AF52" s="61" t="s">
        <v>457</v>
      </c>
      <c r="AG52" s="30">
        <f t="shared" si="29"/>
        <v>16</v>
      </c>
      <c r="AH52" s="13">
        <f t="shared" si="30"/>
        <v>4933061.43</v>
      </c>
    </row>
    <row r="53" spans="1:35" x14ac:dyDescent="0.25">
      <c r="A53" s="158"/>
      <c r="B53" s="128" t="s">
        <v>788</v>
      </c>
      <c r="C53" s="48"/>
      <c r="D53" s="51">
        <v>586438.97</v>
      </c>
      <c r="E53" s="143"/>
      <c r="F53" s="143"/>
      <c r="G53" s="34">
        <f t="shared" si="37"/>
        <v>2.6806908599536168E-2</v>
      </c>
      <c r="H53" s="53">
        <v>7</v>
      </c>
      <c r="I53" s="60"/>
      <c r="J53" s="33"/>
      <c r="K53" s="33"/>
      <c r="L53" s="61"/>
      <c r="M53" s="60"/>
      <c r="N53" s="33"/>
      <c r="O53" s="33"/>
      <c r="P53" s="61"/>
      <c r="Q53" s="60"/>
      <c r="R53" s="33"/>
      <c r="S53" s="33"/>
      <c r="T53" s="61"/>
      <c r="U53" s="60">
        <v>3</v>
      </c>
      <c r="V53" s="33">
        <v>306120</v>
      </c>
      <c r="W53" s="33">
        <v>184720</v>
      </c>
      <c r="X53" s="61" t="s">
        <v>6041</v>
      </c>
      <c r="Y53" s="60"/>
      <c r="Z53" s="33"/>
      <c r="AA53" s="33"/>
      <c r="AB53" s="61"/>
      <c r="AC53" s="60">
        <v>4</v>
      </c>
      <c r="AD53" s="33">
        <v>280318.96999999997</v>
      </c>
      <c r="AE53" s="33">
        <v>145358.98000000001</v>
      </c>
      <c r="AF53" s="61">
        <v>8247619681</v>
      </c>
      <c r="AG53" s="30">
        <f t="shared" si="29"/>
        <v>7</v>
      </c>
      <c r="AH53" s="13">
        <f t="shared" si="30"/>
        <v>586438.97</v>
      </c>
    </row>
    <row r="54" spans="1:35" x14ac:dyDescent="0.25">
      <c r="A54" s="158"/>
      <c r="B54" s="128" t="s">
        <v>2882</v>
      </c>
      <c r="C54" s="48"/>
      <c r="D54" s="51">
        <v>3406967</v>
      </c>
      <c r="E54" s="143"/>
      <c r="F54" s="143"/>
      <c r="G54" s="34">
        <f t="shared" si="37"/>
        <v>0.15573701210653848</v>
      </c>
      <c r="H54" s="53">
        <v>24</v>
      </c>
      <c r="I54" s="60">
        <v>21</v>
      </c>
      <c r="J54" s="33">
        <v>3229250</v>
      </c>
      <c r="K54" s="12">
        <v>640000</v>
      </c>
      <c r="L54" s="25" t="s">
        <v>4892</v>
      </c>
      <c r="M54" s="60">
        <v>1</v>
      </c>
      <c r="N54" s="33">
        <v>40500</v>
      </c>
      <c r="O54" s="33"/>
      <c r="P54" s="61"/>
      <c r="Q54" s="60"/>
      <c r="R54" s="33"/>
      <c r="S54" s="33"/>
      <c r="T54" s="61"/>
      <c r="U54" s="60"/>
      <c r="V54" s="33"/>
      <c r="W54" s="33"/>
      <c r="X54" s="61"/>
      <c r="Y54" s="60"/>
      <c r="Z54" s="33"/>
      <c r="AA54" s="33"/>
      <c r="AB54" s="61"/>
      <c r="AC54" s="60">
        <v>2</v>
      </c>
      <c r="AD54" s="33">
        <v>137217</v>
      </c>
      <c r="AE54" s="33">
        <v>68608.5</v>
      </c>
      <c r="AF54" s="61">
        <v>8251555698</v>
      </c>
      <c r="AG54" s="30">
        <f t="shared" si="29"/>
        <v>24</v>
      </c>
      <c r="AH54" s="13">
        <f t="shared" si="30"/>
        <v>3406967</v>
      </c>
    </row>
    <row r="55" spans="1:35" s="103" customFormat="1" ht="23.1" customHeight="1" thickBot="1" x14ac:dyDescent="0.35">
      <c r="A55" s="159" t="s">
        <v>6485</v>
      </c>
      <c r="B55" s="160"/>
      <c r="C55" s="161"/>
      <c r="D55" s="104">
        <f>SUM(D50:D54)</f>
        <v>21876411.739999998</v>
      </c>
      <c r="E55" s="142"/>
      <c r="F55" s="142"/>
      <c r="G55" s="105"/>
      <c r="H55" s="106">
        <f>SUM(H50:H54)</f>
        <v>158</v>
      </c>
      <c r="I55" s="107">
        <f>SUM(I50:I54)</f>
        <v>21</v>
      </c>
      <c r="J55" s="108">
        <f>SUM(J50:J54)</f>
        <v>3229250</v>
      </c>
      <c r="K55" s="108"/>
      <c r="L55" s="109"/>
      <c r="M55" s="107">
        <f t="shared" ref="M55:N55" si="38">SUM(M50:M54)</f>
        <v>4</v>
      </c>
      <c r="N55" s="108">
        <f t="shared" si="38"/>
        <v>364550</v>
      </c>
      <c r="O55" s="108"/>
      <c r="P55" s="109"/>
      <c r="Q55" s="107">
        <f t="shared" ref="Q55:R55" si="39">SUM(Q50:Q54)</f>
        <v>20</v>
      </c>
      <c r="R55" s="108">
        <f t="shared" si="39"/>
        <v>5540078.1699999999</v>
      </c>
      <c r="S55" s="108"/>
      <c r="T55" s="109"/>
      <c r="U55" s="107">
        <f t="shared" ref="U55:V55" si="40">SUM(U50:U54)</f>
        <v>12</v>
      </c>
      <c r="V55" s="108">
        <f t="shared" si="40"/>
        <v>1220720</v>
      </c>
      <c r="W55" s="108"/>
      <c r="X55" s="109"/>
      <c r="Y55" s="107">
        <f t="shared" ref="Y55:Z55" si="41">SUM(Y50:Y54)</f>
        <v>3</v>
      </c>
      <c r="Z55" s="108">
        <f t="shared" si="41"/>
        <v>105860</v>
      </c>
      <c r="AA55" s="108"/>
      <c r="AB55" s="109"/>
      <c r="AC55" s="107">
        <f t="shared" ref="AC55:AD55" si="42">SUM(AC50:AC54)</f>
        <v>98</v>
      </c>
      <c r="AD55" s="108">
        <f t="shared" si="42"/>
        <v>11415953.57</v>
      </c>
      <c r="AE55" s="108"/>
      <c r="AF55" s="109"/>
      <c r="AG55" s="110">
        <f t="shared" si="29"/>
        <v>158</v>
      </c>
      <c r="AH55" s="111">
        <f t="shared" si="30"/>
        <v>21876411.740000002</v>
      </c>
      <c r="AI55" s="102"/>
    </row>
    <row r="56" spans="1:35" ht="16.5" hidden="1" thickTop="1" x14ac:dyDescent="0.25">
      <c r="A56" s="157" t="s">
        <v>541</v>
      </c>
      <c r="B56" s="130" t="s">
        <v>2829</v>
      </c>
      <c r="C56" s="70"/>
      <c r="D56" s="71">
        <v>1283062</v>
      </c>
      <c r="E56" s="141">
        <f>SUM(D73/D218)</f>
        <v>1.2755305513192712E-2</v>
      </c>
      <c r="F56" s="141"/>
      <c r="G56" s="72">
        <f>SUM(D56/$D$73)</f>
        <v>4.4164399445781675E-2</v>
      </c>
      <c r="H56" s="77">
        <v>9</v>
      </c>
      <c r="I56" s="74"/>
      <c r="J56" s="75"/>
      <c r="K56" s="75"/>
      <c r="L56" s="76"/>
      <c r="M56" s="74"/>
      <c r="N56" s="75"/>
      <c r="O56" s="75"/>
      <c r="P56" s="76"/>
      <c r="Q56" s="74"/>
      <c r="R56" s="75"/>
      <c r="S56" s="75"/>
      <c r="T56" s="76"/>
      <c r="U56" s="74">
        <v>2</v>
      </c>
      <c r="V56" s="75">
        <v>168000</v>
      </c>
      <c r="W56" s="75"/>
      <c r="X56" s="76"/>
      <c r="Y56" s="74"/>
      <c r="Z56" s="75"/>
      <c r="AA56" s="75"/>
      <c r="AB56" s="76"/>
      <c r="AC56" s="74">
        <v>7</v>
      </c>
      <c r="AD56" s="75">
        <v>1115062</v>
      </c>
      <c r="AE56" s="75"/>
      <c r="AF56" s="76"/>
      <c r="AG56" s="30">
        <f t="shared" si="29"/>
        <v>9</v>
      </c>
      <c r="AH56" s="13">
        <f t="shared" si="30"/>
        <v>1283062</v>
      </c>
    </row>
    <row r="57" spans="1:35" hidden="1" x14ac:dyDescent="0.25">
      <c r="A57" s="158"/>
      <c r="B57" s="128" t="s">
        <v>2013</v>
      </c>
      <c r="C57" s="48"/>
      <c r="D57" s="51">
        <v>7705506.6699999999</v>
      </c>
      <c r="E57" s="143"/>
      <c r="F57" s="143"/>
      <c r="G57" s="34">
        <f t="shared" ref="G57:G72" si="43">SUM(D57/$D$73)</f>
        <v>0.26523197983107205</v>
      </c>
      <c r="H57" s="53">
        <v>34</v>
      </c>
      <c r="I57" s="60"/>
      <c r="J57" s="33"/>
      <c r="K57" s="33"/>
      <c r="L57" s="61"/>
      <c r="M57" s="60"/>
      <c r="N57" s="33"/>
      <c r="O57" s="33"/>
      <c r="P57" s="61"/>
      <c r="Q57" s="60">
        <v>22</v>
      </c>
      <c r="R57" s="33">
        <v>705400</v>
      </c>
      <c r="S57" s="33"/>
      <c r="T57" s="61"/>
      <c r="U57" s="60">
        <v>2</v>
      </c>
      <c r="V57" s="33">
        <v>134400</v>
      </c>
      <c r="W57" s="33"/>
      <c r="X57" s="61"/>
      <c r="Y57" s="60">
        <v>6</v>
      </c>
      <c r="Z57" s="33">
        <v>164956.66999999998</v>
      </c>
      <c r="AA57" s="33"/>
      <c r="AB57" s="61"/>
      <c r="AC57" s="60">
        <v>4</v>
      </c>
      <c r="AD57" s="33">
        <v>6700750</v>
      </c>
      <c r="AE57" s="33"/>
      <c r="AF57" s="61"/>
      <c r="AG57" s="30">
        <f t="shared" si="29"/>
        <v>34</v>
      </c>
      <c r="AH57" s="13">
        <f t="shared" si="30"/>
        <v>7705506.6699999999</v>
      </c>
    </row>
    <row r="58" spans="1:35" hidden="1" x14ac:dyDescent="0.25">
      <c r="A58" s="158"/>
      <c r="B58" s="128" t="s">
        <v>2262</v>
      </c>
      <c r="C58" s="48"/>
      <c r="D58" s="51">
        <v>212546</v>
      </c>
      <c r="E58" s="143"/>
      <c r="F58" s="143"/>
      <c r="G58" s="34">
        <f t="shared" si="43"/>
        <v>7.3160661328938986E-3</v>
      </c>
      <c r="H58" s="53">
        <v>2</v>
      </c>
      <c r="I58" s="60"/>
      <c r="J58" s="33"/>
      <c r="K58" s="33"/>
      <c r="L58" s="61"/>
      <c r="M58" s="60"/>
      <c r="N58" s="33"/>
      <c r="O58" s="33"/>
      <c r="P58" s="61"/>
      <c r="Q58" s="60"/>
      <c r="R58" s="33"/>
      <c r="S58" s="33"/>
      <c r="T58" s="61"/>
      <c r="U58" s="60"/>
      <c r="V58" s="33"/>
      <c r="W58" s="33"/>
      <c r="X58" s="61"/>
      <c r="Y58" s="60"/>
      <c r="Z58" s="33"/>
      <c r="AA58" s="33"/>
      <c r="AB58" s="61"/>
      <c r="AC58" s="60">
        <v>2</v>
      </c>
      <c r="AD58" s="33">
        <v>212546</v>
      </c>
      <c r="AE58" s="33"/>
      <c r="AF58" s="61"/>
      <c r="AG58" s="30">
        <f t="shared" si="29"/>
        <v>2</v>
      </c>
      <c r="AH58" s="13">
        <f t="shared" si="30"/>
        <v>212546</v>
      </c>
    </row>
    <row r="59" spans="1:35" hidden="1" x14ac:dyDescent="0.25">
      <c r="A59" s="158"/>
      <c r="B59" s="128" t="s">
        <v>3991</v>
      </c>
      <c r="C59" s="48"/>
      <c r="D59" s="51">
        <v>354000</v>
      </c>
      <c r="E59" s="143"/>
      <c r="F59" s="143"/>
      <c r="G59" s="34">
        <f t="shared" si="43"/>
        <v>1.218506775495394E-2</v>
      </c>
      <c r="H59" s="53">
        <v>2</v>
      </c>
      <c r="I59" s="60"/>
      <c r="J59" s="33"/>
      <c r="K59" s="33"/>
      <c r="L59" s="61"/>
      <c r="M59" s="60">
        <v>1</v>
      </c>
      <c r="N59" s="33">
        <v>210000</v>
      </c>
      <c r="O59" s="33"/>
      <c r="P59" s="61"/>
      <c r="Q59" s="60"/>
      <c r="R59" s="33"/>
      <c r="S59" s="33"/>
      <c r="T59" s="61"/>
      <c r="U59" s="60">
        <v>1</v>
      </c>
      <c r="V59" s="33">
        <v>144000</v>
      </c>
      <c r="W59" s="33"/>
      <c r="X59" s="61"/>
      <c r="Y59" s="60"/>
      <c r="Z59" s="33"/>
      <c r="AA59" s="33"/>
      <c r="AB59" s="61"/>
      <c r="AC59" s="60"/>
      <c r="AD59" s="33"/>
      <c r="AE59" s="33"/>
      <c r="AF59" s="61"/>
      <c r="AG59" s="30">
        <f t="shared" si="29"/>
        <v>2</v>
      </c>
      <c r="AH59" s="13">
        <f t="shared" si="30"/>
        <v>354000</v>
      </c>
    </row>
    <row r="60" spans="1:35" hidden="1" x14ac:dyDescent="0.25">
      <c r="A60" s="158"/>
      <c r="B60" s="128" t="s">
        <v>2551</v>
      </c>
      <c r="C60" s="48"/>
      <c r="D60" s="51">
        <v>690988.28</v>
      </c>
      <c r="E60" s="143"/>
      <c r="F60" s="143"/>
      <c r="G60" s="34">
        <f t="shared" si="43"/>
        <v>2.3784573473669732E-2</v>
      </c>
      <c r="H60" s="53">
        <v>3</v>
      </c>
      <c r="I60" s="60"/>
      <c r="J60" s="33"/>
      <c r="K60" s="33"/>
      <c r="L60" s="61"/>
      <c r="M60" s="60"/>
      <c r="N60" s="33"/>
      <c r="O60" s="33"/>
      <c r="P60" s="61"/>
      <c r="Q60" s="60"/>
      <c r="R60" s="33"/>
      <c r="S60" s="33"/>
      <c r="T60" s="61"/>
      <c r="U60" s="60"/>
      <c r="V60" s="33"/>
      <c r="W60" s="33"/>
      <c r="X60" s="61"/>
      <c r="Y60" s="60"/>
      <c r="Z60" s="33"/>
      <c r="AA60" s="33"/>
      <c r="AB60" s="61"/>
      <c r="AC60" s="60">
        <v>3</v>
      </c>
      <c r="AD60" s="33">
        <v>690988.28</v>
      </c>
      <c r="AE60" s="33"/>
      <c r="AF60" s="61"/>
      <c r="AG60" s="30">
        <f t="shared" si="29"/>
        <v>3</v>
      </c>
      <c r="AH60" s="13">
        <f t="shared" si="30"/>
        <v>690988.28</v>
      </c>
    </row>
    <row r="61" spans="1:35" hidden="1" x14ac:dyDescent="0.25">
      <c r="A61" s="158"/>
      <c r="B61" s="129" t="s">
        <v>2809</v>
      </c>
      <c r="C61" s="48"/>
      <c r="D61" s="51">
        <v>11399074.119999999</v>
      </c>
      <c r="E61" s="143"/>
      <c r="F61" s="143"/>
      <c r="G61" s="34">
        <f t="shared" si="43"/>
        <v>0.39236861722017502</v>
      </c>
      <c r="H61" s="53">
        <v>7</v>
      </c>
      <c r="I61" s="60"/>
      <c r="J61" s="33"/>
      <c r="K61" s="33"/>
      <c r="L61" s="61"/>
      <c r="M61" s="60">
        <v>1</v>
      </c>
      <c r="N61" s="33">
        <v>500000</v>
      </c>
      <c r="O61" s="33"/>
      <c r="P61" s="61"/>
      <c r="Q61" s="60"/>
      <c r="R61" s="33"/>
      <c r="S61" s="33"/>
      <c r="T61" s="61"/>
      <c r="U61" s="60"/>
      <c r="V61" s="33"/>
      <c r="W61" s="33"/>
      <c r="X61" s="61"/>
      <c r="Y61" s="60"/>
      <c r="Z61" s="33"/>
      <c r="AA61" s="33"/>
      <c r="AB61" s="61"/>
      <c r="AC61" s="60">
        <v>6</v>
      </c>
      <c r="AD61" s="33">
        <v>10899074.119999999</v>
      </c>
      <c r="AE61" s="33"/>
      <c r="AF61" s="61"/>
      <c r="AG61" s="30">
        <f t="shared" si="29"/>
        <v>7</v>
      </c>
      <c r="AH61" s="13">
        <f t="shared" si="30"/>
        <v>11399074.119999999</v>
      </c>
    </row>
    <row r="62" spans="1:35" hidden="1" x14ac:dyDescent="0.25">
      <c r="A62" s="158"/>
      <c r="B62" s="128" t="s">
        <v>2071</v>
      </c>
      <c r="C62" s="48"/>
      <c r="D62" s="51">
        <v>787509.5</v>
      </c>
      <c r="E62" s="143"/>
      <c r="F62" s="143"/>
      <c r="G62" s="34">
        <f t="shared" si="43"/>
        <v>2.7106939590875425E-2</v>
      </c>
      <c r="H62" s="53">
        <v>9</v>
      </c>
      <c r="I62" s="60"/>
      <c r="J62" s="33"/>
      <c r="K62" s="33"/>
      <c r="L62" s="61"/>
      <c r="M62" s="60"/>
      <c r="N62" s="33"/>
      <c r="O62" s="33"/>
      <c r="P62" s="61"/>
      <c r="Q62" s="60">
        <v>1</v>
      </c>
      <c r="R62" s="33">
        <v>184000</v>
      </c>
      <c r="S62" s="33"/>
      <c r="T62" s="61"/>
      <c r="U62" s="60">
        <v>1</v>
      </c>
      <c r="V62" s="33">
        <v>150000</v>
      </c>
      <c r="W62" s="33"/>
      <c r="X62" s="61"/>
      <c r="Y62" s="60"/>
      <c r="Z62" s="33"/>
      <c r="AA62" s="33"/>
      <c r="AB62" s="61"/>
      <c r="AC62" s="60">
        <v>7</v>
      </c>
      <c r="AD62" s="33">
        <v>453509.5</v>
      </c>
      <c r="AE62" s="33"/>
      <c r="AF62" s="61"/>
      <c r="AG62" s="30">
        <f t="shared" si="29"/>
        <v>9</v>
      </c>
      <c r="AH62" s="13">
        <f t="shared" si="30"/>
        <v>787509.5</v>
      </c>
    </row>
    <row r="63" spans="1:35" hidden="1" x14ac:dyDescent="0.25">
      <c r="A63" s="158"/>
      <c r="B63" s="128" t="s">
        <v>2027</v>
      </c>
      <c r="C63" s="48"/>
      <c r="D63" s="51">
        <v>277259.13</v>
      </c>
      <c r="E63" s="143"/>
      <c r="F63" s="143"/>
      <c r="G63" s="34">
        <f t="shared" si="43"/>
        <v>9.543562951213511E-3</v>
      </c>
      <c r="H63" s="53">
        <v>36</v>
      </c>
      <c r="I63" s="60"/>
      <c r="J63" s="33"/>
      <c r="K63" s="33"/>
      <c r="L63" s="61"/>
      <c r="M63" s="60"/>
      <c r="N63" s="33"/>
      <c r="O63" s="33"/>
      <c r="P63" s="61"/>
      <c r="Q63" s="60"/>
      <c r="R63" s="33"/>
      <c r="S63" s="33"/>
      <c r="T63" s="61"/>
      <c r="U63" s="60"/>
      <c r="V63" s="33"/>
      <c r="W63" s="33"/>
      <c r="X63" s="61"/>
      <c r="Y63" s="60"/>
      <c r="Z63" s="33"/>
      <c r="AA63" s="33"/>
      <c r="AB63" s="61"/>
      <c r="AC63" s="60">
        <v>36</v>
      </c>
      <c r="AD63" s="33">
        <v>277259.13</v>
      </c>
      <c r="AE63" s="33"/>
      <c r="AF63" s="61"/>
      <c r="AG63" s="30">
        <f t="shared" si="29"/>
        <v>36</v>
      </c>
      <c r="AH63" s="13">
        <f t="shared" si="30"/>
        <v>277259.13</v>
      </c>
    </row>
    <row r="64" spans="1:35" hidden="1" x14ac:dyDescent="0.25">
      <c r="A64" s="158"/>
      <c r="B64" s="128" t="s">
        <v>6067</v>
      </c>
      <c r="C64" s="48"/>
      <c r="D64" s="51">
        <v>198000</v>
      </c>
      <c r="E64" s="143"/>
      <c r="F64" s="143"/>
      <c r="G64" s="34">
        <f t="shared" si="43"/>
        <v>6.8153768798894917E-3</v>
      </c>
      <c r="H64" s="53">
        <v>1</v>
      </c>
      <c r="I64" s="60"/>
      <c r="J64" s="33"/>
      <c r="K64" s="33"/>
      <c r="L64" s="61"/>
      <c r="M64" s="60"/>
      <c r="N64" s="33"/>
      <c r="O64" s="33"/>
      <c r="P64" s="61"/>
      <c r="Q64" s="60"/>
      <c r="R64" s="33"/>
      <c r="S64" s="33"/>
      <c r="T64" s="61"/>
      <c r="U64" s="60">
        <v>1</v>
      </c>
      <c r="V64" s="33">
        <v>198000</v>
      </c>
      <c r="W64" s="33"/>
      <c r="X64" s="61"/>
      <c r="Y64" s="60"/>
      <c r="Z64" s="33"/>
      <c r="AA64" s="33"/>
      <c r="AB64" s="61"/>
      <c r="AC64" s="60"/>
      <c r="AD64" s="33"/>
      <c r="AE64" s="33"/>
      <c r="AF64" s="61"/>
      <c r="AG64" s="30">
        <f t="shared" si="29"/>
        <v>1</v>
      </c>
      <c r="AH64" s="13">
        <f t="shared" si="30"/>
        <v>198000</v>
      </c>
    </row>
    <row r="65" spans="1:35" hidden="1" x14ac:dyDescent="0.25">
      <c r="A65" s="158"/>
      <c r="B65" s="128" t="s">
        <v>775</v>
      </c>
      <c r="C65" s="48"/>
      <c r="D65" s="51">
        <v>564800</v>
      </c>
      <c r="E65" s="143"/>
      <c r="F65" s="143"/>
      <c r="G65" s="34">
        <f t="shared" si="43"/>
        <v>1.9441034655361542E-2</v>
      </c>
      <c r="H65" s="53">
        <v>6</v>
      </c>
      <c r="I65" s="60">
        <v>2</v>
      </c>
      <c r="J65" s="33">
        <v>151200</v>
      </c>
      <c r="K65" s="33"/>
      <c r="L65" s="61"/>
      <c r="M65" s="60"/>
      <c r="N65" s="33"/>
      <c r="O65" s="33"/>
      <c r="P65" s="61"/>
      <c r="Q65" s="60"/>
      <c r="R65" s="33"/>
      <c r="S65" s="33"/>
      <c r="T65" s="61"/>
      <c r="U65" s="60">
        <v>1</v>
      </c>
      <c r="V65" s="33">
        <v>163200</v>
      </c>
      <c r="W65" s="33"/>
      <c r="X65" s="61"/>
      <c r="Y65" s="60"/>
      <c r="Z65" s="33"/>
      <c r="AA65" s="33"/>
      <c r="AB65" s="61"/>
      <c r="AC65" s="60">
        <v>3</v>
      </c>
      <c r="AD65" s="33">
        <v>250400</v>
      </c>
      <c r="AE65" s="33"/>
      <c r="AF65" s="61"/>
      <c r="AG65" s="30">
        <f t="shared" si="29"/>
        <v>6</v>
      </c>
      <c r="AH65" s="13">
        <f t="shared" si="30"/>
        <v>564800</v>
      </c>
    </row>
    <row r="66" spans="1:35" hidden="1" x14ac:dyDescent="0.25">
      <c r="A66" s="158"/>
      <c r="B66" s="128" t="s">
        <v>3756</v>
      </c>
      <c r="C66" s="48"/>
      <c r="D66" s="51">
        <v>200000</v>
      </c>
      <c r="E66" s="143"/>
      <c r="F66" s="143"/>
      <c r="G66" s="34">
        <f t="shared" si="43"/>
        <v>6.8842190705954466E-3</v>
      </c>
      <c r="H66" s="53">
        <v>1</v>
      </c>
      <c r="I66" s="60"/>
      <c r="J66" s="33"/>
      <c r="K66" s="33"/>
      <c r="L66" s="61"/>
      <c r="M66" s="60">
        <v>1</v>
      </c>
      <c r="N66" s="33">
        <v>200000</v>
      </c>
      <c r="O66" s="33"/>
      <c r="P66" s="61"/>
      <c r="Q66" s="60"/>
      <c r="R66" s="33"/>
      <c r="S66" s="33"/>
      <c r="T66" s="61"/>
      <c r="U66" s="60"/>
      <c r="V66" s="33"/>
      <c r="W66" s="33"/>
      <c r="X66" s="61"/>
      <c r="Y66" s="60"/>
      <c r="Z66" s="33"/>
      <c r="AA66" s="33"/>
      <c r="AB66" s="61"/>
      <c r="AC66" s="60"/>
      <c r="AD66" s="33"/>
      <c r="AE66" s="33"/>
      <c r="AF66" s="61"/>
      <c r="AG66" s="30">
        <f t="shared" si="29"/>
        <v>1</v>
      </c>
      <c r="AH66" s="13">
        <f t="shared" si="30"/>
        <v>200000</v>
      </c>
    </row>
    <row r="67" spans="1:35" hidden="1" x14ac:dyDescent="0.25">
      <c r="A67" s="158"/>
      <c r="B67" s="128" t="s">
        <v>2088</v>
      </c>
      <c r="C67" s="48"/>
      <c r="D67" s="51">
        <v>219600</v>
      </c>
      <c r="E67" s="143"/>
      <c r="F67" s="143"/>
      <c r="G67" s="34">
        <f t="shared" si="43"/>
        <v>7.5588725395138003E-3</v>
      </c>
      <c r="H67" s="53">
        <v>1</v>
      </c>
      <c r="I67" s="60"/>
      <c r="J67" s="33"/>
      <c r="K67" s="33"/>
      <c r="L67" s="61"/>
      <c r="M67" s="60"/>
      <c r="N67" s="33"/>
      <c r="O67" s="33"/>
      <c r="P67" s="61"/>
      <c r="Q67" s="60"/>
      <c r="R67" s="33"/>
      <c r="S67" s="33"/>
      <c r="T67" s="61"/>
      <c r="U67" s="60"/>
      <c r="V67" s="33"/>
      <c r="W67" s="33"/>
      <c r="X67" s="61"/>
      <c r="Y67" s="60"/>
      <c r="Z67" s="33"/>
      <c r="AA67" s="33"/>
      <c r="AB67" s="61"/>
      <c r="AC67" s="60">
        <v>1</v>
      </c>
      <c r="AD67" s="33">
        <v>219600</v>
      </c>
      <c r="AE67" s="33"/>
      <c r="AF67" s="61"/>
      <c r="AG67" s="30">
        <f t="shared" si="29"/>
        <v>1</v>
      </c>
      <c r="AH67" s="13">
        <f t="shared" si="30"/>
        <v>219600</v>
      </c>
    </row>
    <row r="68" spans="1:35" hidden="1" x14ac:dyDescent="0.25">
      <c r="A68" s="158"/>
      <c r="B68" s="128" t="s">
        <v>539</v>
      </c>
      <c r="C68" s="48"/>
      <c r="D68" s="51">
        <v>260310</v>
      </c>
      <c r="E68" s="143"/>
      <c r="F68" s="143"/>
      <c r="G68" s="34">
        <f t="shared" si="43"/>
        <v>8.9601553313335032E-3</v>
      </c>
      <c r="H68" s="53">
        <v>3</v>
      </c>
      <c r="I68" s="60"/>
      <c r="J68" s="33"/>
      <c r="K68" s="33"/>
      <c r="L68" s="61"/>
      <c r="M68" s="60"/>
      <c r="N68" s="33"/>
      <c r="O68" s="33"/>
      <c r="P68" s="61"/>
      <c r="Q68" s="60">
        <v>1</v>
      </c>
      <c r="R68" s="33">
        <v>128160</v>
      </c>
      <c r="S68" s="33"/>
      <c r="T68" s="61"/>
      <c r="U68" s="60"/>
      <c r="V68" s="33"/>
      <c r="W68" s="33"/>
      <c r="X68" s="61"/>
      <c r="Y68" s="60"/>
      <c r="Z68" s="33"/>
      <c r="AA68" s="33"/>
      <c r="AB68" s="61"/>
      <c r="AC68" s="60">
        <v>2</v>
      </c>
      <c r="AD68" s="33">
        <v>132150</v>
      </c>
      <c r="AE68" s="33"/>
      <c r="AF68" s="61"/>
      <c r="AG68" s="30">
        <f t="shared" si="29"/>
        <v>3</v>
      </c>
      <c r="AH68" s="13">
        <f t="shared" si="30"/>
        <v>260310</v>
      </c>
    </row>
    <row r="69" spans="1:35" hidden="1" x14ac:dyDescent="0.25">
      <c r="A69" s="158"/>
      <c r="B69" s="128" t="s">
        <v>3267</v>
      </c>
      <c r="C69" s="48"/>
      <c r="D69" s="51">
        <v>93000</v>
      </c>
      <c r="E69" s="143"/>
      <c r="F69" s="143"/>
      <c r="G69" s="34">
        <f t="shared" si="43"/>
        <v>3.2011618678268825E-3</v>
      </c>
      <c r="H69" s="53">
        <v>1</v>
      </c>
      <c r="I69" s="60"/>
      <c r="J69" s="33"/>
      <c r="K69" s="33"/>
      <c r="L69" s="61"/>
      <c r="M69" s="60"/>
      <c r="N69" s="33"/>
      <c r="O69" s="33"/>
      <c r="P69" s="61"/>
      <c r="Q69" s="60"/>
      <c r="R69" s="33"/>
      <c r="S69" s="33"/>
      <c r="T69" s="61"/>
      <c r="U69" s="60"/>
      <c r="V69" s="33"/>
      <c r="W69" s="33"/>
      <c r="X69" s="61"/>
      <c r="Y69" s="60">
        <v>1</v>
      </c>
      <c r="Z69" s="33">
        <v>93000</v>
      </c>
      <c r="AA69" s="33"/>
      <c r="AB69" s="61"/>
      <c r="AC69" s="60"/>
      <c r="AD69" s="33"/>
      <c r="AE69" s="33"/>
      <c r="AF69" s="61"/>
      <c r="AG69" s="30">
        <f t="shared" si="29"/>
        <v>1</v>
      </c>
      <c r="AH69" s="13">
        <f t="shared" si="30"/>
        <v>93000</v>
      </c>
    </row>
    <row r="70" spans="1:35" hidden="1" x14ac:dyDescent="0.25">
      <c r="A70" s="158"/>
      <c r="B70" s="128" t="s">
        <v>3364</v>
      </c>
      <c r="C70" s="48"/>
      <c r="D70" s="51">
        <v>4558000</v>
      </c>
      <c r="E70" s="143"/>
      <c r="F70" s="143"/>
      <c r="G70" s="34">
        <f t="shared" si="43"/>
        <v>0.15689135261887022</v>
      </c>
      <c r="H70" s="53">
        <v>5</v>
      </c>
      <c r="I70" s="26">
        <v>1</v>
      </c>
      <c r="J70" s="22">
        <v>1950000</v>
      </c>
      <c r="K70" s="22">
        <v>1950000</v>
      </c>
      <c r="L70" s="28" t="s">
        <v>4955</v>
      </c>
      <c r="M70" s="26">
        <v>2</v>
      </c>
      <c r="N70" s="22">
        <v>2299000</v>
      </c>
      <c r="O70" s="22">
        <v>2155000</v>
      </c>
      <c r="P70" s="28">
        <v>8233516059</v>
      </c>
      <c r="Q70" s="26">
        <v>1</v>
      </c>
      <c r="R70" s="22">
        <v>225000</v>
      </c>
      <c r="S70" s="22">
        <v>225000</v>
      </c>
      <c r="T70" s="28" t="s">
        <v>5895</v>
      </c>
      <c r="U70" s="26"/>
      <c r="V70" s="21"/>
      <c r="W70" s="21"/>
      <c r="X70" s="27"/>
      <c r="Y70" s="26">
        <v>1</v>
      </c>
      <c r="Z70" s="22">
        <v>84000</v>
      </c>
      <c r="AA70" s="22">
        <v>84000</v>
      </c>
      <c r="AB70" s="28" t="s">
        <v>3366</v>
      </c>
      <c r="AC70" s="26"/>
      <c r="AD70" s="21"/>
      <c r="AE70" s="21"/>
      <c r="AF70" s="27"/>
      <c r="AG70" s="30">
        <f t="shared" si="29"/>
        <v>5</v>
      </c>
      <c r="AH70" s="13">
        <f t="shared" si="30"/>
        <v>4558000</v>
      </c>
    </row>
    <row r="71" spans="1:35" hidden="1" x14ac:dyDescent="0.25">
      <c r="A71" s="158"/>
      <c r="B71" s="128" t="s">
        <v>5921</v>
      </c>
      <c r="C71" s="48"/>
      <c r="D71" s="51">
        <v>80000</v>
      </c>
      <c r="E71" s="143"/>
      <c r="F71" s="143"/>
      <c r="G71" s="34">
        <f t="shared" si="43"/>
        <v>2.7536876282381788E-3</v>
      </c>
      <c r="H71" s="53">
        <v>1</v>
      </c>
      <c r="I71" s="60"/>
      <c r="J71" s="33"/>
      <c r="K71" s="33"/>
      <c r="L71" s="61"/>
      <c r="M71" s="60"/>
      <c r="N71" s="33"/>
      <c r="O71" s="33"/>
      <c r="P71" s="61"/>
      <c r="Q71" s="60">
        <v>1</v>
      </c>
      <c r="R71" s="33">
        <v>80000</v>
      </c>
      <c r="S71" s="33"/>
      <c r="T71" s="61"/>
      <c r="U71" s="60"/>
      <c r="V71" s="33"/>
      <c r="W71" s="33"/>
      <c r="X71" s="61"/>
      <c r="Y71" s="60"/>
      <c r="Z71" s="33"/>
      <c r="AA71" s="33"/>
      <c r="AB71" s="61"/>
      <c r="AC71" s="60"/>
      <c r="AD71" s="33"/>
      <c r="AE71" s="33"/>
      <c r="AF71" s="61"/>
      <c r="AG71" s="30">
        <v>1</v>
      </c>
      <c r="AH71" s="13">
        <v>80000</v>
      </c>
    </row>
    <row r="72" spans="1:35" hidden="1" x14ac:dyDescent="0.25">
      <c r="A72" s="158"/>
      <c r="B72" s="128" t="s">
        <v>668</v>
      </c>
      <c r="C72" s="48"/>
      <c r="D72" s="51">
        <v>168296.01</v>
      </c>
      <c r="E72" s="143"/>
      <c r="F72" s="143"/>
      <c r="G72" s="34">
        <f t="shared" si="43"/>
        <v>5.79293300773561E-3</v>
      </c>
      <c r="H72" s="53">
        <v>2</v>
      </c>
      <c r="I72" s="60"/>
      <c r="J72" s="33"/>
      <c r="K72" s="33"/>
      <c r="L72" s="61"/>
      <c r="M72" s="60"/>
      <c r="N72" s="33"/>
      <c r="O72" s="33"/>
      <c r="P72" s="61"/>
      <c r="Q72" s="60"/>
      <c r="R72" s="33"/>
      <c r="S72" s="33"/>
      <c r="T72" s="61"/>
      <c r="U72" s="60"/>
      <c r="V72" s="33"/>
      <c r="W72" s="33"/>
      <c r="X72" s="61"/>
      <c r="Y72" s="60">
        <v>1</v>
      </c>
      <c r="Z72" s="33">
        <v>97800</v>
      </c>
      <c r="AA72" s="33"/>
      <c r="AB72" s="61"/>
      <c r="AC72" s="60">
        <v>1</v>
      </c>
      <c r="AD72" s="33">
        <v>70496.009999999995</v>
      </c>
      <c r="AE72" s="33"/>
      <c r="AF72" s="61"/>
      <c r="AG72" s="30">
        <v>2</v>
      </c>
      <c r="AH72" s="13">
        <v>168296.01</v>
      </c>
    </row>
    <row r="73" spans="1:35" s="103" customFormat="1" ht="23.1" hidden="1" customHeight="1" thickBot="1" x14ac:dyDescent="0.35">
      <c r="A73" s="159" t="s">
        <v>6486</v>
      </c>
      <c r="B73" s="160"/>
      <c r="C73" s="161"/>
      <c r="D73" s="104">
        <f>SUM(D56:D72)</f>
        <v>29051951.710000001</v>
      </c>
      <c r="E73" s="142"/>
      <c r="F73" s="142"/>
      <c r="G73" s="105"/>
      <c r="H73" s="106">
        <f>SUM(H56:H72)</f>
        <v>123</v>
      </c>
      <c r="I73" s="107">
        <f>SUM(I56:I72)</f>
        <v>3</v>
      </c>
      <c r="J73" s="108">
        <f>SUM(J56:J72)</f>
        <v>2101200</v>
      </c>
      <c r="K73" s="108"/>
      <c r="L73" s="109"/>
      <c r="M73" s="107">
        <f t="shared" ref="M73:N73" si="44">SUM(M56:M72)</f>
        <v>5</v>
      </c>
      <c r="N73" s="108">
        <f t="shared" si="44"/>
        <v>3209000</v>
      </c>
      <c r="O73" s="108"/>
      <c r="P73" s="109"/>
      <c r="Q73" s="107">
        <f t="shared" ref="Q73:R73" si="45">SUM(Q56:Q72)</f>
        <v>26</v>
      </c>
      <c r="R73" s="108">
        <f t="shared" si="45"/>
        <v>1322560</v>
      </c>
      <c r="S73" s="108"/>
      <c r="T73" s="109"/>
      <c r="U73" s="107">
        <f t="shared" ref="U73:V73" si="46">SUM(U56:U72)</f>
        <v>8</v>
      </c>
      <c r="V73" s="108">
        <f t="shared" si="46"/>
        <v>957600</v>
      </c>
      <c r="W73" s="108"/>
      <c r="X73" s="109"/>
      <c r="Y73" s="107">
        <f t="shared" ref="Y73:Z73" si="47">SUM(Y56:Y72)</f>
        <v>9</v>
      </c>
      <c r="Z73" s="108">
        <f t="shared" si="47"/>
        <v>439756.67</v>
      </c>
      <c r="AA73" s="108"/>
      <c r="AB73" s="109"/>
      <c r="AC73" s="107">
        <f t="shared" ref="AC73:AD73" si="48">SUM(AC56:AC72)</f>
        <v>72</v>
      </c>
      <c r="AD73" s="108">
        <f t="shared" si="48"/>
        <v>21021835.039999999</v>
      </c>
      <c r="AE73" s="108"/>
      <c r="AF73" s="109"/>
      <c r="AG73" s="110">
        <f t="shared" ref="AG73:AG104" si="49">SUM(AC73+Y73+U73+Q73+M73+I73)</f>
        <v>123</v>
      </c>
      <c r="AH73" s="111">
        <f t="shared" ref="AH73:AH104" si="50">SUM(AD73+Z73+V73+R73+N73+J73)</f>
        <v>29051951.710000001</v>
      </c>
      <c r="AI73" s="102"/>
    </row>
    <row r="74" spans="1:35" ht="16.5" hidden="1" thickTop="1" x14ac:dyDescent="0.25">
      <c r="A74" s="157" t="s">
        <v>334</v>
      </c>
      <c r="B74" s="133" t="s">
        <v>4271</v>
      </c>
      <c r="C74" s="70"/>
      <c r="D74" s="71">
        <v>5400000</v>
      </c>
      <c r="E74" s="141">
        <f>SUM(D83/D218)</f>
        <v>5.1825917145519726E-3</v>
      </c>
      <c r="F74" s="141"/>
      <c r="G74" s="72">
        <f>SUM(D74/$D$83)</f>
        <v>0.4574696796784341</v>
      </c>
      <c r="H74" s="77">
        <v>4</v>
      </c>
      <c r="I74" s="74">
        <v>2</v>
      </c>
      <c r="J74" s="78">
        <v>260000</v>
      </c>
      <c r="K74" s="79">
        <v>140000</v>
      </c>
      <c r="L74" s="80" t="s">
        <v>4972</v>
      </c>
      <c r="M74" s="81">
        <v>2</v>
      </c>
      <c r="N74" s="78">
        <v>5140000</v>
      </c>
      <c r="O74" s="79">
        <v>5000000</v>
      </c>
      <c r="P74" s="80" t="s">
        <v>4276</v>
      </c>
      <c r="Q74" s="81"/>
      <c r="R74" s="78"/>
      <c r="S74" s="78"/>
      <c r="T74" s="82"/>
      <c r="U74" s="81"/>
      <c r="V74" s="78"/>
      <c r="W74" s="78"/>
      <c r="X74" s="82"/>
      <c r="Y74" s="81"/>
      <c r="Z74" s="78"/>
      <c r="AA74" s="78"/>
      <c r="AB74" s="82"/>
      <c r="AC74" s="81"/>
      <c r="AD74" s="78"/>
      <c r="AE74" s="78"/>
      <c r="AF74" s="82"/>
      <c r="AG74" s="30">
        <f t="shared" si="49"/>
        <v>4</v>
      </c>
      <c r="AH74" s="13">
        <f t="shared" si="50"/>
        <v>5400000</v>
      </c>
    </row>
    <row r="75" spans="1:35" hidden="1" x14ac:dyDescent="0.25">
      <c r="A75" s="158"/>
      <c r="B75" s="128" t="s">
        <v>1253</v>
      </c>
      <c r="C75" s="48"/>
      <c r="D75" s="51">
        <v>3011081</v>
      </c>
      <c r="E75" s="143"/>
      <c r="F75" s="143"/>
      <c r="G75" s="34">
        <f t="shared" ref="G75:G82" si="51">SUM(D75/$D$83)</f>
        <v>0.25508856676959613</v>
      </c>
      <c r="H75" s="53">
        <v>10</v>
      </c>
      <c r="I75" s="60">
        <v>3</v>
      </c>
      <c r="J75" s="38">
        <v>805400</v>
      </c>
      <c r="K75" s="39">
        <v>395400</v>
      </c>
      <c r="L75" s="62" t="s">
        <v>4564</v>
      </c>
      <c r="M75" s="65">
        <v>1</v>
      </c>
      <c r="N75" s="38">
        <v>35400</v>
      </c>
      <c r="O75" s="39">
        <v>35400</v>
      </c>
      <c r="P75" s="62" t="s">
        <v>3679</v>
      </c>
      <c r="Q75" s="65">
        <v>2</v>
      </c>
      <c r="R75" s="38">
        <v>1640000</v>
      </c>
      <c r="S75" s="39">
        <v>1320000</v>
      </c>
      <c r="T75" s="62" t="s">
        <v>5450</v>
      </c>
      <c r="U75" s="65">
        <v>3</v>
      </c>
      <c r="V75" s="38">
        <v>495500</v>
      </c>
      <c r="W75" s="39">
        <v>238000</v>
      </c>
      <c r="X75" s="62" t="s">
        <v>6150</v>
      </c>
      <c r="Y75" s="65"/>
      <c r="Z75" s="38"/>
      <c r="AA75" s="38"/>
      <c r="AB75" s="63"/>
      <c r="AC75" s="65">
        <v>1</v>
      </c>
      <c r="AD75" s="38">
        <v>34781</v>
      </c>
      <c r="AE75" s="39"/>
      <c r="AF75" s="62"/>
      <c r="AG75" s="30">
        <f t="shared" si="49"/>
        <v>10</v>
      </c>
      <c r="AH75" s="13">
        <f t="shared" si="50"/>
        <v>3011081</v>
      </c>
    </row>
    <row r="76" spans="1:35" hidden="1" x14ac:dyDescent="0.25">
      <c r="A76" s="158"/>
      <c r="B76" s="128" t="s">
        <v>5157</v>
      </c>
      <c r="C76" s="48"/>
      <c r="D76" s="51">
        <v>138000</v>
      </c>
      <c r="E76" s="143"/>
      <c r="F76" s="143"/>
      <c r="G76" s="34">
        <f t="shared" si="51"/>
        <v>1.1690891814004428E-2</v>
      </c>
      <c r="H76" s="53">
        <v>2</v>
      </c>
      <c r="I76" s="60"/>
      <c r="J76" s="38"/>
      <c r="K76" s="38"/>
      <c r="L76" s="63"/>
      <c r="M76" s="65"/>
      <c r="N76" s="38"/>
      <c r="O76" s="38"/>
      <c r="P76" s="63"/>
      <c r="Q76" s="65">
        <v>2</v>
      </c>
      <c r="R76" s="38">
        <v>138000</v>
      </c>
      <c r="S76" s="39">
        <v>90000</v>
      </c>
      <c r="T76" s="62" t="s">
        <v>5159</v>
      </c>
      <c r="U76" s="65"/>
      <c r="V76" s="38"/>
      <c r="W76" s="38"/>
      <c r="X76" s="63"/>
      <c r="Y76" s="65"/>
      <c r="Z76" s="38"/>
      <c r="AA76" s="38"/>
      <c r="AB76" s="63"/>
      <c r="AC76" s="65"/>
      <c r="AD76" s="38"/>
      <c r="AE76" s="38"/>
      <c r="AF76" s="63"/>
      <c r="AG76" s="30">
        <f t="shared" si="49"/>
        <v>2</v>
      </c>
      <c r="AH76" s="13">
        <f t="shared" si="50"/>
        <v>138000</v>
      </c>
    </row>
    <row r="77" spans="1:35" hidden="1" x14ac:dyDescent="0.25">
      <c r="A77" s="158"/>
      <c r="B77" s="128" t="s">
        <v>369</v>
      </c>
      <c r="C77" s="48"/>
      <c r="D77" s="51">
        <v>464323.68</v>
      </c>
      <c r="E77" s="143"/>
      <c r="F77" s="143"/>
      <c r="G77" s="34">
        <f t="shared" si="51"/>
        <v>3.9335926880872542E-2</v>
      </c>
      <c r="H77" s="53">
        <v>9</v>
      </c>
      <c r="I77" s="60">
        <v>4</v>
      </c>
      <c r="J77" s="38">
        <v>267000</v>
      </c>
      <c r="K77" s="39">
        <v>87000</v>
      </c>
      <c r="L77" s="62" t="s">
        <v>4337</v>
      </c>
      <c r="M77" s="65"/>
      <c r="N77" s="38"/>
      <c r="O77" s="38"/>
      <c r="P77" s="63"/>
      <c r="Q77" s="65"/>
      <c r="R77" s="38"/>
      <c r="S77" s="38"/>
      <c r="T77" s="63"/>
      <c r="U77" s="65"/>
      <c r="V77" s="38"/>
      <c r="W77" s="38"/>
      <c r="X77" s="63"/>
      <c r="Y77" s="65">
        <v>1</v>
      </c>
      <c r="Z77" s="38">
        <v>83535.240000000005</v>
      </c>
      <c r="AA77" s="39">
        <v>83535.240000000005</v>
      </c>
      <c r="AB77" s="62" t="s">
        <v>3082</v>
      </c>
      <c r="AC77" s="65">
        <v>4</v>
      </c>
      <c r="AD77" s="38">
        <v>113788.44</v>
      </c>
      <c r="AE77" s="39">
        <v>60000</v>
      </c>
      <c r="AF77" s="62" t="s">
        <v>371</v>
      </c>
      <c r="AG77" s="30">
        <f t="shared" si="49"/>
        <v>9</v>
      </c>
      <c r="AH77" s="13">
        <f t="shared" si="50"/>
        <v>464323.68</v>
      </c>
    </row>
    <row r="78" spans="1:35" hidden="1" x14ac:dyDescent="0.25">
      <c r="A78" s="158"/>
      <c r="B78" s="128" t="s">
        <v>1667</v>
      </c>
      <c r="C78" s="48"/>
      <c r="D78" s="51">
        <v>863337.5</v>
      </c>
      <c r="E78" s="143"/>
      <c r="F78" s="143"/>
      <c r="G78" s="34">
        <f t="shared" si="51"/>
        <v>7.3139023996181496E-2</v>
      </c>
      <c r="H78" s="53">
        <v>8</v>
      </c>
      <c r="I78" s="60">
        <v>1</v>
      </c>
      <c r="J78" s="38">
        <v>44350</v>
      </c>
      <c r="K78" s="39"/>
      <c r="L78" s="62"/>
      <c r="M78" s="65"/>
      <c r="N78" s="38"/>
      <c r="O78" s="38"/>
      <c r="P78" s="63"/>
      <c r="Q78" s="65"/>
      <c r="R78" s="38"/>
      <c r="S78" s="38"/>
      <c r="T78" s="63"/>
      <c r="U78" s="65">
        <v>2</v>
      </c>
      <c r="V78" s="38">
        <v>155987.5</v>
      </c>
      <c r="W78" s="39">
        <v>82787.5</v>
      </c>
      <c r="X78" s="62" t="s">
        <v>6226</v>
      </c>
      <c r="Y78" s="65">
        <v>2</v>
      </c>
      <c r="Z78" s="38">
        <v>182000</v>
      </c>
      <c r="AA78" s="39">
        <v>130000</v>
      </c>
      <c r="AB78" s="62" t="s">
        <v>3177</v>
      </c>
      <c r="AC78" s="65">
        <v>3</v>
      </c>
      <c r="AD78" s="38">
        <v>481000</v>
      </c>
      <c r="AE78" s="39">
        <v>198000</v>
      </c>
      <c r="AF78" s="62" t="s">
        <v>1669</v>
      </c>
      <c r="AG78" s="30">
        <f t="shared" si="49"/>
        <v>8</v>
      </c>
      <c r="AH78" s="13">
        <f t="shared" si="50"/>
        <v>863337.5</v>
      </c>
    </row>
    <row r="79" spans="1:35" hidden="1" x14ac:dyDescent="0.25">
      <c r="A79" s="158"/>
      <c r="B79" s="128" t="s">
        <v>332</v>
      </c>
      <c r="C79" s="48"/>
      <c r="D79" s="51">
        <v>155000</v>
      </c>
      <c r="E79" s="143"/>
      <c r="F79" s="143"/>
      <c r="G79" s="34">
        <f t="shared" si="51"/>
        <v>1.3131074138918016E-2</v>
      </c>
      <c r="H79" s="53">
        <v>2</v>
      </c>
      <c r="I79" s="60"/>
      <c r="J79" s="38"/>
      <c r="K79" s="38"/>
      <c r="L79" s="63"/>
      <c r="M79" s="65"/>
      <c r="N79" s="38"/>
      <c r="O79" s="38"/>
      <c r="P79" s="63"/>
      <c r="Q79" s="65">
        <v>1</v>
      </c>
      <c r="R79" s="38">
        <v>140000</v>
      </c>
      <c r="S79" s="39">
        <v>140000</v>
      </c>
      <c r="T79" s="62" t="s">
        <v>5148</v>
      </c>
      <c r="U79" s="65"/>
      <c r="V79" s="38"/>
      <c r="W79" s="38"/>
      <c r="X79" s="63"/>
      <c r="Y79" s="65"/>
      <c r="Z79" s="38"/>
      <c r="AA79" s="38"/>
      <c r="AB79" s="63"/>
      <c r="AC79" s="65">
        <v>1</v>
      </c>
      <c r="AD79" s="38">
        <v>15000</v>
      </c>
      <c r="AE79" s="39"/>
      <c r="AF79" s="62"/>
      <c r="AG79" s="30">
        <f t="shared" si="49"/>
        <v>2</v>
      </c>
      <c r="AH79" s="13">
        <f t="shared" si="50"/>
        <v>155000</v>
      </c>
    </row>
    <row r="80" spans="1:35" hidden="1" x14ac:dyDescent="0.25">
      <c r="A80" s="158"/>
      <c r="B80" s="128" t="s">
        <v>5084</v>
      </c>
      <c r="C80" s="48"/>
      <c r="D80" s="51">
        <v>97500</v>
      </c>
      <c r="E80" s="143"/>
      <c r="F80" s="143"/>
      <c r="G80" s="34">
        <f t="shared" si="51"/>
        <v>8.259869216416171E-3</v>
      </c>
      <c r="H80" s="53">
        <v>1</v>
      </c>
      <c r="I80" s="60"/>
      <c r="J80" s="38"/>
      <c r="K80" s="38"/>
      <c r="L80" s="63"/>
      <c r="M80" s="65"/>
      <c r="N80" s="38"/>
      <c r="O80" s="38"/>
      <c r="P80" s="63"/>
      <c r="Q80" s="65">
        <v>1</v>
      </c>
      <c r="R80" s="38">
        <v>97500</v>
      </c>
      <c r="S80" s="39">
        <v>97500</v>
      </c>
      <c r="T80" s="62" t="s">
        <v>5086</v>
      </c>
      <c r="U80" s="65"/>
      <c r="V80" s="38"/>
      <c r="W80" s="38"/>
      <c r="X80" s="63"/>
      <c r="Y80" s="65"/>
      <c r="Z80" s="38"/>
      <c r="AA80" s="38"/>
      <c r="AB80" s="63"/>
      <c r="AC80" s="65"/>
      <c r="AD80" s="38"/>
      <c r="AE80" s="38"/>
      <c r="AF80" s="63"/>
      <c r="AG80" s="30">
        <f t="shared" si="49"/>
        <v>1</v>
      </c>
      <c r="AH80" s="13">
        <f t="shared" si="50"/>
        <v>97500</v>
      </c>
    </row>
    <row r="81" spans="1:35" hidden="1" x14ac:dyDescent="0.25">
      <c r="A81" s="158"/>
      <c r="B81" s="128" t="s">
        <v>6468</v>
      </c>
      <c r="C81" s="48"/>
      <c r="D81" s="51">
        <v>1323336.8399999999</v>
      </c>
      <c r="E81" s="143"/>
      <c r="F81" s="143"/>
      <c r="G81" s="34">
        <f t="shared" si="51"/>
        <v>0.11210860746323539</v>
      </c>
      <c r="H81" s="53">
        <v>11</v>
      </c>
      <c r="I81" s="60"/>
      <c r="J81" s="38"/>
      <c r="K81" s="38"/>
      <c r="L81" s="63"/>
      <c r="M81" s="65">
        <v>1</v>
      </c>
      <c r="N81" s="38">
        <v>105656.84</v>
      </c>
      <c r="O81" s="39">
        <v>105656.84</v>
      </c>
      <c r="P81" s="62" t="s">
        <v>3594</v>
      </c>
      <c r="Q81" s="65">
        <v>5</v>
      </c>
      <c r="R81" s="38">
        <v>499680</v>
      </c>
      <c r="S81" s="39">
        <v>265680</v>
      </c>
      <c r="T81" s="62" t="s">
        <v>5337</v>
      </c>
      <c r="U81" s="65"/>
      <c r="V81" s="38"/>
      <c r="W81" s="38"/>
      <c r="X81" s="63"/>
      <c r="Y81" s="65"/>
      <c r="Z81" s="38"/>
      <c r="AA81" s="38"/>
      <c r="AB81" s="63"/>
      <c r="AC81" s="65">
        <v>5</v>
      </c>
      <c r="AD81" s="38">
        <v>718000</v>
      </c>
      <c r="AE81" s="39">
        <v>540000</v>
      </c>
      <c r="AF81" s="62" t="s">
        <v>935</v>
      </c>
      <c r="AG81" s="30">
        <f t="shared" si="49"/>
        <v>11</v>
      </c>
      <c r="AH81" s="13">
        <f t="shared" si="50"/>
        <v>1323336.8400000001</v>
      </c>
    </row>
    <row r="82" spans="1:35" hidden="1" x14ac:dyDescent="0.25">
      <c r="A82" s="158"/>
      <c r="B82" s="128" t="s">
        <v>3448</v>
      </c>
      <c r="C82" s="48"/>
      <c r="D82" s="51">
        <v>351481.97</v>
      </c>
      <c r="E82" s="143"/>
      <c r="F82" s="143"/>
      <c r="G82" s="34">
        <f t="shared" si="51"/>
        <v>2.9776360042341663E-2</v>
      </c>
      <c r="H82" s="53">
        <v>6</v>
      </c>
      <c r="I82" s="60">
        <v>1</v>
      </c>
      <c r="J82" s="38">
        <v>44000</v>
      </c>
      <c r="K82" s="39"/>
      <c r="L82" s="62"/>
      <c r="M82" s="65">
        <v>2</v>
      </c>
      <c r="N82" s="38">
        <v>119081.97</v>
      </c>
      <c r="O82" s="39">
        <v>85000</v>
      </c>
      <c r="P82" s="62" t="s">
        <v>3453</v>
      </c>
      <c r="Q82" s="65">
        <v>1</v>
      </c>
      <c r="R82" s="38">
        <v>84200</v>
      </c>
      <c r="S82" s="39">
        <v>84200</v>
      </c>
      <c r="T82" s="62" t="s">
        <v>5165</v>
      </c>
      <c r="U82" s="65">
        <v>2</v>
      </c>
      <c r="V82" s="38">
        <v>104200</v>
      </c>
      <c r="W82" s="39">
        <v>59700</v>
      </c>
      <c r="X82" s="62" t="s">
        <v>5976</v>
      </c>
      <c r="Y82" s="65"/>
      <c r="Z82" s="38"/>
      <c r="AA82" s="38"/>
      <c r="AB82" s="63"/>
      <c r="AC82" s="65"/>
      <c r="AD82" s="38"/>
      <c r="AE82" s="38"/>
      <c r="AF82" s="63"/>
      <c r="AG82" s="30">
        <f t="shared" si="49"/>
        <v>6</v>
      </c>
      <c r="AH82" s="13">
        <f t="shared" si="50"/>
        <v>351481.97</v>
      </c>
    </row>
    <row r="83" spans="1:35" s="103" customFormat="1" ht="23.1" hidden="1" customHeight="1" thickBot="1" x14ac:dyDescent="0.35">
      <c r="A83" s="159" t="s">
        <v>6487</v>
      </c>
      <c r="B83" s="160"/>
      <c r="C83" s="161"/>
      <c r="D83" s="104">
        <f>SUM(D74:D82)</f>
        <v>11804060.99</v>
      </c>
      <c r="E83" s="142"/>
      <c r="F83" s="142"/>
      <c r="G83" s="105"/>
      <c r="H83" s="106">
        <f>SUM(H74:H82)</f>
        <v>53</v>
      </c>
      <c r="I83" s="107">
        <f>SUM(I74:I82)</f>
        <v>11</v>
      </c>
      <c r="J83" s="108">
        <f>SUM(J74:J82)</f>
        <v>1420750</v>
      </c>
      <c r="K83" s="108"/>
      <c r="L83" s="109"/>
      <c r="M83" s="107">
        <f t="shared" ref="M83:N83" si="52">SUM(M74:M82)</f>
        <v>6</v>
      </c>
      <c r="N83" s="108">
        <f t="shared" si="52"/>
        <v>5400138.8099999996</v>
      </c>
      <c r="O83" s="108"/>
      <c r="P83" s="109"/>
      <c r="Q83" s="107">
        <f t="shared" ref="Q83:R83" si="53">SUM(Q74:Q82)</f>
        <v>12</v>
      </c>
      <c r="R83" s="108">
        <f t="shared" si="53"/>
        <v>2599380</v>
      </c>
      <c r="S83" s="108"/>
      <c r="T83" s="109"/>
      <c r="U83" s="107">
        <f t="shared" ref="U83:V83" si="54">SUM(U74:U82)</f>
        <v>7</v>
      </c>
      <c r="V83" s="108">
        <f t="shared" si="54"/>
        <v>755687.5</v>
      </c>
      <c r="W83" s="108"/>
      <c r="X83" s="109"/>
      <c r="Y83" s="107">
        <f t="shared" ref="Y83:Z83" si="55">SUM(Y74:Y82)</f>
        <v>3</v>
      </c>
      <c r="Z83" s="108">
        <f t="shared" si="55"/>
        <v>265535.24</v>
      </c>
      <c r="AA83" s="108"/>
      <c r="AB83" s="109"/>
      <c r="AC83" s="107">
        <f t="shared" ref="AC83:AD83" si="56">SUM(AC74:AC82)</f>
        <v>14</v>
      </c>
      <c r="AD83" s="108">
        <f t="shared" si="56"/>
        <v>1362569.44</v>
      </c>
      <c r="AE83" s="108"/>
      <c r="AF83" s="109"/>
      <c r="AG83" s="110">
        <f t="shared" si="49"/>
        <v>53</v>
      </c>
      <c r="AH83" s="111">
        <f t="shared" si="50"/>
        <v>11804060.989999998</v>
      </c>
      <c r="AI83" s="102"/>
    </row>
    <row r="84" spans="1:35" ht="16.5" hidden="1" thickTop="1" x14ac:dyDescent="0.25">
      <c r="A84" s="157" t="s">
        <v>87</v>
      </c>
      <c r="B84" s="130" t="s">
        <v>2562</v>
      </c>
      <c r="C84" s="70"/>
      <c r="D84" s="71">
        <v>250000</v>
      </c>
      <c r="E84" s="141">
        <f>SUM(D117/D218)</f>
        <v>1.9658187523933369E-2</v>
      </c>
      <c r="F84" s="141"/>
      <c r="G84" s="72">
        <f>SUM(D84/$D$117)</f>
        <v>5.5835715626304291E-3</v>
      </c>
      <c r="H84" s="77">
        <v>1</v>
      </c>
      <c r="I84" s="74"/>
      <c r="J84" s="75"/>
      <c r="K84" s="75"/>
      <c r="L84" s="76"/>
      <c r="M84" s="74"/>
      <c r="N84" s="75"/>
      <c r="O84" s="75"/>
      <c r="P84" s="76"/>
      <c r="Q84" s="74"/>
      <c r="R84" s="75"/>
      <c r="S84" s="75"/>
      <c r="T84" s="76"/>
      <c r="U84" s="74"/>
      <c r="V84" s="75"/>
      <c r="W84" s="75"/>
      <c r="X84" s="76"/>
      <c r="Y84" s="74"/>
      <c r="Z84" s="75"/>
      <c r="AA84" s="75"/>
      <c r="AB84" s="76"/>
      <c r="AC84" s="74">
        <v>1</v>
      </c>
      <c r="AD84" s="75">
        <v>250000</v>
      </c>
      <c r="AE84" s="83">
        <v>250000</v>
      </c>
      <c r="AF84" s="84" t="s">
        <v>2564</v>
      </c>
      <c r="AG84" s="30">
        <f t="shared" si="49"/>
        <v>1</v>
      </c>
      <c r="AH84" s="13">
        <f t="shared" si="50"/>
        <v>250000</v>
      </c>
    </row>
    <row r="85" spans="1:35" hidden="1" x14ac:dyDescent="0.25">
      <c r="A85" s="158"/>
      <c r="B85" s="128" t="s">
        <v>2670</v>
      </c>
      <c r="C85" s="48"/>
      <c r="D85" s="51">
        <v>91620</v>
      </c>
      <c r="E85" s="143"/>
      <c r="F85" s="143"/>
      <c r="G85" s="34">
        <f t="shared" ref="G85:G116" si="57">SUM(D85/$D$117)</f>
        <v>2.0462673062727997E-3</v>
      </c>
      <c r="H85" s="53">
        <v>2</v>
      </c>
      <c r="I85" s="60"/>
      <c r="J85" s="33"/>
      <c r="K85" s="33"/>
      <c r="L85" s="61"/>
      <c r="M85" s="60"/>
      <c r="N85" s="33"/>
      <c r="O85" s="33"/>
      <c r="P85" s="61"/>
      <c r="Q85" s="60"/>
      <c r="R85" s="33"/>
      <c r="S85" s="33"/>
      <c r="T85" s="61"/>
      <c r="U85" s="60"/>
      <c r="V85" s="33"/>
      <c r="W85" s="33"/>
      <c r="X85" s="61"/>
      <c r="Y85" s="60">
        <v>1</v>
      </c>
      <c r="Z85" s="33">
        <v>46620</v>
      </c>
      <c r="AA85" s="33"/>
      <c r="AB85" s="64" t="s">
        <v>3337</v>
      </c>
      <c r="AC85" s="60">
        <v>1</v>
      </c>
      <c r="AD85" s="33">
        <v>45000</v>
      </c>
      <c r="AE85" s="33"/>
      <c r="AF85" s="64" t="s">
        <v>2672</v>
      </c>
      <c r="AG85" s="30">
        <f t="shared" si="49"/>
        <v>2</v>
      </c>
      <c r="AH85" s="13">
        <f t="shared" si="50"/>
        <v>91620</v>
      </c>
    </row>
    <row r="86" spans="1:35" hidden="1" x14ac:dyDescent="0.25">
      <c r="A86" s="158"/>
      <c r="B86" s="128" t="s">
        <v>2675</v>
      </c>
      <c r="C86" s="48"/>
      <c r="D86" s="51">
        <v>550124</v>
      </c>
      <c r="E86" s="143"/>
      <c r="F86" s="143"/>
      <c r="G86" s="34">
        <f t="shared" si="57"/>
        <v>1.2286626889282008E-2</v>
      </c>
      <c r="H86" s="53">
        <v>6</v>
      </c>
      <c r="I86" s="60"/>
      <c r="J86" s="33"/>
      <c r="K86" s="33"/>
      <c r="L86" s="61"/>
      <c r="M86" s="60"/>
      <c r="N86" s="33"/>
      <c r="O86" s="33"/>
      <c r="P86" s="61"/>
      <c r="Q86" s="60"/>
      <c r="R86" s="33"/>
      <c r="S86" s="33"/>
      <c r="T86" s="61"/>
      <c r="U86" s="60"/>
      <c r="V86" s="33"/>
      <c r="W86" s="33"/>
      <c r="X86" s="61"/>
      <c r="Y86" s="60"/>
      <c r="Z86" s="33"/>
      <c r="AA86" s="33"/>
      <c r="AB86" s="61"/>
      <c r="AC86" s="60">
        <v>6</v>
      </c>
      <c r="AD86" s="33">
        <v>550124</v>
      </c>
      <c r="AE86" s="41">
        <v>166112</v>
      </c>
      <c r="AF86" s="64" t="s">
        <v>2686</v>
      </c>
      <c r="AG86" s="30">
        <f t="shared" si="49"/>
        <v>6</v>
      </c>
      <c r="AH86" s="13">
        <f t="shared" si="50"/>
        <v>550124</v>
      </c>
    </row>
    <row r="87" spans="1:35" hidden="1" x14ac:dyDescent="0.25">
      <c r="A87" s="158"/>
      <c r="B87" s="128" t="s">
        <v>1641</v>
      </c>
      <c r="C87" s="48"/>
      <c r="D87" s="51">
        <v>2007968.5</v>
      </c>
      <c r="E87" s="143"/>
      <c r="F87" s="143"/>
      <c r="G87" s="34">
        <f t="shared" si="57"/>
        <v>4.4846543261030714E-2</v>
      </c>
      <c r="H87" s="53">
        <v>4</v>
      </c>
      <c r="I87" s="60"/>
      <c r="J87" s="33"/>
      <c r="K87" s="33"/>
      <c r="L87" s="61"/>
      <c r="M87" s="60"/>
      <c r="N87" s="33"/>
      <c r="O87" s="33"/>
      <c r="P87" s="61"/>
      <c r="Q87" s="60"/>
      <c r="R87" s="33"/>
      <c r="S87" s="33"/>
      <c r="T87" s="61"/>
      <c r="U87" s="60">
        <v>1</v>
      </c>
      <c r="V87" s="33">
        <v>52869</v>
      </c>
      <c r="W87" s="33"/>
      <c r="X87" s="64" t="s">
        <v>6217</v>
      </c>
      <c r="Y87" s="60"/>
      <c r="Z87" s="33"/>
      <c r="AA87" s="33"/>
      <c r="AB87" s="61"/>
      <c r="AC87" s="60">
        <v>3</v>
      </c>
      <c r="AD87" s="33">
        <v>1955099.5</v>
      </c>
      <c r="AE87" s="41">
        <v>1750000</v>
      </c>
      <c r="AF87" s="64" t="s">
        <v>1643</v>
      </c>
      <c r="AG87" s="30">
        <f t="shared" si="49"/>
        <v>4</v>
      </c>
      <c r="AH87" s="13">
        <f t="shared" si="50"/>
        <v>2007968.5</v>
      </c>
    </row>
    <row r="88" spans="1:35" hidden="1" x14ac:dyDescent="0.25">
      <c r="A88" s="158"/>
      <c r="B88" s="128" t="s">
        <v>1715</v>
      </c>
      <c r="C88" s="48"/>
      <c r="D88" s="51">
        <v>5726991</v>
      </c>
      <c r="E88" s="143"/>
      <c r="F88" s="143"/>
      <c r="G88" s="34">
        <f t="shared" si="57"/>
        <v>0.12790825634816161</v>
      </c>
      <c r="H88" s="53">
        <v>17</v>
      </c>
      <c r="I88" s="60"/>
      <c r="J88" s="33"/>
      <c r="K88" s="33"/>
      <c r="L88" s="61"/>
      <c r="M88" s="60"/>
      <c r="N88" s="33"/>
      <c r="O88" s="33"/>
      <c r="P88" s="61"/>
      <c r="Q88" s="60">
        <v>4</v>
      </c>
      <c r="R88" s="33">
        <v>870320</v>
      </c>
      <c r="S88" s="41">
        <v>330000</v>
      </c>
      <c r="T88" s="64" t="s">
        <v>5579</v>
      </c>
      <c r="U88" s="60">
        <v>1</v>
      </c>
      <c r="V88" s="33">
        <v>121212</v>
      </c>
      <c r="W88" s="33"/>
      <c r="X88" s="64" t="s">
        <v>6232</v>
      </c>
      <c r="Y88" s="60"/>
      <c r="Z88" s="33"/>
      <c r="AA88" s="33"/>
      <c r="AB88" s="61"/>
      <c r="AC88" s="60">
        <v>12</v>
      </c>
      <c r="AD88" s="33">
        <v>4735459</v>
      </c>
      <c r="AE88" s="41">
        <v>1771200</v>
      </c>
      <c r="AF88" s="64" t="s">
        <v>1729</v>
      </c>
      <c r="AG88" s="30">
        <f t="shared" si="49"/>
        <v>17</v>
      </c>
      <c r="AH88" s="13">
        <f t="shared" si="50"/>
        <v>5726991</v>
      </c>
    </row>
    <row r="89" spans="1:35" hidden="1" x14ac:dyDescent="0.25">
      <c r="A89" s="158"/>
      <c r="B89" s="128" t="s">
        <v>341</v>
      </c>
      <c r="C89" s="48"/>
      <c r="D89" s="51">
        <v>417400</v>
      </c>
      <c r="E89" s="143"/>
      <c r="F89" s="143"/>
      <c r="G89" s="34">
        <f t="shared" si="57"/>
        <v>9.3223310809677634E-3</v>
      </c>
      <c r="H89" s="53">
        <v>4</v>
      </c>
      <c r="I89" s="60"/>
      <c r="J89" s="33"/>
      <c r="K89" s="33"/>
      <c r="L89" s="61"/>
      <c r="M89" s="60">
        <v>1</v>
      </c>
      <c r="N89" s="33">
        <v>49000</v>
      </c>
      <c r="O89" s="33"/>
      <c r="P89" s="64" t="s">
        <v>3443</v>
      </c>
      <c r="Q89" s="60"/>
      <c r="R89" s="33"/>
      <c r="S89" s="33"/>
      <c r="T89" s="61"/>
      <c r="U89" s="60">
        <v>1</v>
      </c>
      <c r="V89" s="33">
        <v>200000</v>
      </c>
      <c r="W89" s="33"/>
      <c r="X89" s="64" t="s">
        <v>5967</v>
      </c>
      <c r="Y89" s="60"/>
      <c r="Z89" s="33"/>
      <c r="AA89" s="33"/>
      <c r="AB89" s="61"/>
      <c r="AC89" s="60">
        <v>2</v>
      </c>
      <c r="AD89" s="33">
        <v>168400</v>
      </c>
      <c r="AE89" s="41">
        <v>122400</v>
      </c>
      <c r="AF89" s="64" t="s">
        <v>347</v>
      </c>
      <c r="AG89" s="30">
        <f t="shared" si="49"/>
        <v>4</v>
      </c>
      <c r="AH89" s="13">
        <f t="shared" si="50"/>
        <v>417400</v>
      </c>
    </row>
    <row r="90" spans="1:35" hidden="1" x14ac:dyDescent="0.25">
      <c r="A90" s="158"/>
      <c r="B90" s="128" t="s">
        <v>5600</v>
      </c>
      <c r="C90" s="48"/>
      <c r="D90" s="51">
        <v>581001.79</v>
      </c>
      <c r="E90" s="143"/>
      <c r="F90" s="143"/>
      <c r="G90" s="34">
        <f t="shared" si="57"/>
        <v>1.2976260289925505E-2</v>
      </c>
      <c r="H90" s="53">
        <v>3</v>
      </c>
      <c r="I90" s="60"/>
      <c r="J90" s="33"/>
      <c r="K90" s="33"/>
      <c r="L90" s="61"/>
      <c r="M90" s="60"/>
      <c r="N90" s="33"/>
      <c r="O90" s="33"/>
      <c r="P90" s="61"/>
      <c r="Q90" s="60">
        <v>3</v>
      </c>
      <c r="R90" s="33">
        <v>581001.79</v>
      </c>
      <c r="S90" s="41">
        <v>292042.90000000002</v>
      </c>
      <c r="T90" s="64" t="s">
        <v>5608</v>
      </c>
      <c r="U90" s="60"/>
      <c r="V90" s="33"/>
      <c r="W90" s="33"/>
      <c r="X90" s="61"/>
      <c r="Y90" s="60"/>
      <c r="Z90" s="33"/>
      <c r="AA90" s="33"/>
      <c r="AB90" s="61"/>
      <c r="AC90" s="60"/>
      <c r="AD90" s="33"/>
      <c r="AE90" s="33"/>
      <c r="AF90" s="61"/>
      <c r="AG90" s="30">
        <f t="shared" si="49"/>
        <v>3</v>
      </c>
      <c r="AH90" s="13">
        <f t="shared" si="50"/>
        <v>581001.79</v>
      </c>
    </row>
    <row r="91" spans="1:35" hidden="1" x14ac:dyDescent="0.25">
      <c r="A91" s="158"/>
      <c r="B91" s="128" t="s">
        <v>2567</v>
      </c>
      <c r="C91" s="48"/>
      <c r="D91" s="51">
        <v>781315.36</v>
      </c>
      <c r="E91" s="143"/>
      <c r="F91" s="143"/>
      <c r="G91" s="34">
        <f t="shared" si="57"/>
        <v>1.7450120902169422E-2</v>
      </c>
      <c r="H91" s="53">
        <v>16</v>
      </c>
      <c r="I91" s="60"/>
      <c r="J91" s="33"/>
      <c r="K91" s="33"/>
      <c r="L91" s="61"/>
      <c r="M91" s="60"/>
      <c r="N91" s="33"/>
      <c r="O91" s="33"/>
      <c r="P91" s="61"/>
      <c r="Q91" s="60">
        <v>1</v>
      </c>
      <c r="R91" s="33">
        <v>90752</v>
      </c>
      <c r="S91" s="33"/>
      <c r="T91" s="64" t="s">
        <v>5844</v>
      </c>
      <c r="U91" s="60">
        <v>2</v>
      </c>
      <c r="V91" s="33">
        <v>198412.5</v>
      </c>
      <c r="W91" s="41">
        <v>101912.5</v>
      </c>
      <c r="X91" s="64" t="s">
        <v>6402</v>
      </c>
      <c r="Y91" s="60"/>
      <c r="Z91" s="33"/>
      <c r="AA91" s="33"/>
      <c r="AB91" s="61"/>
      <c r="AC91" s="60">
        <v>13</v>
      </c>
      <c r="AD91" s="33">
        <v>492150.86</v>
      </c>
      <c r="AE91" s="41">
        <v>138920</v>
      </c>
      <c r="AF91" s="64" t="s">
        <v>2578</v>
      </c>
      <c r="AG91" s="30">
        <f t="shared" si="49"/>
        <v>16</v>
      </c>
      <c r="AH91" s="13">
        <f t="shared" si="50"/>
        <v>781315.36</v>
      </c>
    </row>
    <row r="92" spans="1:35" hidden="1" x14ac:dyDescent="0.25">
      <c r="A92" s="158"/>
      <c r="B92" s="128" t="s">
        <v>2607</v>
      </c>
      <c r="C92" s="48"/>
      <c r="D92" s="51">
        <v>150076.51</v>
      </c>
      <c r="E92" s="143"/>
      <c r="F92" s="143"/>
      <c r="G92" s="34">
        <f t="shared" si="57"/>
        <v>3.3518517338192847E-3</v>
      </c>
      <c r="H92" s="53">
        <v>5</v>
      </c>
      <c r="I92" s="60"/>
      <c r="J92" s="33"/>
      <c r="K92" s="33"/>
      <c r="L92" s="61"/>
      <c r="M92" s="60"/>
      <c r="N92" s="33"/>
      <c r="O92" s="33"/>
      <c r="P92" s="61"/>
      <c r="Q92" s="60"/>
      <c r="R92" s="33"/>
      <c r="S92" s="33"/>
      <c r="T92" s="61"/>
      <c r="U92" s="60"/>
      <c r="V92" s="33"/>
      <c r="W92" s="33"/>
      <c r="X92" s="61"/>
      <c r="Y92" s="60"/>
      <c r="Z92" s="33"/>
      <c r="AA92" s="33"/>
      <c r="AB92" s="61"/>
      <c r="AC92" s="60">
        <v>5</v>
      </c>
      <c r="AD92" s="33">
        <v>150076.51</v>
      </c>
      <c r="AE92" s="41">
        <v>72000</v>
      </c>
      <c r="AF92" s="64" t="s">
        <v>2609</v>
      </c>
      <c r="AG92" s="30">
        <f t="shared" si="49"/>
        <v>5</v>
      </c>
      <c r="AH92" s="13">
        <f t="shared" si="50"/>
        <v>150076.51</v>
      </c>
    </row>
    <row r="93" spans="1:35" hidden="1" x14ac:dyDescent="0.25">
      <c r="A93" s="158"/>
      <c r="B93" s="128" t="s">
        <v>2624</v>
      </c>
      <c r="C93" s="48"/>
      <c r="D93" s="51">
        <v>468861.14</v>
      </c>
      <c r="E93" s="143"/>
      <c r="F93" s="143"/>
      <c r="G93" s="34">
        <f t="shared" si="57"/>
        <v>1.0471678912505937E-2</v>
      </c>
      <c r="H93" s="53">
        <v>5</v>
      </c>
      <c r="I93" s="60"/>
      <c r="J93" s="33"/>
      <c r="K93" s="33"/>
      <c r="L93" s="61"/>
      <c r="M93" s="60"/>
      <c r="N93" s="33"/>
      <c r="O93" s="33"/>
      <c r="P93" s="61"/>
      <c r="Q93" s="60">
        <v>1</v>
      </c>
      <c r="R93" s="33">
        <v>49500</v>
      </c>
      <c r="S93" s="33"/>
      <c r="T93" s="64" t="s">
        <v>5847</v>
      </c>
      <c r="U93" s="60">
        <v>1</v>
      </c>
      <c r="V93" s="33">
        <v>46911.14</v>
      </c>
      <c r="W93" s="33"/>
      <c r="X93" s="64" t="s">
        <v>6405</v>
      </c>
      <c r="Y93" s="60"/>
      <c r="Z93" s="33"/>
      <c r="AA93" s="33"/>
      <c r="AB93" s="61"/>
      <c r="AC93" s="60">
        <v>3</v>
      </c>
      <c r="AD93" s="33">
        <v>372450</v>
      </c>
      <c r="AE93" s="41">
        <v>194750</v>
      </c>
      <c r="AF93" s="64" t="s">
        <v>2626</v>
      </c>
      <c r="AG93" s="30">
        <f t="shared" si="49"/>
        <v>5</v>
      </c>
      <c r="AH93" s="13">
        <f t="shared" si="50"/>
        <v>468861.14</v>
      </c>
    </row>
    <row r="94" spans="1:35" hidden="1" x14ac:dyDescent="0.25">
      <c r="A94" s="158"/>
      <c r="B94" s="128" t="s">
        <v>1767</v>
      </c>
      <c r="C94" s="48"/>
      <c r="D94" s="51">
        <v>1066351.7</v>
      </c>
      <c r="E94" s="143"/>
      <c r="F94" s="143"/>
      <c r="G94" s="34">
        <f t="shared" si="57"/>
        <v>2.3816204111530456E-2</v>
      </c>
      <c r="H94" s="53">
        <v>4</v>
      </c>
      <c r="I94" s="60"/>
      <c r="J94" s="33"/>
      <c r="K94" s="33"/>
      <c r="L94" s="61"/>
      <c r="M94" s="60">
        <v>1</v>
      </c>
      <c r="N94" s="33">
        <v>44500</v>
      </c>
      <c r="O94" s="33"/>
      <c r="P94" s="64" t="s">
        <v>3750</v>
      </c>
      <c r="Q94" s="60">
        <v>2</v>
      </c>
      <c r="R94" s="33">
        <v>144000</v>
      </c>
      <c r="S94" s="41">
        <v>100000</v>
      </c>
      <c r="T94" s="64" t="s">
        <v>5597</v>
      </c>
      <c r="U94" s="60"/>
      <c r="V94" s="33"/>
      <c r="W94" s="33"/>
      <c r="X94" s="61"/>
      <c r="Y94" s="60"/>
      <c r="Z94" s="33"/>
      <c r="AA94" s="33"/>
      <c r="AB94" s="61"/>
      <c r="AC94" s="60">
        <v>1</v>
      </c>
      <c r="AD94" s="33">
        <v>877851.7</v>
      </c>
      <c r="AE94" s="33"/>
      <c r="AF94" s="64" t="s">
        <v>1769</v>
      </c>
      <c r="AG94" s="30">
        <f t="shared" si="49"/>
        <v>4</v>
      </c>
      <c r="AH94" s="13">
        <f t="shared" si="50"/>
        <v>1066351.7</v>
      </c>
    </row>
    <row r="95" spans="1:35" hidden="1" x14ac:dyDescent="0.25">
      <c r="A95" s="158"/>
      <c r="B95" s="128" t="s">
        <v>1789</v>
      </c>
      <c r="C95" s="48"/>
      <c r="D95" s="51">
        <v>1199550</v>
      </c>
      <c r="E95" s="143"/>
      <c r="F95" s="143"/>
      <c r="G95" s="34">
        <f t="shared" si="57"/>
        <v>2.6791093071813325E-2</v>
      </c>
      <c r="H95" s="53">
        <v>10</v>
      </c>
      <c r="I95" s="60"/>
      <c r="J95" s="33"/>
      <c r="K95" s="33"/>
      <c r="L95" s="61"/>
      <c r="M95" s="60"/>
      <c r="N95" s="33"/>
      <c r="O95" s="33"/>
      <c r="P95" s="61"/>
      <c r="Q95" s="60">
        <v>3</v>
      </c>
      <c r="R95" s="33">
        <v>327900</v>
      </c>
      <c r="S95" s="41">
        <v>190000</v>
      </c>
      <c r="T95" s="64" t="s">
        <v>5611</v>
      </c>
      <c r="U95" s="60">
        <v>1</v>
      </c>
      <c r="V95" s="33">
        <v>66000</v>
      </c>
      <c r="W95" s="33"/>
      <c r="X95" s="64" t="s">
        <v>6235</v>
      </c>
      <c r="Y95" s="60"/>
      <c r="Z95" s="33"/>
      <c r="AA95" s="33"/>
      <c r="AB95" s="61"/>
      <c r="AC95" s="60">
        <v>6</v>
      </c>
      <c r="AD95" s="33">
        <v>805650</v>
      </c>
      <c r="AE95" s="41">
        <v>420000</v>
      </c>
      <c r="AF95" s="64" t="s">
        <v>1791</v>
      </c>
      <c r="AG95" s="30">
        <f t="shared" si="49"/>
        <v>10</v>
      </c>
      <c r="AH95" s="13">
        <f t="shared" si="50"/>
        <v>1199550</v>
      </c>
    </row>
    <row r="96" spans="1:35" hidden="1" x14ac:dyDescent="0.25">
      <c r="A96" s="158"/>
      <c r="B96" s="128" t="s">
        <v>1864</v>
      </c>
      <c r="C96" s="48"/>
      <c r="D96" s="51">
        <v>1969610</v>
      </c>
      <c r="E96" s="143"/>
      <c r="F96" s="143"/>
      <c r="G96" s="34">
        <f t="shared" si="57"/>
        <v>4.3989833541890073E-2</v>
      </c>
      <c r="H96" s="53">
        <v>5</v>
      </c>
      <c r="I96" s="60"/>
      <c r="J96" s="33"/>
      <c r="K96" s="33"/>
      <c r="L96" s="61"/>
      <c r="M96" s="60"/>
      <c r="N96" s="33"/>
      <c r="O96" s="33"/>
      <c r="P96" s="61"/>
      <c r="Q96" s="60"/>
      <c r="R96" s="33"/>
      <c r="S96" s="33"/>
      <c r="T96" s="61"/>
      <c r="U96" s="60">
        <v>1</v>
      </c>
      <c r="V96" s="33">
        <v>44610</v>
      </c>
      <c r="W96" s="33"/>
      <c r="X96" s="64" t="s">
        <v>6238</v>
      </c>
      <c r="Y96" s="60"/>
      <c r="Z96" s="33"/>
      <c r="AA96" s="33"/>
      <c r="AB96" s="61"/>
      <c r="AC96" s="60">
        <v>4</v>
      </c>
      <c r="AD96" s="33">
        <v>1925000</v>
      </c>
      <c r="AE96" s="41">
        <v>780000</v>
      </c>
      <c r="AF96" s="64" t="s">
        <v>1869</v>
      </c>
      <c r="AG96" s="30">
        <f t="shared" si="49"/>
        <v>5</v>
      </c>
      <c r="AH96" s="13">
        <f t="shared" si="50"/>
        <v>1969610</v>
      </c>
    </row>
    <row r="97" spans="1:34" hidden="1" x14ac:dyDescent="0.25">
      <c r="A97" s="158"/>
      <c r="B97" s="128" t="s">
        <v>1882</v>
      </c>
      <c r="C97" s="48"/>
      <c r="D97" s="51">
        <v>826446</v>
      </c>
      <c r="E97" s="143"/>
      <c r="F97" s="143"/>
      <c r="G97" s="34">
        <f t="shared" si="57"/>
        <v>1.8458081534598669E-2</v>
      </c>
      <c r="H97" s="53">
        <v>7</v>
      </c>
      <c r="I97" s="60"/>
      <c r="J97" s="33"/>
      <c r="K97" s="33"/>
      <c r="L97" s="61"/>
      <c r="M97" s="60"/>
      <c r="N97" s="33"/>
      <c r="O97" s="33"/>
      <c r="P97" s="61"/>
      <c r="Q97" s="60"/>
      <c r="R97" s="33"/>
      <c r="S97" s="33"/>
      <c r="T97" s="61"/>
      <c r="U97" s="60">
        <v>1</v>
      </c>
      <c r="V97" s="33">
        <v>83796</v>
      </c>
      <c r="W97" s="33"/>
      <c r="X97" s="64" t="s">
        <v>6241</v>
      </c>
      <c r="Y97" s="60"/>
      <c r="Z97" s="33"/>
      <c r="AA97" s="33"/>
      <c r="AB97" s="61"/>
      <c r="AC97" s="60">
        <v>6</v>
      </c>
      <c r="AD97" s="33">
        <v>742650</v>
      </c>
      <c r="AE97" s="41">
        <v>265810</v>
      </c>
      <c r="AF97" s="64" t="s">
        <v>1899</v>
      </c>
      <c r="AG97" s="30">
        <f t="shared" si="49"/>
        <v>7</v>
      </c>
      <c r="AH97" s="13">
        <f t="shared" si="50"/>
        <v>826446</v>
      </c>
    </row>
    <row r="98" spans="1:34" hidden="1" x14ac:dyDescent="0.25">
      <c r="A98" s="158"/>
      <c r="B98" s="128" t="s">
        <v>3565</v>
      </c>
      <c r="C98" s="48"/>
      <c r="D98" s="51">
        <v>158450</v>
      </c>
      <c r="E98" s="143"/>
      <c r="F98" s="143"/>
      <c r="G98" s="34">
        <f t="shared" si="57"/>
        <v>3.5388676563951659E-3</v>
      </c>
      <c r="H98" s="53">
        <v>2</v>
      </c>
      <c r="I98" s="60"/>
      <c r="J98" s="33"/>
      <c r="K98" s="33"/>
      <c r="L98" s="61"/>
      <c r="M98" s="60">
        <v>2</v>
      </c>
      <c r="N98" s="33">
        <v>158450</v>
      </c>
      <c r="O98" s="41">
        <v>84000</v>
      </c>
      <c r="P98" s="64" t="s">
        <v>3567</v>
      </c>
      <c r="Q98" s="60"/>
      <c r="R98" s="33"/>
      <c r="S98" s="33"/>
      <c r="T98" s="61"/>
      <c r="U98" s="60"/>
      <c r="V98" s="33"/>
      <c r="W98" s="33"/>
      <c r="X98" s="61"/>
      <c r="Y98" s="60"/>
      <c r="Z98" s="33"/>
      <c r="AA98" s="33"/>
      <c r="AB98" s="61"/>
      <c r="AC98" s="60"/>
      <c r="AD98" s="33"/>
      <c r="AE98" s="33"/>
      <c r="AF98" s="61"/>
      <c r="AG98" s="30">
        <f t="shared" si="49"/>
        <v>2</v>
      </c>
      <c r="AH98" s="13">
        <f t="shared" si="50"/>
        <v>158450</v>
      </c>
    </row>
    <row r="99" spans="1:34" hidden="1" x14ac:dyDescent="0.25">
      <c r="A99" s="158"/>
      <c r="B99" s="128" t="s">
        <v>2709</v>
      </c>
      <c r="C99" s="48"/>
      <c r="D99" s="51">
        <v>1218353.1599999999</v>
      </c>
      <c r="E99" s="143"/>
      <c r="F99" s="143"/>
      <c r="G99" s="34">
        <f t="shared" si="57"/>
        <v>2.7211048229667682E-2</v>
      </c>
      <c r="H99" s="53">
        <v>8</v>
      </c>
      <c r="I99" s="60"/>
      <c r="J99" s="33"/>
      <c r="K99" s="33"/>
      <c r="L99" s="61"/>
      <c r="M99" s="60">
        <v>2</v>
      </c>
      <c r="N99" s="33">
        <v>780368</v>
      </c>
      <c r="O99" s="41">
        <v>491570</v>
      </c>
      <c r="P99" s="64" t="s">
        <v>4149</v>
      </c>
      <c r="Q99" s="60">
        <v>1</v>
      </c>
      <c r="R99" s="33">
        <v>51666.66</v>
      </c>
      <c r="S99" s="33"/>
      <c r="T99" s="64" t="s">
        <v>5853</v>
      </c>
      <c r="U99" s="60">
        <v>1</v>
      </c>
      <c r="V99" s="33">
        <v>133417</v>
      </c>
      <c r="W99" s="42"/>
      <c r="X99" s="64" t="s">
        <v>6408</v>
      </c>
      <c r="Y99" s="60"/>
      <c r="Z99" s="33"/>
      <c r="AA99" s="33"/>
      <c r="AB99" s="61"/>
      <c r="AC99" s="60">
        <v>4</v>
      </c>
      <c r="AD99" s="33">
        <v>252901.5</v>
      </c>
      <c r="AE99" s="41">
        <v>85200</v>
      </c>
      <c r="AF99" s="64" t="s">
        <v>2711</v>
      </c>
      <c r="AG99" s="30">
        <f t="shared" si="49"/>
        <v>8</v>
      </c>
      <c r="AH99" s="13">
        <f t="shared" si="50"/>
        <v>1218353.1600000001</v>
      </c>
    </row>
    <row r="100" spans="1:34" hidden="1" x14ac:dyDescent="0.25">
      <c r="A100" s="158"/>
      <c r="B100" s="128" t="s">
        <v>1275</v>
      </c>
      <c r="C100" s="48"/>
      <c r="D100" s="51">
        <v>1261515</v>
      </c>
      <c r="E100" s="143"/>
      <c r="F100" s="143"/>
      <c r="G100" s="34">
        <f t="shared" si="57"/>
        <v>2.8175037119326903E-2</v>
      </c>
      <c r="H100" s="53">
        <v>8</v>
      </c>
      <c r="I100" s="60"/>
      <c r="J100" s="33"/>
      <c r="K100" s="33"/>
      <c r="L100" s="61"/>
      <c r="M100" s="60"/>
      <c r="N100" s="33"/>
      <c r="O100" s="33"/>
      <c r="P100" s="61"/>
      <c r="Q100" s="60">
        <v>2</v>
      </c>
      <c r="R100" s="33">
        <v>242500</v>
      </c>
      <c r="S100" s="41">
        <v>153500</v>
      </c>
      <c r="T100" s="64" t="s">
        <v>5467</v>
      </c>
      <c r="U100" s="60"/>
      <c r="V100" s="33"/>
      <c r="W100" s="33"/>
      <c r="X100" s="61"/>
      <c r="Y100" s="60">
        <v>1</v>
      </c>
      <c r="Z100" s="33">
        <v>134415</v>
      </c>
      <c r="AA100" s="42"/>
      <c r="AB100" s="64" t="s">
        <v>3149</v>
      </c>
      <c r="AC100" s="60">
        <v>5</v>
      </c>
      <c r="AD100" s="33">
        <v>884600</v>
      </c>
      <c r="AE100" s="41">
        <v>559600</v>
      </c>
      <c r="AF100" s="64" t="s">
        <v>1277</v>
      </c>
      <c r="AG100" s="30">
        <f t="shared" si="49"/>
        <v>8</v>
      </c>
      <c r="AH100" s="13">
        <f t="shared" si="50"/>
        <v>1261515</v>
      </c>
    </row>
    <row r="101" spans="1:34" hidden="1" x14ac:dyDescent="0.25">
      <c r="A101" s="158"/>
      <c r="B101" s="129" t="s">
        <v>1842</v>
      </c>
      <c r="C101" s="48"/>
      <c r="D101" s="51">
        <v>11658863.1</v>
      </c>
      <c r="E101" s="143"/>
      <c r="F101" s="143"/>
      <c r="G101" s="34">
        <f t="shared" si="57"/>
        <v>0.26039238583104496</v>
      </c>
      <c r="H101" s="53">
        <v>17</v>
      </c>
      <c r="I101" s="60"/>
      <c r="J101" s="33"/>
      <c r="K101" s="33"/>
      <c r="L101" s="61"/>
      <c r="M101" s="60">
        <v>1</v>
      </c>
      <c r="N101" s="33">
        <v>113000</v>
      </c>
      <c r="O101" s="33"/>
      <c r="P101" s="64" t="s">
        <v>3753</v>
      </c>
      <c r="Q101" s="60">
        <v>10</v>
      </c>
      <c r="R101" s="33">
        <v>7405366.0999999996</v>
      </c>
      <c r="S101" s="41">
        <v>2885743.6</v>
      </c>
      <c r="T101" s="64" t="s">
        <v>5642</v>
      </c>
      <c r="U101" s="60"/>
      <c r="V101" s="33"/>
      <c r="W101" s="33"/>
      <c r="X101" s="61"/>
      <c r="Y101" s="60"/>
      <c r="Z101" s="33"/>
      <c r="AA101" s="33"/>
      <c r="AB101" s="61"/>
      <c r="AC101" s="60">
        <v>6</v>
      </c>
      <c r="AD101" s="33">
        <v>4140497</v>
      </c>
      <c r="AE101" s="41">
        <v>3180000</v>
      </c>
      <c r="AF101" s="64" t="s">
        <v>1844</v>
      </c>
      <c r="AG101" s="30">
        <f t="shared" si="49"/>
        <v>17</v>
      </c>
      <c r="AH101" s="13">
        <f t="shared" si="50"/>
        <v>11658863.1</v>
      </c>
    </row>
    <row r="102" spans="1:34" hidden="1" x14ac:dyDescent="0.25">
      <c r="A102" s="158"/>
      <c r="B102" s="128" t="s">
        <v>2725</v>
      </c>
      <c r="C102" s="48"/>
      <c r="D102" s="51">
        <v>1489797.62</v>
      </c>
      <c r="E102" s="143"/>
      <c r="F102" s="143"/>
      <c r="G102" s="34">
        <f t="shared" si="57"/>
        <v>3.3273566500425976E-2</v>
      </c>
      <c r="H102" s="53">
        <v>8</v>
      </c>
      <c r="I102" s="60"/>
      <c r="J102" s="33"/>
      <c r="K102" s="33"/>
      <c r="L102" s="61"/>
      <c r="M102" s="60"/>
      <c r="N102" s="33"/>
      <c r="O102" s="33"/>
      <c r="P102" s="61"/>
      <c r="Q102" s="60"/>
      <c r="R102" s="33"/>
      <c r="S102" s="33"/>
      <c r="T102" s="61"/>
      <c r="U102" s="60">
        <v>4</v>
      </c>
      <c r="V102" s="33">
        <v>231800</v>
      </c>
      <c r="W102" s="41">
        <v>114600</v>
      </c>
      <c r="X102" s="64" t="s">
        <v>6413</v>
      </c>
      <c r="Y102" s="60">
        <v>1</v>
      </c>
      <c r="Z102" s="33">
        <v>61035</v>
      </c>
      <c r="AA102" s="33"/>
      <c r="AB102" s="64" t="s">
        <v>3340</v>
      </c>
      <c r="AC102" s="60">
        <v>3</v>
      </c>
      <c r="AD102" s="33">
        <v>1196962.6200000001</v>
      </c>
      <c r="AE102" s="41">
        <v>558442.62</v>
      </c>
      <c r="AF102" s="64" t="s">
        <v>2727</v>
      </c>
      <c r="AG102" s="30">
        <f t="shared" si="49"/>
        <v>8</v>
      </c>
      <c r="AH102" s="13">
        <f t="shared" si="50"/>
        <v>1489797.62</v>
      </c>
    </row>
    <row r="103" spans="1:34" hidden="1" x14ac:dyDescent="0.25">
      <c r="A103" s="158"/>
      <c r="B103" s="128" t="s">
        <v>1355</v>
      </c>
      <c r="C103" s="48"/>
      <c r="D103" s="51">
        <v>55960</v>
      </c>
      <c r="E103" s="143"/>
      <c r="F103" s="143"/>
      <c r="G103" s="34">
        <f t="shared" si="57"/>
        <v>1.2498266585791952E-3</v>
      </c>
      <c r="H103" s="53">
        <v>1</v>
      </c>
      <c r="I103" s="60"/>
      <c r="J103" s="33"/>
      <c r="K103" s="33"/>
      <c r="L103" s="61"/>
      <c r="M103" s="60"/>
      <c r="N103" s="33"/>
      <c r="O103" s="33"/>
      <c r="P103" s="61"/>
      <c r="Q103" s="60"/>
      <c r="R103" s="33"/>
      <c r="S103" s="33"/>
      <c r="T103" s="61"/>
      <c r="U103" s="60"/>
      <c r="V103" s="33"/>
      <c r="W103" s="33"/>
      <c r="X103" s="61"/>
      <c r="Y103" s="60"/>
      <c r="Z103" s="33"/>
      <c r="AA103" s="33"/>
      <c r="AB103" s="61"/>
      <c r="AC103" s="60">
        <v>1</v>
      </c>
      <c r="AD103" s="33">
        <v>55960</v>
      </c>
      <c r="AE103" s="33"/>
      <c r="AF103" s="64" t="s">
        <v>1357</v>
      </c>
      <c r="AG103" s="30">
        <f t="shared" si="49"/>
        <v>1</v>
      </c>
      <c r="AH103" s="13">
        <f t="shared" si="50"/>
        <v>55960</v>
      </c>
    </row>
    <row r="104" spans="1:34" hidden="1" x14ac:dyDescent="0.25">
      <c r="A104" s="158"/>
      <c r="B104" s="128" t="s">
        <v>2635</v>
      </c>
      <c r="C104" s="48"/>
      <c r="D104" s="51">
        <v>1054366.5</v>
      </c>
      <c r="E104" s="143"/>
      <c r="F104" s="143"/>
      <c r="G104" s="34">
        <f t="shared" si="57"/>
        <v>2.3548523223960702E-2</v>
      </c>
      <c r="H104" s="53">
        <v>9</v>
      </c>
      <c r="I104" s="60">
        <v>4</v>
      </c>
      <c r="J104" s="33">
        <v>380560</v>
      </c>
      <c r="K104" s="41">
        <v>112000</v>
      </c>
      <c r="L104" s="64" t="s">
        <v>4857</v>
      </c>
      <c r="M104" s="60">
        <v>1</v>
      </c>
      <c r="N104" s="33">
        <v>197900</v>
      </c>
      <c r="O104" s="33"/>
      <c r="P104" s="64" t="s">
        <v>4146</v>
      </c>
      <c r="Q104" s="60"/>
      <c r="R104" s="33"/>
      <c r="S104" s="33"/>
      <c r="T104" s="61"/>
      <c r="U104" s="60"/>
      <c r="V104" s="33"/>
      <c r="W104" s="33"/>
      <c r="X104" s="61"/>
      <c r="Y104" s="60"/>
      <c r="Z104" s="33"/>
      <c r="AA104" s="33"/>
      <c r="AB104" s="61"/>
      <c r="AC104" s="60">
        <v>4</v>
      </c>
      <c r="AD104" s="33">
        <v>475906.5</v>
      </c>
      <c r="AE104" s="41">
        <v>241312.5</v>
      </c>
      <c r="AF104" s="64" t="s">
        <v>2637</v>
      </c>
      <c r="AG104" s="30">
        <f t="shared" si="49"/>
        <v>9</v>
      </c>
      <c r="AH104" s="13">
        <f t="shared" si="50"/>
        <v>1054366.5</v>
      </c>
    </row>
    <row r="105" spans="1:34" hidden="1" x14ac:dyDescent="0.25">
      <c r="A105" s="158"/>
      <c r="B105" s="128" t="s">
        <v>2695</v>
      </c>
      <c r="C105" s="48"/>
      <c r="D105" s="51">
        <v>1128853.8799999999</v>
      </c>
      <c r="E105" s="143"/>
      <c r="F105" s="143"/>
      <c r="G105" s="34">
        <f t="shared" si="57"/>
        <v>2.5212145690932088E-2</v>
      </c>
      <c r="H105" s="53">
        <v>4</v>
      </c>
      <c r="I105" s="60"/>
      <c r="J105" s="33"/>
      <c r="K105" s="33"/>
      <c r="L105" s="61"/>
      <c r="M105" s="60"/>
      <c r="N105" s="33"/>
      <c r="O105" s="33"/>
      <c r="P105" s="61"/>
      <c r="Q105" s="60"/>
      <c r="R105" s="33"/>
      <c r="S105" s="33"/>
      <c r="T105" s="61"/>
      <c r="U105" s="60"/>
      <c r="V105" s="33"/>
      <c r="W105" s="33"/>
      <c r="X105" s="61"/>
      <c r="Y105" s="60"/>
      <c r="Z105" s="33"/>
      <c r="AA105" s="33"/>
      <c r="AB105" s="61"/>
      <c r="AC105" s="60">
        <v>4</v>
      </c>
      <c r="AD105" s="33">
        <v>1128853.8799999999</v>
      </c>
      <c r="AE105" s="41">
        <v>499999</v>
      </c>
      <c r="AF105" s="64" t="s">
        <v>2700</v>
      </c>
      <c r="AG105" s="30">
        <f t="shared" ref="AG105:AG136" si="58">SUM(AC105+Y105+U105+Q105+M105+I105)</f>
        <v>4</v>
      </c>
      <c r="AH105" s="13">
        <f t="shared" ref="AH105:AH136" si="59">SUM(AD105+Z105+V105+R105+N105+J105)</f>
        <v>1128853.8799999999</v>
      </c>
    </row>
    <row r="106" spans="1:34" hidden="1" x14ac:dyDescent="0.25">
      <c r="A106" s="158"/>
      <c r="B106" s="128" t="s">
        <v>1772</v>
      </c>
      <c r="C106" s="48"/>
      <c r="D106" s="51">
        <v>361899</v>
      </c>
      <c r="E106" s="143"/>
      <c r="F106" s="143"/>
      <c r="G106" s="34">
        <f t="shared" si="57"/>
        <v>8.0827558597775587E-3</v>
      </c>
      <c r="H106" s="53">
        <v>5</v>
      </c>
      <c r="I106" s="60"/>
      <c r="J106" s="33"/>
      <c r="K106" s="33"/>
      <c r="L106" s="61"/>
      <c r="M106" s="60"/>
      <c r="N106" s="33"/>
      <c r="O106" s="33"/>
      <c r="P106" s="61"/>
      <c r="Q106" s="60"/>
      <c r="R106" s="33"/>
      <c r="S106" s="33"/>
      <c r="T106" s="61"/>
      <c r="U106" s="60"/>
      <c r="V106" s="33"/>
      <c r="W106" s="33"/>
      <c r="X106" s="61"/>
      <c r="Y106" s="60"/>
      <c r="Z106" s="33"/>
      <c r="AA106" s="33"/>
      <c r="AB106" s="61"/>
      <c r="AC106" s="60">
        <v>5</v>
      </c>
      <c r="AD106" s="33">
        <v>361899</v>
      </c>
      <c r="AE106" s="41">
        <v>127270</v>
      </c>
      <c r="AF106" s="64" t="s">
        <v>1777</v>
      </c>
      <c r="AG106" s="30">
        <f t="shared" si="58"/>
        <v>5</v>
      </c>
      <c r="AH106" s="13">
        <f t="shared" si="59"/>
        <v>361899</v>
      </c>
    </row>
    <row r="107" spans="1:34" hidden="1" x14ac:dyDescent="0.25">
      <c r="A107" s="158"/>
      <c r="B107" s="128" t="s">
        <v>1809</v>
      </c>
      <c r="C107" s="48"/>
      <c r="D107" s="51">
        <v>214359</v>
      </c>
      <c r="E107" s="143"/>
      <c r="F107" s="143"/>
      <c r="G107" s="34">
        <f t="shared" si="57"/>
        <v>4.7875552663755845E-3</v>
      </c>
      <c r="H107" s="53">
        <v>2</v>
      </c>
      <c r="I107" s="60"/>
      <c r="J107" s="33"/>
      <c r="K107" s="33"/>
      <c r="L107" s="61"/>
      <c r="M107" s="60"/>
      <c r="N107" s="33"/>
      <c r="O107" s="33"/>
      <c r="P107" s="61"/>
      <c r="Q107" s="60">
        <v>1</v>
      </c>
      <c r="R107" s="33">
        <v>114359</v>
      </c>
      <c r="S107" s="33"/>
      <c r="T107" s="64" t="s">
        <v>5620</v>
      </c>
      <c r="U107" s="60"/>
      <c r="V107" s="33"/>
      <c r="W107" s="33"/>
      <c r="X107" s="61"/>
      <c r="Y107" s="60"/>
      <c r="Z107" s="33"/>
      <c r="AA107" s="33"/>
      <c r="AB107" s="61"/>
      <c r="AC107" s="60">
        <v>1</v>
      </c>
      <c r="AD107" s="33">
        <v>100000</v>
      </c>
      <c r="AE107" s="33"/>
      <c r="AF107" s="64" t="s">
        <v>1811</v>
      </c>
      <c r="AG107" s="30">
        <f t="shared" si="58"/>
        <v>2</v>
      </c>
      <c r="AH107" s="13">
        <f t="shared" si="59"/>
        <v>214359</v>
      </c>
    </row>
    <row r="108" spans="1:34" hidden="1" x14ac:dyDescent="0.25">
      <c r="A108" s="158"/>
      <c r="B108" s="128" t="s">
        <v>1814</v>
      </c>
      <c r="C108" s="48"/>
      <c r="D108" s="51">
        <v>519550</v>
      </c>
      <c r="E108" s="143"/>
      <c r="F108" s="143"/>
      <c r="G108" s="34">
        <f t="shared" si="57"/>
        <v>1.1603778421458558E-2</v>
      </c>
      <c r="H108" s="53">
        <v>3</v>
      </c>
      <c r="I108" s="60"/>
      <c r="J108" s="33"/>
      <c r="K108" s="33"/>
      <c r="L108" s="61"/>
      <c r="M108" s="60"/>
      <c r="N108" s="33"/>
      <c r="O108" s="33"/>
      <c r="P108" s="61"/>
      <c r="Q108" s="60">
        <v>1</v>
      </c>
      <c r="R108" s="33">
        <v>78750</v>
      </c>
      <c r="S108" s="33"/>
      <c r="T108" s="64" t="s">
        <v>5623</v>
      </c>
      <c r="U108" s="60"/>
      <c r="V108" s="33"/>
      <c r="W108" s="33"/>
      <c r="X108" s="61"/>
      <c r="Y108" s="60"/>
      <c r="Z108" s="33"/>
      <c r="AA108" s="33"/>
      <c r="AB108" s="61"/>
      <c r="AC108" s="60">
        <v>2</v>
      </c>
      <c r="AD108" s="33">
        <v>440800</v>
      </c>
      <c r="AE108" s="41">
        <v>350000</v>
      </c>
      <c r="AF108" s="64" t="s">
        <v>1816</v>
      </c>
      <c r="AG108" s="30">
        <f t="shared" si="58"/>
        <v>3</v>
      </c>
      <c r="AH108" s="13">
        <f t="shared" si="59"/>
        <v>519550</v>
      </c>
    </row>
    <row r="109" spans="1:34" hidden="1" x14ac:dyDescent="0.25">
      <c r="A109" s="158"/>
      <c r="B109" s="128" t="s">
        <v>696</v>
      </c>
      <c r="C109" s="48"/>
      <c r="D109" s="51">
        <v>177367.63</v>
      </c>
      <c r="E109" s="143"/>
      <c r="F109" s="143"/>
      <c r="G109" s="34">
        <f t="shared" si="57"/>
        <v>3.9613794199966227E-3</v>
      </c>
      <c r="H109" s="53">
        <v>6</v>
      </c>
      <c r="I109" s="60"/>
      <c r="J109" s="33"/>
      <c r="K109" s="33"/>
      <c r="L109" s="61"/>
      <c r="M109" s="60"/>
      <c r="N109" s="33"/>
      <c r="O109" s="33"/>
      <c r="P109" s="61"/>
      <c r="Q109" s="60"/>
      <c r="R109" s="33"/>
      <c r="S109" s="33"/>
      <c r="T109" s="61"/>
      <c r="U109" s="60">
        <v>1</v>
      </c>
      <c r="V109" s="33">
        <v>92000</v>
      </c>
      <c r="W109" s="33"/>
      <c r="X109" s="64" t="s">
        <v>6016</v>
      </c>
      <c r="Y109" s="60">
        <v>3</v>
      </c>
      <c r="Z109" s="33">
        <v>1726.9</v>
      </c>
      <c r="AA109" s="33"/>
      <c r="AB109" s="61"/>
      <c r="AC109" s="60">
        <v>2</v>
      </c>
      <c r="AD109" s="33">
        <v>83640.73</v>
      </c>
      <c r="AE109" s="41">
        <v>59619.54</v>
      </c>
      <c r="AF109" s="64" t="s">
        <v>698</v>
      </c>
      <c r="AG109" s="30">
        <f t="shared" si="58"/>
        <v>6</v>
      </c>
      <c r="AH109" s="13">
        <f t="shared" si="59"/>
        <v>177367.63</v>
      </c>
    </row>
    <row r="110" spans="1:34" hidden="1" x14ac:dyDescent="0.25">
      <c r="A110" s="158"/>
      <c r="B110" s="128" t="s">
        <v>2649</v>
      </c>
      <c r="C110" s="48"/>
      <c r="D110" s="51">
        <v>1526673.6</v>
      </c>
      <c r="E110" s="143"/>
      <c r="F110" s="143"/>
      <c r="G110" s="34">
        <f t="shared" si="57"/>
        <v>3.4097165193514488E-2</v>
      </c>
      <c r="H110" s="53">
        <v>2</v>
      </c>
      <c r="I110" s="60"/>
      <c r="J110" s="33"/>
      <c r="K110" s="33"/>
      <c r="L110" s="61"/>
      <c r="M110" s="60"/>
      <c r="N110" s="33"/>
      <c r="O110" s="33"/>
      <c r="P110" s="61"/>
      <c r="Q110" s="60"/>
      <c r="R110" s="33"/>
      <c r="S110" s="33"/>
      <c r="T110" s="61"/>
      <c r="U110" s="60"/>
      <c r="V110" s="33"/>
      <c r="W110" s="33"/>
      <c r="X110" s="61"/>
      <c r="Y110" s="60"/>
      <c r="Z110" s="33"/>
      <c r="AA110" s="33"/>
      <c r="AB110" s="61"/>
      <c r="AC110" s="60">
        <v>2</v>
      </c>
      <c r="AD110" s="33">
        <v>1526673.6</v>
      </c>
      <c r="AE110" s="41">
        <v>1346673.6</v>
      </c>
      <c r="AF110" s="64" t="s">
        <v>2654</v>
      </c>
      <c r="AG110" s="30">
        <f t="shared" si="58"/>
        <v>2</v>
      </c>
      <c r="AH110" s="13">
        <f t="shared" si="59"/>
        <v>1526673.6</v>
      </c>
    </row>
    <row r="111" spans="1:34" hidden="1" x14ac:dyDescent="0.25">
      <c r="A111" s="158"/>
      <c r="B111" s="128" t="s">
        <v>2657</v>
      </c>
      <c r="C111" s="48"/>
      <c r="D111" s="51">
        <v>3125172.29</v>
      </c>
      <c r="E111" s="143"/>
      <c r="F111" s="143"/>
      <c r="G111" s="34">
        <f t="shared" si="57"/>
        <v>6.9798492507058468E-2</v>
      </c>
      <c r="H111" s="53">
        <v>4</v>
      </c>
      <c r="I111" s="60"/>
      <c r="J111" s="33"/>
      <c r="K111" s="33"/>
      <c r="L111" s="61"/>
      <c r="M111" s="60"/>
      <c r="N111" s="33"/>
      <c r="O111" s="33"/>
      <c r="P111" s="61"/>
      <c r="Q111" s="60">
        <v>1</v>
      </c>
      <c r="R111" s="33">
        <v>279180</v>
      </c>
      <c r="S111" s="33"/>
      <c r="T111" s="64" t="s">
        <v>5850</v>
      </c>
      <c r="U111" s="60"/>
      <c r="V111" s="33"/>
      <c r="W111" s="33"/>
      <c r="X111" s="61"/>
      <c r="Y111" s="60"/>
      <c r="Z111" s="33"/>
      <c r="AA111" s="33"/>
      <c r="AB111" s="61"/>
      <c r="AC111" s="60">
        <v>3</v>
      </c>
      <c r="AD111" s="33">
        <v>2845992.29</v>
      </c>
      <c r="AE111" s="41">
        <v>1573692.29</v>
      </c>
      <c r="AF111" s="64" t="s">
        <v>2659</v>
      </c>
      <c r="AG111" s="30">
        <f t="shared" si="58"/>
        <v>4</v>
      </c>
      <c r="AH111" s="13">
        <f t="shared" si="59"/>
        <v>3125172.29</v>
      </c>
    </row>
    <row r="112" spans="1:34" hidden="1" x14ac:dyDescent="0.25">
      <c r="A112" s="158"/>
      <c r="B112" s="128" t="s">
        <v>4876</v>
      </c>
      <c r="C112" s="48"/>
      <c r="D112" s="51">
        <v>60000</v>
      </c>
      <c r="E112" s="143"/>
      <c r="F112" s="143"/>
      <c r="G112" s="34">
        <f t="shared" si="57"/>
        <v>1.340057175031303E-3</v>
      </c>
      <c r="H112" s="53">
        <v>1</v>
      </c>
      <c r="I112" s="60">
        <v>1</v>
      </c>
      <c r="J112" s="33">
        <v>60000</v>
      </c>
      <c r="K112" s="33"/>
      <c r="L112" s="64" t="s">
        <v>4878</v>
      </c>
      <c r="M112" s="60"/>
      <c r="N112" s="33"/>
      <c r="O112" s="33"/>
      <c r="P112" s="61"/>
      <c r="Q112" s="60"/>
      <c r="R112" s="33"/>
      <c r="S112" s="33"/>
      <c r="T112" s="61"/>
      <c r="U112" s="60"/>
      <c r="V112" s="33"/>
      <c r="W112" s="33"/>
      <c r="X112" s="61"/>
      <c r="Y112" s="60"/>
      <c r="Z112" s="33"/>
      <c r="AA112" s="33"/>
      <c r="AB112" s="61"/>
      <c r="AC112" s="60"/>
      <c r="AD112" s="33"/>
      <c r="AE112" s="33"/>
      <c r="AF112" s="61"/>
      <c r="AG112" s="30">
        <f t="shared" si="58"/>
        <v>1</v>
      </c>
      <c r="AH112" s="13">
        <f t="shared" si="59"/>
        <v>60000</v>
      </c>
    </row>
    <row r="113" spans="1:35" hidden="1" x14ac:dyDescent="0.25">
      <c r="A113" s="158"/>
      <c r="B113" s="128" t="s">
        <v>1999</v>
      </c>
      <c r="C113" s="48"/>
      <c r="D113" s="51">
        <v>2187938</v>
      </c>
      <c r="E113" s="143"/>
      <c r="F113" s="143"/>
      <c r="G113" s="34">
        <f t="shared" si="57"/>
        <v>4.886603359039398E-2</v>
      </c>
      <c r="H113" s="53">
        <v>4</v>
      </c>
      <c r="I113" s="60"/>
      <c r="J113" s="33"/>
      <c r="K113" s="33"/>
      <c r="L113" s="61"/>
      <c r="M113" s="60"/>
      <c r="N113" s="33"/>
      <c r="O113" s="33"/>
      <c r="P113" s="61"/>
      <c r="Q113" s="60"/>
      <c r="R113" s="33"/>
      <c r="S113" s="33"/>
      <c r="T113" s="61"/>
      <c r="U113" s="60"/>
      <c r="V113" s="33"/>
      <c r="W113" s="33"/>
      <c r="X113" s="61"/>
      <c r="Y113" s="60"/>
      <c r="Z113" s="33"/>
      <c r="AA113" s="33"/>
      <c r="AB113" s="61"/>
      <c r="AC113" s="60">
        <v>4</v>
      </c>
      <c r="AD113" s="33">
        <v>2187938</v>
      </c>
      <c r="AE113" s="41">
        <v>1525000</v>
      </c>
      <c r="AF113" s="64" t="s">
        <v>2010</v>
      </c>
      <c r="AG113" s="30">
        <f t="shared" si="58"/>
        <v>4</v>
      </c>
      <c r="AH113" s="13">
        <f t="shared" si="59"/>
        <v>2187938</v>
      </c>
    </row>
    <row r="114" spans="1:35" hidden="1" x14ac:dyDescent="0.25">
      <c r="A114" s="158"/>
      <c r="B114" s="128" t="s">
        <v>85</v>
      </c>
      <c r="C114" s="48"/>
      <c r="D114" s="51">
        <v>1844300</v>
      </c>
      <c r="E114" s="143"/>
      <c r="F114" s="143"/>
      <c r="G114" s="34">
        <f t="shared" si="57"/>
        <v>4.1191124131837197E-2</v>
      </c>
      <c r="H114" s="53">
        <v>7</v>
      </c>
      <c r="I114" s="60"/>
      <c r="J114" s="33"/>
      <c r="K114" s="33"/>
      <c r="L114" s="61"/>
      <c r="M114" s="60">
        <v>1</v>
      </c>
      <c r="N114" s="33">
        <v>39800</v>
      </c>
      <c r="O114" s="33"/>
      <c r="P114" s="64" t="s">
        <v>3400</v>
      </c>
      <c r="Q114" s="60">
        <v>1</v>
      </c>
      <c r="R114" s="33">
        <v>57000</v>
      </c>
      <c r="S114" s="33"/>
      <c r="T114" s="64" t="s">
        <v>5049</v>
      </c>
      <c r="U114" s="60"/>
      <c r="V114" s="33"/>
      <c r="W114" s="33"/>
      <c r="X114" s="61"/>
      <c r="Y114" s="60">
        <v>3</v>
      </c>
      <c r="Z114" s="33">
        <v>124000</v>
      </c>
      <c r="AA114" s="41">
        <v>60000</v>
      </c>
      <c r="AB114" s="64" t="s">
        <v>3051</v>
      </c>
      <c r="AC114" s="60">
        <v>2</v>
      </c>
      <c r="AD114" s="33">
        <v>1623500</v>
      </c>
      <c r="AE114" s="41">
        <v>1313500</v>
      </c>
      <c r="AF114" s="64" t="s">
        <v>97</v>
      </c>
      <c r="AG114" s="30">
        <f t="shared" si="58"/>
        <v>7</v>
      </c>
      <c r="AH114" s="13">
        <f t="shared" si="59"/>
        <v>1844300</v>
      </c>
    </row>
    <row r="115" spans="1:35" hidden="1" x14ac:dyDescent="0.25">
      <c r="A115" s="158"/>
      <c r="B115" s="128" t="s">
        <v>3039</v>
      </c>
      <c r="C115" s="48"/>
      <c r="D115" s="51">
        <v>212344</v>
      </c>
      <c r="E115" s="143"/>
      <c r="F115" s="143"/>
      <c r="G115" s="34">
        <f t="shared" si="57"/>
        <v>4.7425516795807834E-3</v>
      </c>
      <c r="H115" s="53">
        <v>1</v>
      </c>
      <c r="I115" s="60"/>
      <c r="J115" s="33"/>
      <c r="K115" s="33"/>
      <c r="L115" s="61"/>
      <c r="M115" s="60"/>
      <c r="N115" s="33"/>
      <c r="O115" s="33"/>
      <c r="P115" s="61"/>
      <c r="Q115" s="60"/>
      <c r="R115" s="33"/>
      <c r="S115" s="33"/>
      <c r="T115" s="61"/>
      <c r="U115" s="60"/>
      <c r="V115" s="33"/>
      <c r="W115" s="33"/>
      <c r="X115" s="61"/>
      <c r="Y115" s="60"/>
      <c r="Z115" s="33"/>
      <c r="AA115" s="33"/>
      <c r="AB115" s="61"/>
      <c r="AC115" s="60">
        <v>1</v>
      </c>
      <c r="AD115" s="33">
        <v>212344</v>
      </c>
      <c r="AE115" s="33"/>
      <c r="AF115" s="64" t="s">
        <v>3041</v>
      </c>
      <c r="AG115" s="30">
        <f t="shared" si="58"/>
        <v>1</v>
      </c>
      <c r="AH115" s="13">
        <f t="shared" si="59"/>
        <v>212344</v>
      </c>
    </row>
    <row r="116" spans="1:35" hidden="1" x14ac:dyDescent="0.25">
      <c r="A116" s="158"/>
      <c r="B116" s="128" t="s">
        <v>6493</v>
      </c>
      <c r="C116" s="48"/>
      <c r="D116" s="51">
        <v>431130.2</v>
      </c>
      <c r="E116" s="143"/>
      <c r="F116" s="143"/>
      <c r="G116" s="34">
        <f t="shared" si="57"/>
        <v>9.6289852980446771E-3</v>
      </c>
      <c r="H116" s="53">
        <v>3</v>
      </c>
      <c r="I116" s="60">
        <v>1</v>
      </c>
      <c r="J116" s="33">
        <v>98000</v>
      </c>
      <c r="K116" s="33"/>
      <c r="L116" s="61"/>
      <c r="M116" s="60"/>
      <c r="N116" s="33"/>
      <c r="O116" s="33"/>
      <c r="P116" s="61"/>
      <c r="Q116" s="60"/>
      <c r="R116" s="33"/>
      <c r="S116" s="33"/>
      <c r="T116" s="61"/>
      <c r="U116" s="60"/>
      <c r="V116" s="33"/>
      <c r="W116" s="33"/>
      <c r="X116" s="61"/>
      <c r="Y116" s="60"/>
      <c r="Z116" s="33"/>
      <c r="AA116" s="33"/>
      <c r="AB116" s="61"/>
      <c r="AC116" s="60">
        <v>2</v>
      </c>
      <c r="AD116" s="33">
        <v>333130.2</v>
      </c>
      <c r="AE116" s="33"/>
      <c r="AF116" s="61"/>
      <c r="AG116" s="30">
        <f t="shared" si="58"/>
        <v>3</v>
      </c>
      <c r="AH116" s="13">
        <f t="shared" si="59"/>
        <v>431130.2</v>
      </c>
    </row>
    <row r="117" spans="1:35" s="103" customFormat="1" ht="23.1" hidden="1" customHeight="1" thickBot="1" x14ac:dyDescent="0.35">
      <c r="A117" s="159" t="s">
        <v>6490</v>
      </c>
      <c r="B117" s="160"/>
      <c r="C117" s="161"/>
      <c r="D117" s="104">
        <f>SUM(D84:D116)</f>
        <v>44774208.980000004</v>
      </c>
      <c r="E117" s="142"/>
      <c r="F117" s="142"/>
      <c r="G117" s="105"/>
      <c r="H117" s="112">
        <f>SUM(H84:H116)</f>
        <v>184</v>
      </c>
      <c r="I117" s="107">
        <f>SUM(I84:I116)</f>
        <v>6</v>
      </c>
      <c r="J117" s="108">
        <f>SUM(J84:J116)</f>
        <v>538560</v>
      </c>
      <c r="K117" s="108"/>
      <c r="L117" s="109"/>
      <c r="M117" s="107">
        <f t="shared" ref="M117:N117" si="60">SUM(M84:M116)</f>
        <v>9</v>
      </c>
      <c r="N117" s="108">
        <f t="shared" si="60"/>
        <v>1383018</v>
      </c>
      <c r="O117" s="108"/>
      <c r="P117" s="109"/>
      <c r="Q117" s="107">
        <f t="shared" ref="Q117:R117" si="61">SUM(Q84:Q116)</f>
        <v>31</v>
      </c>
      <c r="R117" s="108">
        <f t="shared" si="61"/>
        <v>10292295.550000001</v>
      </c>
      <c r="S117" s="108"/>
      <c r="T117" s="109"/>
      <c r="U117" s="107">
        <f t="shared" ref="U117:V117" si="62">SUM(U84:U116)</f>
        <v>15</v>
      </c>
      <c r="V117" s="108">
        <f t="shared" si="62"/>
        <v>1271027.6400000001</v>
      </c>
      <c r="W117" s="108"/>
      <c r="X117" s="109"/>
      <c r="Y117" s="107">
        <f t="shared" ref="Y117:Z117" si="63">SUM(Y84:Y116)</f>
        <v>9</v>
      </c>
      <c r="Z117" s="108">
        <f t="shared" si="63"/>
        <v>367796.9</v>
      </c>
      <c r="AA117" s="108"/>
      <c r="AB117" s="109"/>
      <c r="AC117" s="107">
        <f t="shared" ref="AC117:AD117" si="64">SUM(AC84:AC116)</f>
        <v>114</v>
      </c>
      <c r="AD117" s="108">
        <f t="shared" si="64"/>
        <v>30921510.890000001</v>
      </c>
      <c r="AE117" s="108"/>
      <c r="AF117" s="109"/>
      <c r="AG117" s="110">
        <f t="shared" si="58"/>
        <v>184</v>
      </c>
      <c r="AH117" s="111">
        <f t="shared" si="59"/>
        <v>44774208.980000004</v>
      </c>
      <c r="AI117" s="102"/>
    </row>
    <row r="118" spans="1:35" ht="16.5" hidden="1" thickTop="1" x14ac:dyDescent="0.25">
      <c r="A118" s="157" t="s">
        <v>554</v>
      </c>
      <c r="B118" s="130" t="s">
        <v>3540</v>
      </c>
      <c r="C118" s="70"/>
      <c r="D118" s="71">
        <v>698504.91999999993</v>
      </c>
      <c r="E118" s="141">
        <f>SUM(D122/D218)</f>
        <v>2.5311702559620334E-3</v>
      </c>
      <c r="F118" s="141"/>
      <c r="G118" s="72">
        <f>SUM(D118/$D$122)</f>
        <v>0.12116122696947279</v>
      </c>
      <c r="H118" s="77">
        <v>7</v>
      </c>
      <c r="I118" s="74">
        <v>5</v>
      </c>
      <c r="J118" s="75">
        <v>406242.62</v>
      </c>
      <c r="K118" s="85">
        <v>113200</v>
      </c>
      <c r="L118" s="84" t="s">
        <v>4382</v>
      </c>
      <c r="M118" s="74">
        <v>2</v>
      </c>
      <c r="N118" s="75">
        <v>292262.3</v>
      </c>
      <c r="O118" s="85">
        <v>198000</v>
      </c>
      <c r="P118" s="84" t="s">
        <v>3545</v>
      </c>
      <c r="Q118" s="74"/>
      <c r="R118" s="75"/>
      <c r="S118" s="75"/>
      <c r="T118" s="76"/>
      <c r="U118" s="74"/>
      <c r="V118" s="75"/>
      <c r="W118" s="75"/>
      <c r="X118" s="76"/>
      <c r="Y118" s="74"/>
      <c r="Z118" s="75"/>
      <c r="AA118" s="75"/>
      <c r="AB118" s="76"/>
      <c r="AC118" s="74"/>
      <c r="AD118" s="75"/>
      <c r="AE118" s="75"/>
      <c r="AF118" s="76"/>
      <c r="AG118" s="30">
        <f t="shared" si="58"/>
        <v>7</v>
      </c>
      <c r="AH118" s="13">
        <f t="shared" si="59"/>
        <v>698504.91999999993</v>
      </c>
    </row>
    <row r="119" spans="1:35" hidden="1" x14ac:dyDescent="0.25">
      <c r="A119" s="158"/>
      <c r="B119" s="128" t="s">
        <v>960</v>
      </c>
      <c r="C119" s="48"/>
      <c r="D119" s="51">
        <v>1371800</v>
      </c>
      <c r="E119" s="143"/>
      <c r="F119" s="143"/>
      <c r="G119" s="34">
        <f t="shared" ref="G119:G121" si="65">SUM(D119/$D$122)</f>
        <v>0.23794960693580053</v>
      </c>
      <c r="H119" s="53">
        <v>10</v>
      </c>
      <c r="I119" s="60">
        <v>4</v>
      </c>
      <c r="J119" s="33">
        <v>408000</v>
      </c>
      <c r="K119" s="41">
        <v>120000</v>
      </c>
      <c r="L119" s="64" t="s">
        <v>4469</v>
      </c>
      <c r="M119" s="60">
        <v>3</v>
      </c>
      <c r="N119" s="33">
        <v>558800</v>
      </c>
      <c r="O119" s="41">
        <v>198800</v>
      </c>
      <c r="P119" s="64" t="s">
        <v>3603</v>
      </c>
      <c r="Q119" s="60">
        <v>1</v>
      </c>
      <c r="R119" s="33">
        <v>200000</v>
      </c>
      <c r="S119" s="40">
        <v>200000</v>
      </c>
      <c r="T119" s="64" t="s">
        <v>5340</v>
      </c>
      <c r="U119" s="60"/>
      <c r="V119" s="33"/>
      <c r="W119" s="33"/>
      <c r="X119" s="61"/>
      <c r="Y119" s="60"/>
      <c r="Z119" s="33"/>
      <c r="AA119" s="33"/>
      <c r="AB119" s="61"/>
      <c r="AC119" s="60">
        <v>2</v>
      </c>
      <c r="AD119" s="33">
        <v>205000</v>
      </c>
      <c r="AE119" s="40">
        <v>205000</v>
      </c>
      <c r="AF119" s="64" t="s">
        <v>962</v>
      </c>
      <c r="AG119" s="30">
        <f t="shared" si="58"/>
        <v>10</v>
      </c>
      <c r="AH119" s="13">
        <f t="shared" si="59"/>
        <v>1371800</v>
      </c>
    </row>
    <row r="120" spans="1:35" hidden="1" x14ac:dyDescent="0.25">
      <c r="A120" s="158"/>
      <c r="B120" s="128" t="s">
        <v>552</v>
      </c>
      <c r="C120" s="48"/>
      <c r="D120" s="51">
        <v>1345000</v>
      </c>
      <c r="E120" s="143"/>
      <c r="F120" s="143"/>
      <c r="G120" s="34">
        <f t="shared" si="65"/>
        <v>0.23330093404917021</v>
      </c>
      <c r="H120" s="53">
        <v>3</v>
      </c>
      <c r="I120" s="60"/>
      <c r="J120" s="33"/>
      <c r="K120" s="33"/>
      <c r="L120" s="61"/>
      <c r="M120" s="60"/>
      <c r="N120" s="33"/>
      <c r="O120" s="33"/>
      <c r="P120" s="61"/>
      <c r="Q120" s="60">
        <v>1</v>
      </c>
      <c r="R120" s="33">
        <v>200000</v>
      </c>
      <c r="S120" s="40">
        <v>200000</v>
      </c>
      <c r="T120" s="64" t="s">
        <v>560</v>
      </c>
      <c r="U120" s="60"/>
      <c r="V120" s="33"/>
      <c r="W120" s="33"/>
      <c r="X120" s="61"/>
      <c r="Y120" s="60"/>
      <c r="Z120" s="33"/>
      <c r="AA120" s="33"/>
      <c r="AB120" s="61"/>
      <c r="AC120" s="60">
        <v>2</v>
      </c>
      <c r="AD120" s="33">
        <v>1145000</v>
      </c>
      <c r="AE120" s="41">
        <v>945000</v>
      </c>
      <c r="AF120" s="64" t="s">
        <v>556</v>
      </c>
      <c r="AG120" s="30">
        <f t="shared" si="58"/>
        <v>3</v>
      </c>
      <c r="AH120" s="13">
        <f t="shared" si="59"/>
        <v>1345000</v>
      </c>
    </row>
    <row r="121" spans="1:35" hidden="1" x14ac:dyDescent="0.25">
      <c r="A121" s="158"/>
      <c r="B121" s="129" t="s">
        <v>1259</v>
      </c>
      <c r="C121" s="48"/>
      <c r="D121" s="51">
        <v>2349781.2999999998</v>
      </c>
      <c r="E121" s="143"/>
      <c r="F121" s="143"/>
      <c r="G121" s="34">
        <f t="shared" si="65"/>
        <v>0.40758823204555644</v>
      </c>
      <c r="H121" s="53">
        <v>21</v>
      </c>
      <c r="I121" s="60">
        <v>1</v>
      </c>
      <c r="J121" s="33">
        <v>140000</v>
      </c>
      <c r="K121" s="40">
        <v>140000</v>
      </c>
      <c r="L121" s="64" t="s">
        <v>4567</v>
      </c>
      <c r="M121" s="60">
        <v>12</v>
      </c>
      <c r="N121" s="33">
        <v>165370</v>
      </c>
      <c r="O121" s="43">
        <v>165370</v>
      </c>
      <c r="P121" s="64" t="s">
        <v>3682</v>
      </c>
      <c r="Q121" s="60">
        <v>3</v>
      </c>
      <c r="R121" s="33">
        <v>1141200</v>
      </c>
      <c r="S121" s="41">
        <v>716000</v>
      </c>
      <c r="T121" s="64" t="s">
        <v>5461</v>
      </c>
      <c r="U121" s="60">
        <v>2</v>
      </c>
      <c r="V121" s="33">
        <v>330000</v>
      </c>
      <c r="W121" s="41">
        <v>210000</v>
      </c>
      <c r="X121" s="64" t="s">
        <v>6162</v>
      </c>
      <c r="Y121" s="60"/>
      <c r="Z121" s="33"/>
      <c r="AA121" s="33"/>
      <c r="AB121" s="61"/>
      <c r="AC121" s="60">
        <v>3</v>
      </c>
      <c r="AD121" s="33">
        <v>573211.30000000005</v>
      </c>
      <c r="AE121" s="41">
        <v>350000</v>
      </c>
      <c r="AF121" s="64" t="s">
        <v>1264</v>
      </c>
      <c r="AG121" s="30">
        <f t="shared" si="58"/>
        <v>21</v>
      </c>
      <c r="AH121" s="13">
        <f t="shared" si="59"/>
        <v>2349781.2999999998</v>
      </c>
    </row>
    <row r="122" spans="1:35" s="103" customFormat="1" ht="23.1" hidden="1" customHeight="1" thickBot="1" x14ac:dyDescent="0.35">
      <c r="A122" s="159" t="s">
        <v>6491</v>
      </c>
      <c r="B122" s="160"/>
      <c r="C122" s="161"/>
      <c r="D122" s="104">
        <f>SUM(D118:D121)</f>
        <v>5765086.2199999997</v>
      </c>
      <c r="E122" s="142"/>
      <c r="F122" s="142"/>
      <c r="G122" s="105"/>
      <c r="H122" s="106">
        <f>SUM(H118:H121)</f>
        <v>41</v>
      </c>
      <c r="I122" s="107">
        <f>SUM(I118:I121)</f>
        <v>10</v>
      </c>
      <c r="J122" s="108">
        <f>SUM(J118:J121)</f>
        <v>954242.62</v>
      </c>
      <c r="K122" s="108"/>
      <c r="L122" s="109"/>
      <c r="M122" s="107">
        <f t="shared" ref="M122:N122" si="66">SUM(M118:M121)</f>
        <v>17</v>
      </c>
      <c r="N122" s="108">
        <f t="shared" si="66"/>
        <v>1016432.3</v>
      </c>
      <c r="O122" s="108"/>
      <c r="P122" s="109"/>
      <c r="Q122" s="107">
        <f t="shared" ref="Q122:R122" si="67">SUM(Q118:Q121)</f>
        <v>5</v>
      </c>
      <c r="R122" s="108">
        <f t="shared" si="67"/>
        <v>1541200</v>
      </c>
      <c r="S122" s="108"/>
      <c r="T122" s="109"/>
      <c r="U122" s="107">
        <f t="shared" ref="U122:V122" si="68">SUM(U118:U121)</f>
        <v>2</v>
      </c>
      <c r="V122" s="108">
        <f t="shared" si="68"/>
        <v>330000</v>
      </c>
      <c r="W122" s="108"/>
      <c r="X122" s="109"/>
      <c r="Y122" s="107">
        <f t="shared" ref="Y122:Z122" si="69">SUM(Y118:Y121)</f>
        <v>0</v>
      </c>
      <c r="Z122" s="108">
        <f t="shared" si="69"/>
        <v>0</v>
      </c>
      <c r="AA122" s="108"/>
      <c r="AB122" s="109"/>
      <c r="AC122" s="107">
        <f t="shared" ref="AC122:AD122" si="70">SUM(AC118:AC121)</f>
        <v>7</v>
      </c>
      <c r="AD122" s="108">
        <f t="shared" si="70"/>
        <v>1923211.3</v>
      </c>
      <c r="AE122" s="108"/>
      <c r="AF122" s="109"/>
      <c r="AG122" s="110">
        <f t="shared" si="58"/>
        <v>41</v>
      </c>
      <c r="AH122" s="111">
        <f t="shared" si="59"/>
        <v>5765086.2199999997</v>
      </c>
      <c r="AI122" s="102"/>
    </row>
    <row r="123" spans="1:35" ht="16.5" hidden="1" thickTop="1" x14ac:dyDescent="0.25">
      <c r="A123" s="86" t="s">
        <v>654</v>
      </c>
      <c r="B123" s="133" t="s">
        <v>652</v>
      </c>
      <c r="C123" s="70"/>
      <c r="D123" s="71">
        <v>490670</v>
      </c>
      <c r="E123" s="141">
        <f>SUM(D124/D218)</f>
        <v>2.1542944235323003E-4</v>
      </c>
      <c r="F123" s="141"/>
      <c r="G123" s="72">
        <f>SUM(D123/D124)</f>
        <v>1</v>
      </c>
      <c r="H123" s="73">
        <f>SUM(GETPIVOTDATA("Conteggio di id_gara",' pivot per TIPOLOGIA'!$A$3,"amministrazione","AZIENDA SANITARIA REGIONALE DEL MOLISE","REGIONE","MOLISE"))</f>
        <v>5</v>
      </c>
      <c r="I123" s="87"/>
      <c r="J123" s="88"/>
      <c r="K123" s="88"/>
      <c r="L123" s="89"/>
      <c r="M123" s="87">
        <v>1</v>
      </c>
      <c r="N123" s="88">
        <v>47470</v>
      </c>
      <c r="O123" s="88">
        <v>47470</v>
      </c>
      <c r="P123" s="90" t="s">
        <v>3562</v>
      </c>
      <c r="Q123" s="87"/>
      <c r="R123" s="88"/>
      <c r="S123" s="88"/>
      <c r="T123" s="89"/>
      <c r="U123" s="87"/>
      <c r="V123" s="88"/>
      <c r="W123" s="88"/>
      <c r="X123" s="89"/>
      <c r="Y123" s="87"/>
      <c r="Z123" s="88"/>
      <c r="AA123" s="88"/>
      <c r="AB123" s="89"/>
      <c r="AC123" s="87">
        <v>4</v>
      </c>
      <c r="AD123" s="88">
        <v>443200</v>
      </c>
      <c r="AE123" s="91">
        <v>165000</v>
      </c>
      <c r="AF123" s="90" t="s">
        <v>662</v>
      </c>
      <c r="AG123" s="30">
        <f t="shared" si="58"/>
        <v>5</v>
      </c>
      <c r="AH123" s="13">
        <f t="shared" si="59"/>
        <v>490670</v>
      </c>
    </row>
    <row r="124" spans="1:35" s="103" customFormat="1" ht="23.1" hidden="1" customHeight="1" thickBot="1" x14ac:dyDescent="0.35">
      <c r="A124" s="159" t="s">
        <v>6492</v>
      </c>
      <c r="B124" s="160"/>
      <c r="C124" s="161"/>
      <c r="D124" s="104">
        <f>SUM(D123)</f>
        <v>490670</v>
      </c>
      <c r="E124" s="142"/>
      <c r="F124" s="142"/>
      <c r="G124" s="105"/>
      <c r="H124" s="106">
        <f>SUM(H123)</f>
        <v>5</v>
      </c>
      <c r="I124" s="107">
        <f>SUM(I123)</f>
        <v>0</v>
      </c>
      <c r="J124" s="108">
        <f>SUM(J123)</f>
        <v>0</v>
      </c>
      <c r="K124" s="108"/>
      <c r="L124" s="109"/>
      <c r="M124" s="107">
        <f t="shared" ref="M124:N124" si="71">SUM(M123)</f>
        <v>1</v>
      </c>
      <c r="N124" s="108">
        <f t="shared" si="71"/>
        <v>47470</v>
      </c>
      <c r="O124" s="108"/>
      <c r="P124" s="109"/>
      <c r="Q124" s="107">
        <f t="shared" ref="Q124:R124" si="72">SUM(Q123)</f>
        <v>0</v>
      </c>
      <c r="R124" s="108">
        <f t="shared" si="72"/>
        <v>0</v>
      </c>
      <c r="S124" s="108"/>
      <c r="T124" s="109"/>
      <c r="U124" s="107">
        <f t="shared" ref="U124:V124" si="73">SUM(U123)</f>
        <v>0</v>
      </c>
      <c r="V124" s="108">
        <f t="shared" si="73"/>
        <v>0</v>
      </c>
      <c r="W124" s="108"/>
      <c r="X124" s="109"/>
      <c r="Y124" s="107">
        <f t="shared" ref="Y124:Z124" si="74">SUM(Y123)</f>
        <v>0</v>
      </c>
      <c r="Z124" s="108">
        <f t="shared" si="74"/>
        <v>0</v>
      </c>
      <c r="AA124" s="108"/>
      <c r="AB124" s="109"/>
      <c r="AC124" s="107">
        <f t="shared" ref="AC124:AD124" si="75">SUM(AC123)</f>
        <v>4</v>
      </c>
      <c r="AD124" s="108">
        <f t="shared" si="75"/>
        <v>443200</v>
      </c>
      <c r="AE124" s="108"/>
      <c r="AF124" s="109"/>
      <c r="AG124" s="110">
        <f t="shared" si="58"/>
        <v>5</v>
      </c>
      <c r="AH124" s="111">
        <f t="shared" si="59"/>
        <v>490670</v>
      </c>
      <c r="AI124" s="102"/>
    </row>
    <row r="125" spans="1:35" ht="16.5" hidden="1" thickTop="1" x14ac:dyDescent="0.25">
      <c r="A125" s="157" t="s">
        <v>269</v>
      </c>
      <c r="B125" s="133" t="s">
        <v>2172</v>
      </c>
      <c r="C125" s="92"/>
      <c r="D125" s="71">
        <v>1045112381.03</v>
      </c>
      <c r="E125" s="141">
        <f>SUM(D129/D218)</f>
        <v>0.51160627846809348</v>
      </c>
      <c r="F125" s="141"/>
      <c r="G125" s="72"/>
      <c r="H125" s="77">
        <v>160</v>
      </c>
      <c r="I125" s="93">
        <v>8</v>
      </c>
      <c r="J125" s="94">
        <v>129850330.5</v>
      </c>
      <c r="K125" s="94">
        <v>62266539.799999997</v>
      </c>
      <c r="L125" s="95" t="s">
        <v>4705</v>
      </c>
      <c r="M125" s="93">
        <v>77</v>
      </c>
      <c r="N125" s="94">
        <v>3196079829.0299997</v>
      </c>
      <c r="O125" s="94">
        <v>684528000</v>
      </c>
      <c r="P125" s="95" t="s">
        <v>3887</v>
      </c>
      <c r="Q125" s="93">
        <v>2</v>
      </c>
      <c r="R125" s="94">
        <v>2010000</v>
      </c>
      <c r="S125" s="94">
        <v>1130000</v>
      </c>
      <c r="T125" s="95" t="s">
        <v>5749</v>
      </c>
      <c r="U125" s="93">
        <v>31</v>
      </c>
      <c r="V125" s="94">
        <v>385964859.5</v>
      </c>
      <c r="W125" s="94">
        <v>94250000</v>
      </c>
      <c r="X125" s="95" t="s">
        <v>6302</v>
      </c>
      <c r="Y125" s="93">
        <v>7</v>
      </c>
      <c r="Z125" s="94">
        <v>11541014</v>
      </c>
      <c r="AA125" s="94">
        <v>7227146</v>
      </c>
      <c r="AB125" s="95" t="s">
        <v>3281</v>
      </c>
      <c r="AC125" s="93">
        <v>35</v>
      </c>
      <c r="AD125" s="94">
        <v>94466320</v>
      </c>
      <c r="AE125" s="94">
        <v>22500000</v>
      </c>
      <c r="AF125" s="95" t="s">
        <v>2174</v>
      </c>
      <c r="AG125" s="30">
        <f t="shared" si="58"/>
        <v>160</v>
      </c>
      <c r="AH125" s="13">
        <f t="shared" si="59"/>
        <v>3819912353.0299997</v>
      </c>
    </row>
    <row r="126" spans="1:35" hidden="1" x14ac:dyDescent="0.25">
      <c r="A126" s="158"/>
      <c r="B126" s="128" t="s">
        <v>2901</v>
      </c>
      <c r="C126" s="48"/>
      <c r="D126" s="51">
        <v>596800</v>
      </c>
      <c r="E126" s="143"/>
      <c r="F126" s="143"/>
      <c r="G126" s="34"/>
      <c r="H126" s="53">
        <v>2</v>
      </c>
      <c r="I126" s="26"/>
      <c r="J126" s="21"/>
      <c r="K126" s="21"/>
      <c r="L126" s="27"/>
      <c r="M126" s="26"/>
      <c r="N126" s="21"/>
      <c r="O126" s="21"/>
      <c r="P126" s="27"/>
      <c r="Q126" s="26"/>
      <c r="R126" s="21"/>
      <c r="S126" s="21"/>
      <c r="T126" s="27"/>
      <c r="U126" s="26"/>
      <c r="V126" s="21"/>
      <c r="W126" s="21"/>
      <c r="X126" s="27"/>
      <c r="Y126" s="26"/>
      <c r="Z126" s="21"/>
      <c r="AA126" s="21"/>
      <c r="AB126" s="27"/>
      <c r="AC126" s="26">
        <v>2</v>
      </c>
      <c r="AD126" s="22">
        <v>596800</v>
      </c>
      <c r="AE126" s="22">
        <v>491800</v>
      </c>
      <c r="AF126" s="28" t="s">
        <v>2903</v>
      </c>
      <c r="AG126" s="30">
        <f t="shared" si="58"/>
        <v>2</v>
      </c>
      <c r="AH126" s="13">
        <f t="shared" si="59"/>
        <v>596800</v>
      </c>
    </row>
    <row r="127" spans="1:35" hidden="1" x14ac:dyDescent="0.25">
      <c r="A127" s="158"/>
      <c r="B127" s="128" t="s">
        <v>1902</v>
      </c>
      <c r="C127" s="48"/>
      <c r="D127" s="51">
        <v>1800000</v>
      </c>
      <c r="E127" s="143"/>
      <c r="F127" s="143"/>
      <c r="G127" s="34"/>
      <c r="H127" s="53">
        <v>1</v>
      </c>
      <c r="I127" s="26"/>
      <c r="J127" s="21"/>
      <c r="K127" s="21"/>
      <c r="L127" s="27"/>
      <c r="M127" s="26"/>
      <c r="N127" s="21"/>
      <c r="O127" s="21"/>
      <c r="P127" s="27"/>
      <c r="Q127" s="26"/>
      <c r="R127" s="21"/>
      <c r="S127" s="21"/>
      <c r="T127" s="27"/>
      <c r="U127" s="26"/>
      <c r="V127" s="21"/>
      <c r="W127" s="21"/>
      <c r="X127" s="27"/>
      <c r="Y127" s="26"/>
      <c r="Z127" s="21"/>
      <c r="AA127" s="21"/>
      <c r="AB127" s="27"/>
      <c r="AC127" s="26">
        <v>1</v>
      </c>
      <c r="AD127" s="22">
        <v>1800000</v>
      </c>
      <c r="AE127" s="22">
        <v>1800000</v>
      </c>
      <c r="AF127" s="28" t="s">
        <v>1904</v>
      </c>
      <c r="AG127" s="30">
        <f t="shared" si="58"/>
        <v>1</v>
      </c>
      <c r="AH127" s="13">
        <f t="shared" si="59"/>
        <v>1800000</v>
      </c>
    </row>
    <row r="128" spans="1:35" hidden="1" x14ac:dyDescent="0.25">
      <c r="A128" s="158"/>
      <c r="B128" s="128" t="s">
        <v>3395</v>
      </c>
      <c r="C128" s="48"/>
      <c r="D128" s="51">
        <v>117744044.87</v>
      </c>
      <c r="E128" s="143"/>
      <c r="F128" s="143"/>
      <c r="G128" s="34"/>
      <c r="H128" s="53">
        <v>30</v>
      </c>
      <c r="I128" s="26">
        <v>24</v>
      </c>
      <c r="J128" s="22">
        <v>93773344.870000005</v>
      </c>
      <c r="K128" s="22">
        <v>22000000</v>
      </c>
      <c r="L128" s="28" t="s">
        <v>5040</v>
      </c>
      <c r="M128" s="26">
        <v>3</v>
      </c>
      <c r="N128" s="22">
        <v>296000</v>
      </c>
      <c r="O128" s="22">
        <v>116000</v>
      </c>
      <c r="P128" s="28">
        <v>8252059682</v>
      </c>
      <c r="Q128" s="26"/>
      <c r="R128" s="21"/>
      <c r="S128" s="21"/>
      <c r="T128" s="27"/>
      <c r="U128" s="26">
        <v>2</v>
      </c>
      <c r="V128" s="22">
        <v>23622850</v>
      </c>
      <c r="W128" s="22">
        <v>20309600</v>
      </c>
      <c r="X128" s="28">
        <v>8250715169</v>
      </c>
      <c r="Y128" s="26">
        <v>1</v>
      </c>
      <c r="Z128" s="22">
        <v>51850</v>
      </c>
      <c r="AA128" s="22">
        <v>51850</v>
      </c>
      <c r="AB128" s="28" t="s">
        <v>3397</v>
      </c>
      <c r="AC128" s="26"/>
      <c r="AD128" s="21"/>
      <c r="AE128" s="21"/>
      <c r="AF128" s="27"/>
      <c r="AG128" s="30">
        <f t="shared" si="58"/>
        <v>30</v>
      </c>
      <c r="AH128" s="13">
        <f t="shared" si="59"/>
        <v>117744044.87</v>
      </c>
    </row>
    <row r="129" spans="1:35" s="103" customFormat="1" ht="23.1" hidden="1" customHeight="1" thickBot="1" x14ac:dyDescent="0.35">
      <c r="A129" s="159" t="s">
        <v>6503</v>
      </c>
      <c r="B129" s="160"/>
      <c r="C129" s="161"/>
      <c r="D129" s="104">
        <f>SUM(D125:D128)</f>
        <v>1165253225.9000001</v>
      </c>
      <c r="E129" s="142"/>
      <c r="F129" s="142"/>
      <c r="G129" s="105"/>
      <c r="H129" s="106">
        <f>SUM(H125:H128)</f>
        <v>193</v>
      </c>
      <c r="I129" s="107">
        <f>SUM(I125:I128)</f>
        <v>32</v>
      </c>
      <c r="J129" s="108">
        <f>SUM(J125:J128)</f>
        <v>223623675.37</v>
      </c>
      <c r="K129" s="108"/>
      <c r="L129" s="109"/>
      <c r="M129" s="107">
        <f>SUM(M125:M128)</f>
        <v>80</v>
      </c>
      <c r="N129" s="108">
        <f>SUM(N125:N128)</f>
        <v>3196375829.0299997</v>
      </c>
      <c r="O129" s="108"/>
      <c r="P129" s="109"/>
      <c r="Q129" s="107">
        <f>SUM(Q125:Q128)</f>
        <v>2</v>
      </c>
      <c r="R129" s="108">
        <f>SUM(R125:R128)</f>
        <v>2010000</v>
      </c>
      <c r="S129" s="108"/>
      <c r="T129" s="109"/>
      <c r="U129" s="107">
        <f>SUM(U125:U128)</f>
        <v>33</v>
      </c>
      <c r="V129" s="108">
        <f>SUM(V125:V128)</f>
        <v>409587709.5</v>
      </c>
      <c r="W129" s="108"/>
      <c r="X129" s="109"/>
      <c r="Y129" s="107">
        <f>SUM(Y125:Y128)</f>
        <v>8</v>
      </c>
      <c r="Z129" s="108">
        <f>SUM(Z125:Z128)</f>
        <v>11592864</v>
      </c>
      <c r="AA129" s="108"/>
      <c r="AB129" s="109"/>
      <c r="AC129" s="107">
        <f>SUM(AC125:AC128)</f>
        <v>38</v>
      </c>
      <c r="AD129" s="108">
        <f>SUM(AD125:AD128)</f>
        <v>96863120</v>
      </c>
      <c r="AE129" s="108"/>
      <c r="AF129" s="109"/>
      <c r="AG129" s="115">
        <f t="shared" si="58"/>
        <v>193</v>
      </c>
      <c r="AH129" s="116">
        <f t="shared" si="59"/>
        <v>3940053197.8999996</v>
      </c>
      <c r="AI129" s="102"/>
    </row>
    <row r="130" spans="1:35" ht="16.5" hidden="1" thickTop="1" x14ac:dyDescent="0.25">
      <c r="A130" s="157" t="s">
        <v>161</v>
      </c>
      <c r="B130" s="134" t="s">
        <v>3015</v>
      </c>
      <c r="C130" s="96"/>
      <c r="D130" s="71">
        <v>1685565.38</v>
      </c>
      <c r="E130" s="141">
        <f>SUM(D148/D218)</f>
        <v>7.7295861036191155E-2</v>
      </c>
      <c r="F130" s="141"/>
      <c r="G130" s="72">
        <f>SUM(D130/$D$148)</f>
        <v>9.5742533391818471E-3</v>
      </c>
      <c r="H130" s="77">
        <v>7</v>
      </c>
      <c r="I130" s="81">
        <v>1</v>
      </c>
      <c r="J130" s="78">
        <v>65500</v>
      </c>
      <c r="K130" s="79">
        <v>65500</v>
      </c>
      <c r="L130" s="80" t="s">
        <v>4974</v>
      </c>
      <c r="M130" s="81">
        <v>2</v>
      </c>
      <c r="N130" s="78">
        <v>190399</v>
      </c>
      <c r="O130" s="79">
        <v>137700</v>
      </c>
      <c r="P130" s="80" t="s">
        <v>4279</v>
      </c>
      <c r="Q130" s="81">
        <v>1</v>
      </c>
      <c r="R130" s="78">
        <v>807600</v>
      </c>
      <c r="S130" s="79">
        <v>807600</v>
      </c>
      <c r="T130" s="80" t="s">
        <v>5918</v>
      </c>
      <c r="U130" s="81"/>
      <c r="V130" s="78"/>
      <c r="W130" s="78"/>
      <c r="X130" s="82"/>
      <c r="Y130" s="74"/>
      <c r="Z130" s="75"/>
      <c r="AA130" s="78"/>
      <c r="AB130" s="82"/>
      <c r="AC130" s="81">
        <v>3</v>
      </c>
      <c r="AD130" s="78">
        <v>622066.38</v>
      </c>
      <c r="AE130" s="79">
        <v>401066.38</v>
      </c>
      <c r="AF130" s="80" t="s">
        <v>3021</v>
      </c>
      <c r="AG130" s="30">
        <f t="shared" si="58"/>
        <v>7</v>
      </c>
      <c r="AH130" s="13">
        <f t="shared" si="59"/>
        <v>1685565.38</v>
      </c>
    </row>
    <row r="131" spans="1:35" hidden="1" x14ac:dyDescent="0.25">
      <c r="A131" s="158"/>
      <c r="B131" s="132" t="s">
        <v>1231</v>
      </c>
      <c r="C131" s="48"/>
      <c r="D131" s="51">
        <v>1350446.1</v>
      </c>
      <c r="E131" s="143"/>
      <c r="F131" s="143"/>
      <c r="G131" s="34">
        <f t="shared" ref="G131:G147" si="76">SUM(D131/$D$148)</f>
        <v>7.6707277188560342E-3</v>
      </c>
      <c r="H131" s="53">
        <v>18</v>
      </c>
      <c r="I131" s="65"/>
      <c r="J131" s="38"/>
      <c r="K131" s="38"/>
      <c r="L131" s="63"/>
      <c r="M131" s="65">
        <v>3</v>
      </c>
      <c r="N131" s="38">
        <v>7480.8</v>
      </c>
      <c r="O131" s="39">
        <v>6300</v>
      </c>
      <c r="P131" s="62" t="s">
        <v>3670</v>
      </c>
      <c r="Q131" s="65"/>
      <c r="R131" s="38"/>
      <c r="S131" s="38"/>
      <c r="T131" s="63"/>
      <c r="U131" s="65">
        <v>3</v>
      </c>
      <c r="V131" s="38">
        <v>339000</v>
      </c>
      <c r="W131" s="39">
        <v>175000</v>
      </c>
      <c r="X131" s="62" t="s">
        <v>6141</v>
      </c>
      <c r="Y131" s="60">
        <v>3</v>
      </c>
      <c r="Z131" s="44">
        <v>7480.8</v>
      </c>
      <c r="AA131" s="39">
        <v>7864.8</v>
      </c>
      <c r="AB131" s="62" t="s">
        <v>3137</v>
      </c>
      <c r="AC131" s="65">
        <v>6</v>
      </c>
      <c r="AD131" s="38">
        <v>989700</v>
      </c>
      <c r="AE131" s="39">
        <v>281000</v>
      </c>
      <c r="AF131" s="62" t="s">
        <v>1247</v>
      </c>
      <c r="AG131" s="30">
        <f t="shared" si="58"/>
        <v>15</v>
      </c>
      <c r="AH131" s="13">
        <f t="shared" si="59"/>
        <v>1343661.6</v>
      </c>
    </row>
    <row r="132" spans="1:35" hidden="1" x14ac:dyDescent="0.25">
      <c r="A132" s="158"/>
      <c r="B132" s="132" t="s">
        <v>644</v>
      </c>
      <c r="C132" s="48"/>
      <c r="D132" s="51">
        <v>1858891.68</v>
      </c>
      <c r="E132" s="143"/>
      <c r="F132" s="143"/>
      <c r="G132" s="34">
        <f t="shared" si="76"/>
        <v>1.055877160600994E-2</v>
      </c>
      <c r="H132" s="53">
        <v>3</v>
      </c>
      <c r="I132" s="65"/>
      <c r="J132" s="38"/>
      <c r="K132" s="38"/>
      <c r="L132" s="63"/>
      <c r="M132" s="65"/>
      <c r="N132" s="38"/>
      <c r="O132" s="38"/>
      <c r="P132" s="63"/>
      <c r="Q132" s="65"/>
      <c r="R132" s="38"/>
      <c r="S132" s="38"/>
      <c r="T132" s="63"/>
      <c r="U132" s="65">
        <v>1</v>
      </c>
      <c r="V132" s="38">
        <v>75000</v>
      </c>
      <c r="W132" s="39">
        <v>75000</v>
      </c>
      <c r="X132" s="62" t="s">
        <v>6013</v>
      </c>
      <c r="Y132" s="60"/>
      <c r="Z132" s="33"/>
      <c r="AA132" s="38"/>
      <c r="AB132" s="63"/>
      <c r="AC132" s="65">
        <v>2</v>
      </c>
      <c r="AD132" s="38">
        <v>1783891.68</v>
      </c>
      <c r="AE132" s="39">
        <v>1215907.68</v>
      </c>
      <c r="AF132" s="62" t="s">
        <v>646</v>
      </c>
      <c r="AG132" s="30">
        <f t="shared" si="58"/>
        <v>3</v>
      </c>
      <c r="AH132" s="13">
        <f t="shared" si="59"/>
        <v>1858891.68</v>
      </c>
    </row>
    <row r="133" spans="1:35" hidden="1" x14ac:dyDescent="0.25">
      <c r="A133" s="158"/>
      <c r="B133" s="132" t="s">
        <v>2767</v>
      </c>
      <c r="C133" s="48"/>
      <c r="D133" s="51">
        <v>3300177.29</v>
      </c>
      <c r="E133" s="143"/>
      <c r="F133" s="143"/>
      <c r="G133" s="34">
        <f t="shared" si="76"/>
        <v>1.8745480782640777E-2</v>
      </c>
      <c r="H133" s="53">
        <v>31</v>
      </c>
      <c r="I133" s="65">
        <v>3</v>
      </c>
      <c r="J133" s="38">
        <v>189000</v>
      </c>
      <c r="K133" s="39">
        <v>90000</v>
      </c>
      <c r="L133" s="62" t="s">
        <v>4873</v>
      </c>
      <c r="M133" s="65">
        <v>10</v>
      </c>
      <c r="N133" s="38">
        <v>393500</v>
      </c>
      <c r="O133" s="39">
        <v>91500</v>
      </c>
      <c r="P133" s="62" t="s">
        <v>4185</v>
      </c>
      <c r="Q133" s="65">
        <v>4</v>
      </c>
      <c r="R133" s="38">
        <v>313023</v>
      </c>
      <c r="S133" s="39">
        <v>163300</v>
      </c>
      <c r="T133" s="62" t="s">
        <v>5883</v>
      </c>
      <c r="U133" s="65"/>
      <c r="V133" s="38"/>
      <c r="W133" s="38"/>
      <c r="X133" s="63"/>
      <c r="Y133" s="60">
        <v>1</v>
      </c>
      <c r="Z133" s="33">
        <v>75000</v>
      </c>
      <c r="AA133" s="39">
        <v>75000</v>
      </c>
      <c r="AB133" s="62" t="s">
        <v>3350</v>
      </c>
      <c r="AC133" s="65">
        <v>13</v>
      </c>
      <c r="AD133" s="38">
        <v>2329654.29</v>
      </c>
      <c r="AE133" s="39">
        <v>1069569.68</v>
      </c>
      <c r="AF133" s="62" t="s">
        <v>2769</v>
      </c>
      <c r="AG133" s="30">
        <f t="shared" si="58"/>
        <v>31</v>
      </c>
      <c r="AH133" s="13">
        <f t="shared" si="59"/>
        <v>3300177.29</v>
      </c>
    </row>
    <row r="134" spans="1:35" hidden="1" x14ac:dyDescent="0.25">
      <c r="A134" s="158"/>
      <c r="B134" s="132" t="s">
        <v>6394</v>
      </c>
      <c r="C134" s="48"/>
      <c r="D134" s="51">
        <v>60000</v>
      </c>
      <c r="E134" s="143"/>
      <c r="F134" s="143"/>
      <c r="G134" s="34">
        <f t="shared" si="76"/>
        <v>3.4080861363616218E-4</v>
      </c>
      <c r="H134" s="53">
        <v>1</v>
      </c>
      <c r="I134" s="65"/>
      <c r="J134" s="38"/>
      <c r="K134" s="38"/>
      <c r="L134" s="63"/>
      <c r="M134" s="65"/>
      <c r="N134" s="38"/>
      <c r="O134" s="38"/>
      <c r="P134" s="63"/>
      <c r="Q134" s="65"/>
      <c r="R134" s="38"/>
      <c r="S134" s="38"/>
      <c r="T134" s="63"/>
      <c r="U134" s="65">
        <v>1</v>
      </c>
      <c r="V134" s="38">
        <v>60000</v>
      </c>
      <c r="W134" s="39">
        <v>60000</v>
      </c>
      <c r="X134" s="62" t="s">
        <v>6396</v>
      </c>
      <c r="Y134" s="60"/>
      <c r="Z134" s="33"/>
      <c r="AA134" s="38"/>
      <c r="AB134" s="63"/>
      <c r="AC134" s="65"/>
      <c r="AD134" s="38"/>
      <c r="AE134" s="38"/>
      <c r="AF134" s="63"/>
      <c r="AG134" s="30">
        <f t="shared" si="58"/>
        <v>1</v>
      </c>
      <c r="AH134" s="13">
        <f t="shared" si="59"/>
        <v>60000</v>
      </c>
    </row>
    <row r="135" spans="1:35" hidden="1" x14ac:dyDescent="0.25">
      <c r="A135" s="158"/>
      <c r="B135" s="132" t="s">
        <v>3458</v>
      </c>
      <c r="C135" s="48"/>
      <c r="D135" s="51">
        <v>903900</v>
      </c>
      <c r="E135" s="143"/>
      <c r="F135" s="143"/>
      <c r="G135" s="34">
        <f t="shared" si="76"/>
        <v>5.1342817644287834E-3</v>
      </c>
      <c r="H135" s="53">
        <v>6</v>
      </c>
      <c r="I135" s="65"/>
      <c r="J135" s="38"/>
      <c r="K135" s="38"/>
      <c r="L135" s="63"/>
      <c r="M135" s="65">
        <v>1</v>
      </c>
      <c r="N135" s="38">
        <v>56000</v>
      </c>
      <c r="O135" s="39">
        <v>56000</v>
      </c>
      <c r="P135" s="62" t="s">
        <v>3460</v>
      </c>
      <c r="Q135" s="65">
        <v>4</v>
      </c>
      <c r="R135" s="38">
        <v>696000</v>
      </c>
      <c r="S135" s="39">
        <v>200000</v>
      </c>
      <c r="T135" s="62" t="s">
        <v>5176</v>
      </c>
      <c r="U135" s="65">
        <v>1</v>
      </c>
      <c r="V135" s="38">
        <v>151900</v>
      </c>
      <c r="W135" s="39">
        <v>151900</v>
      </c>
      <c r="X135" s="62" t="s">
        <v>5978</v>
      </c>
      <c r="Y135" s="60"/>
      <c r="Z135" s="33"/>
      <c r="AA135" s="38"/>
      <c r="AB135" s="63"/>
      <c r="AC135" s="65"/>
      <c r="AD135" s="38"/>
      <c r="AE135" s="38"/>
      <c r="AF135" s="63"/>
      <c r="AG135" s="30">
        <f t="shared" si="58"/>
        <v>6</v>
      </c>
      <c r="AH135" s="13">
        <f t="shared" si="59"/>
        <v>903900</v>
      </c>
    </row>
    <row r="136" spans="1:35" hidden="1" x14ac:dyDescent="0.25">
      <c r="A136" s="158"/>
      <c r="B136" s="132" t="s">
        <v>573</v>
      </c>
      <c r="C136" s="48"/>
      <c r="D136" s="51">
        <v>3974730.06</v>
      </c>
      <c r="E136" s="143"/>
      <c r="F136" s="143"/>
      <c r="G136" s="34">
        <f t="shared" si="76"/>
        <v>2.2577037355442996E-2</v>
      </c>
      <c r="H136" s="53">
        <v>23</v>
      </c>
      <c r="I136" s="65"/>
      <c r="J136" s="38"/>
      <c r="K136" s="38"/>
      <c r="L136" s="63"/>
      <c r="M136" s="65">
        <v>1</v>
      </c>
      <c r="N136" s="38">
        <v>26875</v>
      </c>
      <c r="O136" s="39">
        <v>26875</v>
      </c>
      <c r="P136" s="62" t="s">
        <v>3557</v>
      </c>
      <c r="Q136" s="65"/>
      <c r="R136" s="38"/>
      <c r="S136" s="38"/>
      <c r="T136" s="63"/>
      <c r="U136" s="65"/>
      <c r="V136" s="38"/>
      <c r="W136" s="38"/>
      <c r="X136" s="63"/>
      <c r="Y136" s="60"/>
      <c r="Z136" s="33"/>
      <c r="AA136" s="38"/>
      <c r="AB136" s="63"/>
      <c r="AC136" s="65">
        <v>22</v>
      </c>
      <c r="AD136" s="38">
        <v>3947855.06</v>
      </c>
      <c r="AE136" s="39">
        <v>1095591.74</v>
      </c>
      <c r="AF136" s="62" t="s">
        <v>613</v>
      </c>
      <c r="AG136" s="30">
        <f t="shared" si="58"/>
        <v>23</v>
      </c>
      <c r="AH136" s="13">
        <f t="shared" si="59"/>
        <v>3974730.06</v>
      </c>
    </row>
    <row r="137" spans="1:35" hidden="1" x14ac:dyDescent="0.25">
      <c r="A137" s="158"/>
      <c r="B137" s="132" t="s">
        <v>966</v>
      </c>
      <c r="C137" s="48"/>
      <c r="D137" s="51">
        <v>713424.33000000007</v>
      </c>
      <c r="E137" s="143"/>
      <c r="F137" s="143"/>
      <c r="G137" s="34">
        <f t="shared" si="76"/>
        <v>4.0523526140267977E-3</v>
      </c>
      <c r="H137" s="53">
        <v>5</v>
      </c>
      <c r="I137" s="65"/>
      <c r="J137" s="38"/>
      <c r="K137" s="38"/>
      <c r="L137" s="63"/>
      <c r="M137" s="65"/>
      <c r="N137" s="38"/>
      <c r="O137" s="38"/>
      <c r="P137" s="63"/>
      <c r="Q137" s="65">
        <v>1</v>
      </c>
      <c r="R137" s="38">
        <v>49180.33</v>
      </c>
      <c r="S137" s="39"/>
      <c r="T137" s="62"/>
      <c r="U137" s="65">
        <v>2</v>
      </c>
      <c r="V137" s="38">
        <v>240744</v>
      </c>
      <c r="W137" s="39">
        <v>132344</v>
      </c>
      <c r="X137" s="62" t="s">
        <v>6083</v>
      </c>
      <c r="Y137" s="60"/>
      <c r="Z137" s="33"/>
      <c r="AA137" s="38"/>
      <c r="AB137" s="63"/>
      <c r="AC137" s="65">
        <v>2</v>
      </c>
      <c r="AD137" s="38">
        <v>423500</v>
      </c>
      <c r="AE137" s="39">
        <v>276500</v>
      </c>
      <c r="AF137" s="62" t="s">
        <v>968</v>
      </c>
      <c r="AG137" s="30">
        <f t="shared" ref="AG137:AG168" si="77">SUM(AC137+Y137+U137+Q137+M137+I137)</f>
        <v>5</v>
      </c>
      <c r="AH137" s="13">
        <f t="shared" ref="AH137:AH168" si="78">SUM(AD137+Z137+V137+R137+N137+J137)</f>
        <v>713424.33</v>
      </c>
    </row>
    <row r="138" spans="1:35" hidden="1" x14ac:dyDescent="0.25">
      <c r="A138" s="158"/>
      <c r="B138" s="132" t="s">
        <v>5168</v>
      </c>
      <c r="C138" s="48"/>
      <c r="D138" s="51">
        <v>100000</v>
      </c>
      <c r="E138" s="143"/>
      <c r="F138" s="143"/>
      <c r="G138" s="34">
        <f t="shared" si="76"/>
        <v>5.6801435606027028E-4</v>
      </c>
      <c r="H138" s="53">
        <v>1</v>
      </c>
      <c r="I138" s="65"/>
      <c r="J138" s="38"/>
      <c r="K138" s="38"/>
      <c r="L138" s="63"/>
      <c r="M138" s="65"/>
      <c r="N138" s="38"/>
      <c r="O138" s="38"/>
      <c r="P138" s="63"/>
      <c r="Q138" s="65">
        <v>1</v>
      </c>
      <c r="R138" s="38">
        <v>100000</v>
      </c>
      <c r="S138" s="39">
        <v>100000</v>
      </c>
      <c r="T138" s="62" t="s">
        <v>5170</v>
      </c>
      <c r="U138" s="65"/>
      <c r="V138" s="38"/>
      <c r="W138" s="38"/>
      <c r="X138" s="63"/>
      <c r="Y138" s="60"/>
      <c r="Z138" s="33"/>
      <c r="AA138" s="38"/>
      <c r="AB138" s="63"/>
      <c r="AC138" s="65"/>
      <c r="AD138" s="38"/>
      <c r="AE138" s="38"/>
      <c r="AF138" s="63"/>
      <c r="AG138" s="30">
        <f t="shared" si="77"/>
        <v>1</v>
      </c>
      <c r="AH138" s="13">
        <f t="shared" si="78"/>
        <v>100000</v>
      </c>
    </row>
    <row r="139" spans="1:35" hidden="1" x14ac:dyDescent="0.25">
      <c r="A139" s="158"/>
      <c r="B139" s="132" t="s">
        <v>2804</v>
      </c>
      <c r="C139" s="48"/>
      <c r="D139" s="51">
        <v>253500</v>
      </c>
      <c r="E139" s="143"/>
      <c r="F139" s="143"/>
      <c r="G139" s="34">
        <f t="shared" si="76"/>
        <v>1.4399163926127852E-3</v>
      </c>
      <c r="H139" s="53">
        <v>3</v>
      </c>
      <c r="I139" s="65"/>
      <c r="J139" s="38"/>
      <c r="K139" s="38"/>
      <c r="L139" s="63"/>
      <c r="M139" s="65"/>
      <c r="N139" s="38"/>
      <c r="O139" s="38"/>
      <c r="P139" s="63"/>
      <c r="Q139" s="65">
        <v>2</v>
      </c>
      <c r="R139" s="38">
        <v>108500</v>
      </c>
      <c r="S139" s="39">
        <v>60000</v>
      </c>
      <c r="T139" s="62" t="s">
        <v>5886</v>
      </c>
      <c r="U139" s="65"/>
      <c r="V139" s="38"/>
      <c r="W139" s="38"/>
      <c r="X139" s="63"/>
      <c r="Y139" s="60"/>
      <c r="Z139" s="33"/>
      <c r="AA139" s="38"/>
      <c r="AB139" s="63"/>
      <c r="AC139" s="65">
        <v>1</v>
      </c>
      <c r="AD139" s="38">
        <v>145000</v>
      </c>
      <c r="AE139" s="39">
        <v>145000</v>
      </c>
      <c r="AF139" s="62" t="s">
        <v>2806</v>
      </c>
      <c r="AG139" s="30">
        <f t="shared" si="77"/>
        <v>3</v>
      </c>
      <c r="AH139" s="13">
        <f t="shared" si="78"/>
        <v>253500</v>
      </c>
    </row>
    <row r="140" spans="1:35" hidden="1" x14ac:dyDescent="0.25">
      <c r="A140" s="158"/>
      <c r="B140" s="132" t="s">
        <v>385</v>
      </c>
      <c r="C140" s="48"/>
      <c r="D140" s="51">
        <v>144500</v>
      </c>
      <c r="E140" s="143"/>
      <c r="F140" s="143"/>
      <c r="G140" s="34">
        <f t="shared" si="76"/>
        <v>8.2078074450709054E-4</v>
      </c>
      <c r="H140" s="53">
        <v>1</v>
      </c>
      <c r="I140" s="65"/>
      <c r="J140" s="38"/>
      <c r="K140" s="38"/>
      <c r="L140" s="63"/>
      <c r="M140" s="65"/>
      <c r="N140" s="38"/>
      <c r="O140" s="38"/>
      <c r="P140" s="63"/>
      <c r="Q140" s="65"/>
      <c r="R140" s="38"/>
      <c r="S140" s="38"/>
      <c r="T140" s="63"/>
      <c r="U140" s="65"/>
      <c r="V140" s="38"/>
      <c r="W140" s="38"/>
      <c r="X140" s="63"/>
      <c r="Y140" s="60"/>
      <c r="Z140" s="33"/>
      <c r="AA140" s="38"/>
      <c r="AB140" s="63"/>
      <c r="AC140" s="65">
        <v>1</v>
      </c>
      <c r="AD140" s="38">
        <v>144500</v>
      </c>
      <c r="AE140" s="39">
        <v>144500</v>
      </c>
      <c r="AF140" s="62" t="s">
        <v>388</v>
      </c>
      <c r="AG140" s="30">
        <f t="shared" si="77"/>
        <v>1</v>
      </c>
      <c r="AH140" s="13">
        <f t="shared" si="78"/>
        <v>144500</v>
      </c>
    </row>
    <row r="141" spans="1:35" hidden="1" x14ac:dyDescent="0.25">
      <c r="A141" s="158"/>
      <c r="B141" s="132" t="s">
        <v>2736</v>
      </c>
      <c r="C141" s="48"/>
      <c r="D141" s="51">
        <v>39175150</v>
      </c>
      <c r="E141" s="143"/>
      <c r="F141" s="143"/>
      <c r="G141" s="34">
        <f t="shared" si="76"/>
        <v>0.22252047600814498</v>
      </c>
      <c r="H141" s="53">
        <v>24</v>
      </c>
      <c r="I141" s="65">
        <v>3</v>
      </c>
      <c r="J141" s="38">
        <v>10500000</v>
      </c>
      <c r="K141" s="39">
        <v>5000000</v>
      </c>
      <c r="L141" s="62" t="s">
        <v>4868</v>
      </c>
      <c r="M141" s="65">
        <v>6</v>
      </c>
      <c r="N141" s="38">
        <v>25054000</v>
      </c>
      <c r="O141" s="39">
        <v>9000000</v>
      </c>
      <c r="P141" s="62" t="s">
        <v>4160</v>
      </c>
      <c r="Q141" s="65">
        <v>4</v>
      </c>
      <c r="R141" s="38">
        <v>1924400</v>
      </c>
      <c r="S141" s="39">
        <v>1533000</v>
      </c>
      <c r="T141" s="62" t="s">
        <v>5856</v>
      </c>
      <c r="U141" s="65">
        <v>1</v>
      </c>
      <c r="V141" s="38">
        <v>648000</v>
      </c>
      <c r="W141" s="39">
        <v>648000</v>
      </c>
      <c r="X141" s="62" t="s">
        <v>6421</v>
      </c>
      <c r="Y141" s="60">
        <v>3</v>
      </c>
      <c r="Z141" s="33">
        <v>150000</v>
      </c>
      <c r="AA141" s="39">
        <v>50000</v>
      </c>
      <c r="AB141" s="62" t="s">
        <v>3343</v>
      </c>
      <c r="AC141" s="65">
        <v>7</v>
      </c>
      <c r="AD141" s="38">
        <v>898750</v>
      </c>
      <c r="AE141" s="39">
        <v>198000</v>
      </c>
      <c r="AF141" s="62" t="s">
        <v>2755</v>
      </c>
      <c r="AG141" s="30">
        <f t="shared" si="77"/>
        <v>24</v>
      </c>
      <c r="AH141" s="13">
        <f t="shared" si="78"/>
        <v>39175150</v>
      </c>
    </row>
    <row r="142" spans="1:35" hidden="1" x14ac:dyDescent="0.25">
      <c r="A142" s="158"/>
      <c r="B142" s="132" t="s">
        <v>2759</v>
      </c>
      <c r="C142" s="48"/>
      <c r="D142" s="51">
        <v>638872</v>
      </c>
      <c r="E142" s="143"/>
      <c r="F142" s="143"/>
      <c r="G142" s="34">
        <f t="shared" si="76"/>
        <v>3.6288846768493697E-3</v>
      </c>
      <c r="H142" s="53">
        <v>6</v>
      </c>
      <c r="I142" s="65"/>
      <c r="J142" s="38"/>
      <c r="K142" s="38"/>
      <c r="L142" s="63"/>
      <c r="M142" s="65"/>
      <c r="N142" s="38"/>
      <c r="O142" s="38"/>
      <c r="P142" s="63"/>
      <c r="Q142" s="65">
        <v>2</v>
      </c>
      <c r="R142" s="38">
        <v>204000</v>
      </c>
      <c r="S142" s="39">
        <v>150000</v>
      </c>
      <c r="T142" s="62" t="s">
        <v>5871</v>
      </c>
      <c r="U142" s="65">
        <v>2</v>
      </c>
      <c r="V142" s="38">
        <v>220600</v>
      </c>
      <c r="W142" s="39">
        <v>174000</v>
      </c>
      <c r="X142" s="62" t="s">
        <v>6427</v>
      </c>
      <c r="Y142" s="60"/>
      <c r="Z142" s="33"/>
      <c r="AA142" s="38"/>
      <c r="AB142" s="63"/>
      <c r="AC142" s="65">
        <v>2</v>
      </c>
      <c r="AD142" s="38">
        <v>214272</v>
      </c>
      <c r="AE142" s="39">
        <v>147000</v>
      </c>
      <c r="AF142" s="62" t="s">
        <v>2764</v>
      </c>
      <c r="AG142" s="30">
        <f t="shared" si="77"/>
        <v>6</v>
      </c>
      <c r="AH142" s="13">
        <f t="shared" si="78"/>
        <v>638872</v>
      </c>
    </row>
    <row r="143" spans="1:35" hidden="1" x14ac:dyDescent="0.25">
      <c r="A143" s="158"/>
      <c r="B143" s="132" t="s">
        <v>824</v>
      </c>
      <c r="C143" s="48"/>
      <c r="D143" s="51">
        <v>1049466</v>
      </c>
      <c r="E143" s="143"/>
      <c r="F143" s="143"/>
      <c r="G143" s="34">
        <f t="shared" si="76"/>
        <v>5.9611175419714757E-3</v>
      </c>
      <c r="H143" s="53">
        <v>7</v>
      </c>
      <c r="I143" s="65"/>
      <c r="J143" s="38"/>
      <c r="K143" s="38"/>
      <c r="L143" s="63"/>
      <c r="M143" s="65"/>
      <c r="N143" s="38"/>
      <c r="O143" s="38"/>
      <c r="P143" s="63"/>
      <c r="Q143" s="65"/>
      <c r="R143" s="38"/>
      <c r="S143" s="38"/>
      <c r="T143" s="63"/>
      <c r="U143" s="65"/>
      <c r="V143" s="38"/>
      <c r="W143" s="38"/>
      <c r="X143" s="63"/>
      <c r="Y143" s="60"/>
      <c r="Z143" s="33"/>
      <c r="AA143" s="38"/>
      <c r="AB143" s="63"/>
      <c r="AC143" s="65">
        <v>7</v>
      </c>
      <c r="AD143" s="38">
        <v>1049466</v>
      </c>
      <c r="AE143" s="39">
        <v>633570</v>
      </c>
      <c r="AF143" s="62" t="s">
        <v>832</v>
      </c>
      <c r="AG143" s="30">
        <f t="shared" si="77"/>
        <v>7</v>
      </c>
      <c r="AH143" s="13">
        <f t="shared" si="78"/>
        <v>1049466</v>
      </c>
    </row>
    <row r="144" spans="1:35" hidden="1" x14ac:dyDescent="0.25">
      <c r="A144" s="158"/>
      <c r="B144" s="132" t="s">
        <v>159</v>
      </c>
      <c r="C144" s="48"/>
      <c r="D144" s="51">
        <v>931217</v>
      </c>
      <c r="E144" s="143"/>
      <c r="F144" s="143"/>
      <c r="G144" s="34">
        <f t="shared" si="76"/>
        <v>5.289446246073767E-3</v>
      </c>
      <c r="H144" s="53">
        <v>16</v>
      </c>
      <c r="I144" s="65"/>
      <c r="J144" s="38"/>
      <c r="K144" s="38"/>
      <c r="L144" s="63"/>
      <c r="M144" s="65">
        <v>2</v>
      </c>
      <c r="N144" s="38">
        <v>4000</v>
      </c>
      <c r="O144" s="39">
        <v>2000</v>
      </c>
      <c r="P144" s="62" t="s">
        <v>3432</v>
      </c>
      <c r="Q144" s="65">
        <v>5</v>
      </c>
      <c r="R144" s="38">
        <v>175000</v>
      </c>
      <c r="S144" s="39">
        <v>116200</v>
      </c>
      <c r="T144" s="62" t="s">
        <v>5103</v>
      </c>
      <c r="U144" s="65">
        <v>1</v>
      </c>
      <c r="V144" s="38">
        <v>3000</v>
      </c>
      <c r="W144" s="39"/>
      <c r="X144" s="62"/>
      <c r="Y144" s="60">
        <v>1</v>
      </c>
      <c r="Z144" s="33">
        <v>10000</v>
      </c>
      <c r="AA144" s="39">
        <v>10000</v>
      </c>
      <c r="AB144" s="69">
        <v>10000</v>
      </c>
      <c r="AC144" s="65">
        <v>7</v>
      </c>
      <c r="AD144" s="38">
        <v>739217</v>
      </c>
      <c r="AE144" s="39">
        <v>625000</v>
      </c>
      <c r="AF144" s="62" t="s">
        <v>185</v>
      </c>
      <c r="AG144" s="30">
        <f t="shared" si="77"/>
        <v>16</v>
      </c>
      <c r="AH144" s="13">
        <f t="shared" si="78"/>
        <v>931217</v>
      </c>
    </row>
    <row r="145" spans="1:35" hidden="1" x14ac:dyDescent="0.25">
      <c r="A145" s="158"/>
      <c r="B145" s="132" t="s">
        <v>704</v>
      </c>
      <c r="C145" s="48"/>
      <c r="D145" s="51">
        <v>1192040</v>
      </c>
      <c r="E145" s="143"/>
      <c r="F145" s="143"/>
      <c r="G145" s="34">
        <f t="shared" si="76"/>
        <v>6.7709583299808461E-3</v>
      </c>
      <c r="H145" s="53">
        <v>11</v>
      </c>
      <c r="I145" s="65"/>
      <c r="J145" s="38"/>
      <c r="K145" s="38"/>
      <c r="L145" s="63"/>
      <c r="M145" s="65"/>
      <c r="N145" s="38"/>
      <c r="O145" s="38"/>
      <c r="P145" s="63"/>
      <c r="Q145" s="65">
        <v>2</v>
      </c>
      <c r="R145" s="38">
        <v>333260</v>
      </c>
      <c r="S145" s="39">
        <v>236280</v>
      </c>
      <c r="T145" s="62" t="s">
        <v>5272</v>
      </c>
      <c r="U145" s="65">
        <v>2</v>
      </c>
      <c r="V145" s="38">
        <v>141200</v>
      </c>
      <c r="W145" s="39">
        <v>75000</v>
      </c>
      <c r="X145" s="62" t="s">
        <v>6022</v>
      </c>
      <c r="Y145" s="60"/>
      <c r="Z145" s="33"/>
      <c r="AA145" s="38"/>
      <c r="AB145" s="63"/>
      <c r="AC145" s="65">
        <v>7</v>
      </c>
      <c r="AD145" s="38">
        <v>717580</v>
      </c>
      <c r="AE145" s="39">
        <v>225000</v>
      </c>
      <c r="AF145" s="62" t="s">
        <v>724</v>
      </c>
      <c r="AG145" s="30">
        <f t="shared" si="77"/>
        <v>11</v>
      </c>
      <c r="AH145" s="13">
        <f t="shared" si="78"/>
        <v>1192040</v>
      </c>
    </row>
    <row r="146" spans="1:35" hidden="1" x14ac:dyDescent="0.25">
      <c r="A146" s="158"/>
      <c r="B146" s="132" t="s">
        <v>2527</v>
      </c>
      <c r="C146" s="48"/>
      <c r="D146" s="51">
        <v>143269.12</v>
      </c>
      <c r="E146" s="143"/>
      <c r="F146" s="143"/>
      <c r="G146" s="34">
        <f t="shared" si="76"/>
        <v>8.1378916940121591E-4</v>
      </c>
      <c r="H146" s="53">
        <v>2</v>
      </c>
      <c r="I146" s="65"/>
      <c r="J146" s="38"/>
      <c r="K146" s="38"/>
      <c r="L146" s="63"/>
      <c r="M146" s="65"/>
      <c r="N146" s="38"/>
      <c r="O146" s="38"/>
      <c r="P146" s="63"/>
      <c r="Q146" s="65"/>
      <c r="R146" s="38"/>
      <c r="S146" s="38"/>
      <c r="T146" s="63"/>
      <c r="U146" s="65">
        <v>1</v>
      </c>
      <c r="V146" s="38">
        <v>68000</v>
      </c>
      <c r="W146" s="39">
        <v>68000</v>
      </c>
      <c r="X146" s="62" t="s">
        <v>6391</v>
      </c>
      <c r="Y146" s="60"/>
      <c r="Z146" s="33"/>
      <c r="AA146" s="38"/>
      <c r="AB146" s="63"/>
      <c r="AC146" s="65">
        <v>1</v>
      </c>
      <c r="AD146" s="38">
        <v>75269.119999999995</v>
      </c>
      <c r="AE146" s="39">
        <v>75269.119999999995</v>
      </c>
      <c r="AF146" s="62" t="s">
        <v>2529</v>
      </c>
      <c r="AG146" s="30">
        <f t="shared" si="77"/>
        <v>2</v>
      </c>
      <c r="AH146" s="13">
        <f t="shared" si="78"/>
        <v>143269.12</v>
      </c>
    </row>
    <row r="147" spans="1:35" hidden="1" x14ac:dyDescent="0.25">
      <c r="A147" s="158"/>
      <c r="B147" s="135" t="s">
        <v>4165</v>
      </c>
      <c r="C147" s="48"/>
      <c r="D147" s="51">
        <v>118576739.40000001</v>
      </c>
      <c r="E147" s="143"/>
      <c r="F147" s="143"/>
      <c r="G147" s="34">
        <f t="shared" si="76"/>
        <v>0.67353290274017485</v>
      </c>
      <c r="H147" s="53">
        <v>16</v>
      </c>
      <c r="I147" s="65"/>
      <c r="J147" s="38"/>
      <c r="K147" s="38"/>
      <c r="L147" s="63"/>
      <c r="M147" s="65">
        <v>16</v>
      </c>
      <c r="N147" s="38">
        <v>118576739.40000001</v>
      </c>
      <c r="O147" s="39">
        <v>27000000</v>
      </c>
      <c r="P147" s="62" t="s">
        <v>4169</v>
      </c>
      <c r="Q147" s="65"/>
      <c r="R147" s="38"/>
      <c r="S147" s="38"/>
      <c r="T147" s="63"/>
      <c r="U147" s="65"/>
      <c r="V147" s="38"/>
      <c r="W147" s="38"/>
      <c r="X147" s="63"/>
      <c r="Y147" s="60"/>
      <c r="Z147" s="33"/>
      <c r="AA147" s="38"/>
      <c r="AB147" s="63"/>
      <c r="AC147" s="65"/>
      <c r="AD147" s="38"/>
      <c r="AE147" s="38"/>
      <c r="AF147" s="63"/>
      <c r="AG147" s="30">
        <f t="shared" si="77"/>
        <v>16</v>
      </c>
      <c r="AH147" s="13">
        <f t="shared" si="78"/>
        <v>118576739.40000001</v>
      </c>
    </row>
    <row r="148" spans="1:35" s="103" customFormat="1" ht="23.1" hidden="1" customHeight="1" thickBot="1" x14ac:dyDescent="0.35">
      <c r="A148" s="159" t="s">
        <v>6494</v>
      </c>
      <c r="B148" s="160"/>
      <c r="C148" s="161"/>
      <c r="D148" s="104">
        <f>SUM(D130:D147)</f>
        <v>176051888.36000001</v>
      </c>
      <c r="E148" s="142"/>
      <c r="F148" s="142"/>
      <c r="G148" s="105"/>
      <c r="H148" s="117">
        <f>SUM(H130:H147)</f>
        <v>181</v>
      </c>
      <c r="I148" s="107">
        <f>SUM(I130:I147)</f>
        <v>7</v>
      </c>
      <c r="J148" s="108">
        <f>SUM(J130:J147)</f>
        <v>10754500</v>
      </c>
      <c r="K148" s="108"/>
      <c r="L148" s="109"/>
      <c r="M148" s="107">
        <f t="shared" ref="M148:N148" si="79">SUM(M130:M147)</f>
        <v>41</v>
      </c>
      <c r="N148" s="108">
        <f t="shared" si="79"/>
        <v>144308994.20000002</v>
      </c>
      <c r="O148" s="108"/>
      <c r="P148" s="109"/>
      <c r="Q148" s="107">
        <f t="shared" ref="Q148:R148" si="80">SUM(Q130:Q147)</f>
        <v>26</v>
      </c>
      <c r="R148" s="108">
        <f t="shared" si="80"/>
        <v>4710963.33</v>
      </c>
      <c r="S148" s="108"/>
      <c r="T148" s="109"/>
      <c r="U148" s="107">
        <f t="shared" ref="U148:V148" si="81">SUM(U130:U147)</f>
        <v>15</v>
      </c>
      <c r="V148" s="108">
        <f t="shared" si="81"/>
        <v>1947444</v>
      </c>
      <c r="W148" s="108"/>
      <c r="X148" s="109"/>
      <c r="Y148" s="107">
        <f t="shared" ref="Y148:Z148" si="82">SUM(Y130:Y147)</f>
        <v>8</v>
      </c>
      <c r="Z148" s="108">
        <f t="shared" si="82"/>
        <v>242480.8</v>
      </c>
      <c r="AA148" s="108"/>
      <c r="AB148" s="109"/>
      <c r="AC148" s="107">
        <f t="shared" ref="AC148:AD148" si="83">SUM(AC130:AC147)</f>
        <v>81</v>
      </c>
      <c r="AD148" s="108">
        <f t="shared" si="83"/>
        <v>14080721.529999999</v>
      </c>
      <c r="AE148" s="108"/>
      <c r="AF148" s="109"/>
      <c r="AG148" s="115">
        <f t="shared" si="77"/>
        <v>178</v>
      </c>
      <c r="AH148" s="116">
        <f t="shared" si="78"/>
        <v>176045103.86000001</v>
      </c>
      <c r="AI148" s="102"/>
    </row>
    <row r="149" spans="1:35" ht="16.5" hidden="1" thickTop="1" x14ac:dyDescent="0.25">
      <c r="A149" s="157" t="s">
        <v>731</v>
      </c>
      <c r="B149" s="130" t="s">
        <v>925</v>
      </c>
      <c r="C149" s="70"/>
      <c r="D149" s="71">
        <v>333000</v>
      </c>
      <c r="E149" s="141">
        <f>SUM(D159/D218)</f>
        <v>3.7147412920620522E-2</v>
      </c>
      <c r="F149" s="141"/>
      <c r="G149" s="72">
        <f>SUM(D149/$D$159)</f>
        <v>3.9357836006498207E-3</v>
      </c>
      <c r="H149" s="77">
        <v>2</v>
      </c>
      <c r="I149" s="74">
        <v>1</v>
      </c>
      <c r="J149" s="75">
        <v>273000</v>
      </c>
      <c r="K149" s="97">
        <v>273000</v>
      </c>
      <c r="L149" s="98" t="s">
        <v>4454</v>
      </c>
      <c r="M149" s="74"/>
      <c r="N149" s="75"/>
      <c r="O149" s="75"/>
      <c r="P149" s="76"/>
      <c r="Q149" s="74"/>
      <c r="R149" s="75"/>
      <c r="S149" s="75"/>
      <c r="T149" s="76"/>
      <c r="U149" s="74"/>
      <c r="V149" s="75"/>
      <c r="W149" s="75"/>
      <c r="X149" s="76"/>
      <c r="Y149" s="74"/>
      <c r="Z149" s="75"/>
      <c r="AA149" s="75"/>
      <c r="AB149" s="76"/>
      <c r="AC149" s="74">
        <v>1</v>
      </c>
      <c r="AD149" s="75">
        <v>60000</v>
      </c>
      <c r="AE149" s="97">
        <v>60000</v>
      </c>
      <c r="AF149" s="99" t="s">
        <v>927</v>
      </c>
      <c r="AG149" s="30">
        <f t="shared" si="77"/>
        <v>2</v>
      </c>
      <c r="AH149" s="13">
        <f t="shared" si="78"/>
        <v>333000</v>
      </c>
    </row>
    <row r="150" spans="1:35" hidden="1" x14ac:dyDescent="0.25">
      <c r="A150" s="158"/>
      <c r="B150" s="128" t="s">
        <v>1682</v>
      </c>
      <c r="C150" s="48"/>
      <c r="D150" s="51">
        <v>1335073.8699999999</v>
      </c>
      <c r="E150" s="143"/>
      <c r="F150" s="143"/>
      <c r="G150" s="34">
        <f t="shared" ref="G150:G158" si="84">SUM(D150/$D$159)</f>
        <v>1.577946499460087E-2</v>
      </c>
      <c r="H150" s="53">
        <v>44</v>
      </c>
      <c r="I150" s="60">
        <v>1</v>
      </c>
      <c r="J150" s="33">
        <v>49500</v>
      </c>
      <c r="K150" s="44"/>
      <c r="L150" s="66"/>
      <c r="M150" s="60">
        <v>1</v>
      </c>
      <c r="N150" s="33">
        <v>121700</v>
      </c>
      <c r="O150" s="44">
        <v>121700</v>
      </c>
      <c r="P150" s="66" t="s">
        <v>3741</v>
      </c>
      <c r="Q150" s="60"/>
      <c r="R150" s="33"/>
      <c r="S150" s="33"/>
      <c r="T150" s="61"/>
      <c r="U150" s="60"/>
      <c r="V150" s="33"/>
      <c r="W150" s="33"/>
      <c r="X150" s="61"/>
      <c r="Y150" s="60">
        <v>32</v>
      </c>
      <c r="Z150" s="33">
        <v>229665.52999999997</v>
      </c>
      <c r="AA150" s="44">
        <v>148680</v>
      </c>
      <c r="AB150" s="66" t="s">
        <v>3235</v>
      </c>
      <c r="AC150" s="60">
        <v>10</v>
      </c>
      <c r="AD150" s="33">
        <v>934208.34</v>
      </c>
      <c r="AE150" s="44">
        <v>372000</v>
      </c>
      <c r="AF150" s="66" t="s">
        <v>1711</v>
      </c>
      <c r="AG150" s="30">
        <f t="shared" si="77"/>
        <v>44</v>
      </c>
      <c r="AH150" s="13">
        <f t="shared" si="78"/>
        <v>1335073.8699999999</v>
      </c>
    </row>
    <row r="151" spans="1:35" hidden="1" x14ac:dyDescent="0.25">
      <c r="A151" s="158"/>
      <c r="B151" s="128" t="s">
        <v>2129</v>
      </c>
      <c r="C151" s="48"/>
      <c r="D151" s="51">
        <v>4338656.3</v>
      </c>
      <c r="E151" s="143"/>
      <c r="F151" s="143"/>
      <c r="G151" s="34">
        <f t="shared" si="84"/>
        <v>5.1279316259447531E-2</v>
      </c>
      <c r="H151" s="53">
        <v>24</v>
      </c>
      <c r="I151" s="60">
        <v>10</v>
      </c>
      <c r="J151" s="33">
        <v>2504188.4</v>
      </c>
      <c r="K151" s="45">
        <v>1728000</v>
      </c>
      <c r="L151" s="66" t="s">
        <v>4646</v>
      </c>
      <c r="M151" s="60">
        <v>5</v>
      </c>
      <c r="N151" s="33">
        <v>762747.9</v>
      </c>
      <c r="O151" s="44">
        <v>585000</v>
      </c>
      <c r="P151" s="66" t="s">
        <v>3782</v>
      </c>
      <c r="Q151" s="60">
        <v>1</v>
      </c>
      <c r="R151" s="33">
        <v>55000</v>
      </c>
      <c r="S151" s="44">
        <v>55000</v>
      </c>
      <c r="T151" s="66" t="s">
        <v>5714</v>
      </c>
      <c r="U151" s="60">
        <v>1</v>
      </c>
      <c r="V151" s="44">
        <v>24000</v>
      </c>
      <c r="W151" s="44"/>
      <c r="X151" s="66"/>
      <c r="Y151" s="60"/>
      <c r="Z151" s="33"/>
      <c r="AA151" s="44"/>
      <c r="AB151" s="67"/>
      <c r="AC151" s="60">
        <v>7</v>
      </c>
      <c r="AD151" s="33">
        <v>992720</v>
      </c>
      <c r="AE151" s="44">
        <v>456000</v>
      </c>
      <c r="AF151" s="66" t="s">
        <v>2141</v>
      </c>
      <c r="AG151" s="30">
        <f t="shared" si="77"/>
        <v>24</v>
      </c>
      <c r="AH151" s="13">
        <f t="shared" si="78"/>
        <v>4338656.3</v>
      </c>
    </row>
    <row r="152" spans="1:35" hidden="1" x14ac:dyDescent="0.25">
      <c r="A152" s="158"/>
      <c r="B152" s="128" t="s">
        <v>999</v>
      </c>
      <c r="C152" s="48"/>
      <c r="D152" s="51">
        <v>4309212.0500000007</v>
      </c>
      <c r="E152" s="143"/>
      <c r="F152" s="143"/>
      <c r="G152" s="34">
        <f t="shared" si="84"/>
        <v>5.0931309664001799E-2</v>
      </c>
      <c r="H152" s="53">
        <v>23</v>
      </c>
      <c r="I152" s="60">
        <v>4</v>
      </c>
      <c r="J152" s="33">
        <v>624000</v>
      </c>
      <c r="K152" s="44">
        <v>210000</v>
      </c>
      <c r="L152" s="66" t="s">
        <v>4473</v>
      </c>
      <c r="M152" s="60">
        <v>8</v>
      </c>
      <c r="N152" s="33">
        <v>1011800</v>
      </c>
      <c r="O152" s="44">
        <v>916000</v>
      </c>
      <c r="P152" s="66" t="s">
        <v>1021</v>
      </c>
      <c r="Q152" s="60"/>
      <c r="R152" s="33"/>
      <c r="S152" s="44"/>
      <c r="T152" s="67"/>
      <c r="U152" s="60">
        <v>1</v>
      </c>
      <c r="V152" s="44">
        <v>220000</v>
      </c>
      <c r="W152" s="44">
        <v>220000</v>
      </c>
      <c r="X152" s="66" t="s">
        <v>6098</v>
      </c>
      <c r="Y152" s="60"/>
      <c r="Z152" s="33"/>
      <c r="AA152" s="44"/>
      <c r="AB152" s="67"/>
      <c r="AC152" s="60">
        <v>10</v>
      </c>
      <c r="AD152" s="33">
        <v>2453412.0500000003</v>
      </c>
      <c r="AE152" s="44">
        <v>916200</v>
      </c>
      <c r="AF152" s="66" t="s">
        <v>1021</v>
      </c>
      <c r="AG152" s="30">
        <f t="shared" si="77"/>
        <v>23</v>
      </c>
      <c r="AH152" s="13">
        <f t="shared" si="78"/>
        <v>4309212.0500000007</v>
      </c>
    </row>
    <row r="153" spans="1:35" hidden="1" x14ac:dyDescent="0.25">
      <c r="A153" s="158"/>
      <c r="B153" s="128" t="s">
        <v>2463</v>
      </c>
      <c r="C153" s="48"/>
      <c r="D153" s="51">
        <v>13713334.239999998</v>
      </c>
      <c r="E153" s="143"/>
      <c r="F153" s="143"/>
      <c r="G153" s="34">
        <f t="shared" si="84"/>
        <v>0.16208022826432933</v>
      </c>
      <c r="H153" s="53">
        <v>28</v>
      </c>
      <c r="I153" s="60">
        <v>1</v>
      </c>
      <c r="J153" s="33">
        <v>33000</v>
      </c>
      <c r="K153" s="44"/>
      <c r="L153" s="66"/>
      <c r="M153" s="60">
        <v>1</v>
      </c>
      <c r="N153" s="33">
        <v>82000</v>
      </c>
      <c r="O153" s="44">
        <v>82000</v>
      </c>
      <c r="P153" s="66" t="s">
        <v>4135</v>
      </c>
      <c r="Q153" s="60">
        <v>5</v>
      </c>
      <c r="R153" s="33">
        <v>1295505.8399999999</v>
      </c>
      <c r="S153" s="44">
        <v>422000</v>
      </c>
      <c r="T153" s="66" t="s">
        <v>5805</v>
      </c>
      <c r="U153" s="60"/>
      <c r="V153" s="44"/>
      <c r="W153" s="44"/>
      <c r="X153" s="67"/>
      <c r="Y153" s="60"/>
      <c r="Z153" s="33"/>
      <c r="AA153" s="44"/>
      <c r="AB153" s="67"/>
      <c r="AC153" s="60">
        <v>21</v>
      </c>
      <c r="AD153" s="33">
        <v>12302828.399999999</v>
      </c>
      <c r="AE153" s="44">
        <v>589000</v>
      </c>
      <c r="AF153" s="66" t="s">
        <v>2465</v>
      </c>
      <c r="AG153" s="30">
        <f t="shared" si="77"/>
        <v>28</v>
      </c>
      <c r="AH153" s="13">
        <f t="shared" si="78"/>
        <v>13713334.239999998</v>
      </c>
    </row>
    <row r="154" spans="1:35" hidden="1" x14ac:dyDescent="0.25">
      <c r="A154" s="158"/>
      <c r="B154" s="128" t="s">
        <v>729</v>
      </c>
      <c r="C154" s="48"/>
      <c r="D154" s="51">
        <v>2148884.7999999998</v>
      </c>
      <c r="E154" s="143"/>
      <c r="F154" s="143"/>
      <c r="G154" s="34">
        <f t="shared" si="84"/>
        <v>2.5398034701278285E-2</v>
      </c>
      <c r="H154" s="53">
        <v>14</v>
      </c>
      <c r="I154" s="60">
        <v>4</v>
      </c>
      <c r="J154" s="33">
        <v>355000</v>
      </c>
      <c r="K154" s="44">
        <v>100000</v>
      </c>
      <c r="L154" s="66" t="s">
        <v>4417</v>
      </c>
      <c r="M154" s="60">
        <v>6</v>
      </c>
      <c r="N154" s="33">
        <v>723020.80000000005</v>
      </c>
      <c r="O154" s="44">
        <v>220000</v>
      </c>
      <c r="P154" s="66" t="s">
        <v>733</v>
      </c>
      <c r="Q154" s="60">
        <v>1</v>
      </c>
      <c r="R154" s="33">
        <v>40000</v>
      </c>
      <c r="S154" s="44"/>
      <c r="T154" s="66"/>
      <c r="U154" s="60">
        <v>2</v>
      </c>
      <c r="V154" s="44">
        <v>810864</v>
      </c>
      <c r="W154" s="44">
        <v>675720</v>
      </c>
      <c r="X154" s="66" t="s">
        <v>6028</v>
      </c>
      <c r="Y154" s="60"/>
      <c r="Z154" s="33"/>
      <c r="AA154" s="44"/>
      <c r="AB154" s="67"/>
      <c r="AC154" s="60">
        <v>1</v>
      </c>
      <c r="AD154" s="33">
        <v>220000</v>
      </c>
      <c r="AE154" s="44"/>
      <c r="AF154" s="67"/>
      <c r="AG154" s="30">
        <f t="shared" si="77"/>
        <v>14</v>
      </c>
      <c r="AH154" s="13">
        <f t="shared" si="78"/>
        <v>2148884.7999999998</v>
      </c>
    </row>
    <row r="155" spans="1:35" hidden="1" x14ac:dyDescent="0.25">
      <c r="A155" s="158"/>
      <c r="B155" s="128" t="s">
        <v>3369</v>
      </c>
      <c r="C155" s="48"/>
      <c r="D155" s="51">
        <v>3967929</v>
      </c>
      <c r="E155" s="143"/>
      <c r="F155" s="143"/>
      <c r="G155" s="34">
        <f t="shared" si="84"/>
        <v>4.6897627287516043E-2</v>
      </c>
      <c r="H155" s="53">
        <v>10</v>
      </c>
      <c r="I155" s="60"/>
      <c r="J155" s="33"/>
      <c r="K155" s="44"/>
      <c r="L155" s="67"/>
      <c r="M155" s="60"/>
      <c r="N155" s="33"/>
      <c r="O155" s="44"/>
      <c r="P155" s="67"/>
      <c r="Q155" s="60">
        <v>3</v>
      </c>
      <c r="R155" s="33">
        <v>2752000</v>
      </c>
      <c r="S155" s="44">
        <v>2500000</v>
      </c>
      <c r="T155" s="66" t="s">
        <v>5901</v>
      </c>
      <c r="U155" s="60"/>
      <c r="V155" s="44"/>
      <c r="W155" s="44"/>
      <c r="X155" s="67"/>
      <c r="Y155" s="60">
        <v>7</v>
      </c>
      <c r="Z155" s="33">
        <v>1215929</v>
      </c>
      <c r="AA155" s="44">
        <v>843960</v>
      </c>
      <c r="AB155" s="66" t="s">
        <v>3380</v>
      </c>
      <c r="AC155" s="60"/>
      <c r="AD155" s="33"/>
      <c r="AE155" s="44"/>
      <c r="AF155" s="67"/>
      <c r="AG155" s="30">
        <f t="shared" si="77"/>
        <v>10</v>
      </c>
      <c r="AH155" s="13">
        <f t="shared" si="78"/>
        <v>3967929</v>
      </c>
    </row>
    <row r="156" spans="1:35" hidden="1" x14ac:dyDescent="0.25">
      <c r="A156" s="158"/>
      <c r="B156" s="128" t="s">
        <v>1837</v>
      </c>
      <c r="C156" s="48"/>
      <c r="D156" s="51">
        <v>1245000</v>
      </c>
      <c r="E156" s="143"/>
      <c r="F156" s="143"/>
      <c r="G156" s="34">
        <f t="shared" si="84"/>
        <v>1.4714866615042123E-2</v>
      </c>
      <c r="H156" s="53">
        <v>7</v>
      </c>
      <c r="I156" s="60">
        <v>1</v>
      </c>
      <c r="J156" s="33">
        <v>690000</v>
      </c>
      <c r="K156" s="44">
        <v>690000</v>
      </c>
      <c r="L156" s="66" t="s">
        <v>4599</v>
      </c>
      <c r="M156" s="60"/>
      <c r="N156" s="33"/>
      <c r="O156" s="44"/>
      <c r="P156" s="67"/>
      <c r="Q156" s="60">
        <v>5</v>
      </c>
      <c r="R156" s="33">
        <v>375000</v>
      </c>
      <c r="S156" s="44"/>
      <c r="T156" s="66"/>
      <c r="U156" s="60"/>
      <c r="V156" s="33"/>
      <c r="W156" s="33"/>
      <c r="X156" s="61"/>
      <c r="Y156" s="60"/>
      <c r="Z156" s="33"/>
      <c r="AA156" s="44"/>
      <c r="AB156" s="67"/>
      <c r="AC156" s="60">
        <v>1</v>
      </c>
      <c r="AD156" s="33">
        <v>180000</v>
      </c>
      <c r="AE156" s="44">
        <v>180000</v>
      </c>
      <c r="AF156" s="66" t="s">
        <v>1839</v>
      </c>
      <c r="AG156" s="30">
        <f t="shared" si="77"/>
        <v>7</v>
      </c>
      <c r="AH156" s="13">
        <f t="shared" si="78"/>
        <v>1245000</v>
      </c>
    </row>
    <row r="157" spans="1:35" hidden="1" x14ac:dyDescent="0.25">
      <c r="A157" s="158"/>
      <c r="B157" s="129" t="s">
        <v>2890</v>
      </c>
      <c r="C157" s="48"/>
      <c r="D157" s="51">
        <v>53152220</v>
      </c>
      <c r="E157" s="143"/>
      <c r="F157" s="143"/>
      <c r="G157" s="34">
        <f t="shared" si="84"/>
        <v>0.62821512256495926</v>
      </c>
      <c r="H157" s="53">
        <v>14</v>
      </c>
      <c r="I157" s="60"/>
      <c r="J157" s="33"/>
      <c r="K157" s="33"/>
      <c r="L157" s="61"/>
      <c r="M157" s="60">
        <v>11</v>
      </c>
      <c r="N157" s="33">
        <v>51178370</v>
      </c>
      <c r="O157" s="44">
        <v>21113250</v>
      </c>
      <c r="P157" s="66" t="s">
        <v>4230</v>
      </c>
      <c r="Q157" s="60"/>
      <c r="R157" s="33"/>
      <c r="S157" s="44"/>
      <c r="T157" s="67"/>
      <c r="U157" s="60"/>
      <c r="V157" s="33"/>
      <c r="W157" s="33"/>
      <c r="X157" s="61"/>
      <c r="Y157" s="60"/>
      <c r="Z157" s="33"/>
      <c r="AA157" s="44"/>
      <c r="AB157" s="67"/>
      <c r="AC157" s="60">
        <v>3</v>
      </c>
      <c r="AD157" s="33">
        <v>1973850</v>
      </c>
      <c r="AE157" s="44">
        <v>1040000</v>
      </c>
      <c r="AF157" s="66" t="s">
        <v>2892</v>
      </c>
      <c r="AG157" s="30">
        <f t="shared" si="77"/>
        <v>14</v>
      </c>
      <c r="AH157" s="13">
        <f t="shared" si="78"/>
        <v>53152220</v>
      </c>
    </row>
    <row r="158" spans="1:35" hidden="1" x14ac:dyDescent="0.25">
      <c r="A158" s="158"/>
      <c r="B158" s="128" t="s">
        <v>2546</v>
      </c>
      <c r="C158" s="48"/>
      <c r="D158" s="51">
        <v>65000</v>
      </c>
      <c r="E158" s="143"/>
      <c r="F158" s="143"/>
      <c r="G158" s="34">
        <f t="shared" si="84"/>
        <v>7.6824604817488996E-4</v>
      </c>
      <c r="H158" s="53">
        <v>1</v>
      </c>
      <c r="I158" s="58"/>
      <c r="J158" s="37"/>
      <c r="K158" s="37"/>
      <c r="L158" s="59"/>
      <c r="M158" s="60"/>
      <c r="N158" s="33"/>
      <c r="O158" s="33"/>
      <c r="P158" s="61"/>
      <c r="Q158" s="60"/>
      <c r="R158" s="33"/>
      <c r="S158" s="44"/>
      <c r="T158" s="67"/>
      <c r="U158" s="60"/>
      <c r="V158" s="33"/>
      <c r="W158" s="33"/>
      <c r="X158" s="61"/>
      <c r="Y158" s="60"/>
      <c r="Z158" s="33"/>
      <c r="AA158" s="44"/>
      <c r="AB158" s="67"/>
      <c r="AC158" s="60">
        <v>1</v>
      </c>
      <c r="AD158" s="33">
        <v>65000</v>
      </c>
      <c r="AE158" s="44">
        <v>65000</v>
      </c>
      <c r="AF158" s="66" t="s">
        <v>2548</v>
      </c>
      <c r="AG158" s="30">
        <f t="shared" si="77"/>
        <v>1</v>
      </c>
      <c r="AH158" s="13">
        <f t="shared" si="78"/>
        <v>65000</v>
      </c>
    </row>
    <row r="159" spans="1:35" s="103" customFormat="1" ht="23.1" hidden="1" customHeight="1" thickBot="1" x14ac:dyDescent="0.35">
      <c r="A159" s="159" t="s">
        <v>6495</v>
      </c>
      <c r="B159" s="160"/>
      <c r="C159" s="161"/>
      <c r="D159" s="104">
        <f>SUM(D149:D158)</f>
        <v>84608310.260000005</v>
      </c>
      <c r="E159" s="142"/>
      <c r="F159" s="142"/>
      <c r="G159" s="105"/>
      <c r="H159" s="112">
        <f>SUM(H149:H158)</f>
        <v>167</v>
      </c>
      <c r="I159" s="107">
        <f>SUM(I149:I158)</f>
        <v>22</v>
      </c>
      <c r="J159" s="108">
        <f>SUM(J149:J158)</f>
        <v>4528688.4000000004</v>
      </c>
      <c r="K159" s="108"/>
      <c r="L159" s="109"/>
      <c r="M159" s="107">
        <f t="shared" ref="M159:N159" si="85">SUM(M149:M158)</f>
        <v>32</v>
      </c>
      <c r="N159" s="108">
        <f t="shared" si="85"/>
        <v>53879638.700000003</v>
      </c>
      <c r="O159" s="108"/>
      <c r="P159" s="109"/>
      <c r="Q159" s="107">
        <f t="shared" ref="Q159:R159" si="86">SUM(Q149:Q158)</f>
        <v>15</v>
      </c>
      <c r="R159" s="108">
        <f t="shared" si="86"/>
        <v>4517505.84</v>
      </c>
      <c r="S159" s="108"/>
      <c r="T159" s="109"/>
      <c r="U159" s="107">
        <f t="shared" ref="U159:V159" si="87">SUM(U149:U158)</f>
        <v>4</v>
      </c>
      <c r="V159" s="108">
        <f t="shared" si="87"/>
        <v>1054864</v>
      </c>
      <c r="W159" s="108"/>
      <c r="X159" s="109"/>
      <c r="Y159" s="107">
        <f t="shared" ref="Y159:Z159" si="88">SUM(Y149:Y158)</f>
        <v>39</v>
      </c>
      <c r="Z159" s="108">
        <f t="shared" si="88"/>
        <v>1445594.53</v>
      </c>
      <c r="AA159" s="108"/>
      <c r="AB159" s="109"/>
      <c r="AC159" s="107">
        <f t="shared" ref="AC159:AD159" si="89">SUM(AC149:AC158)</f>
        <v>55</v>
      </c>
      <c r="AD159" s="108">
        <f t="shared" si="89"/>
        <v>19182018.789999999</v>
      </c>
      <c r="AE159" s="108"/>
      <c r="AF159" s="109"/>
      <c r="AG159" s="115">
        <f t="shared" si="77"/>
        <v>167</v>
      </c>
      <c r="AH159" s="116">
        <f t="shared" si="78"/>
        <v>84608310.260000005</v>
      </c>
      <c r="AI159" s="102"/>
    </row>
    <row r="160" spans="1:35" ht="16.5" hidden="1" thickTop="1" x14ac:dyDescent="0.25">
      <c r="A160" s="157" t="s">
        <v>1064</v>
      </c>
      <c r="B160" s="130" t="s">
        <v>1085</v>
      </c>
      <c r="C160" s="70"/>
      <c r="D160" s="71">
        <v>1281974.8</v>
      </c>
      <c r="E160" s="141">
        <f>SUM(D165/D218)</f>
        <v>1.1334104380689087E-2</v>
      </c>
      <c r="F160" s="141"/>
      <c r="G160" s="72">
        <f>SUM(D160/$D$165)</f>
        <v>4.9660127694859224E-2</v>
      </c>
      <c r="H160" s="77">
        <v>9</v>
      </c>
      <c r="I160" s="74">
        <v>2</v>
      </c>
      <c r="J160" s="75">
        <v>138425</v>
      </c>
      <c r="K160" s="97">
        <v>70625</v>
      </c>
      <c r="L160" s="98" t="s">
        <v>4525</v>
      </c>
      <c r="M160" s="74"/>
      <c r="N160" s="75"/>
      <c r="O160" s="75"/>
      <c r="P160" s="76"/>
      <c r="Q160" s="74">
        <v>2</v>
      </c>
      <c r="R160" s="75">
        <v>749580</v>
      </c>
      <c r="S160" s="97">
        <v>549580</v>
      </c>
      <c r="T160" s="98" t="s">
        <v>5366</v>
      </c>
      <c r="U160" s="74"/>
      <c r="V160" s="75"/>
      <c r="W160" s="75"/>
      <c r="X160" s="76"/>
      <c r="Y160" s="74">
        <v>1</v>
      </c>
      <c r="Z160" s="75">
        <v>116400</v>
      </c>
      <c r="AA160" s="97">
        <v>116400</v>
      </c>
      <c r="AB160" s="98" t="s">
        <v>3119</v>
      </c>
      <c r="AC160" s="74">
        <v>4</v>
      </c>
      <c r="AD160" s="75">
        <v>277569.8</v>
      </c>
      <c r="AE160" s="97">
        <v>153994</v>
      </c>
      <c r="AF160" s="98" t="s">
        <v>1089</v>
      </c>
      <c r="AG160" s="30">
        <f t="shared" si="77"/>
        <v>9</v>
      </c>
      <c r="AH160" s="13">
        <f t="shared" si="78"/>
        <v>1281974.8</v>
      </c>
    </row>
    <row r="161" spans="1:35" hidden="1" x14ac:dyDescent="0.25">
      <c r="A161" s="158"/>
      <c r="B161" s="128" t="s">
        <v>1062</v>
      </c>
      <c r="C161" s="48"/>
      <c r="D161" s="51">
        <v>762568.6</v>
      </c>
      <c r="E161" s="143"/>
      <c r="F161" s="143"/>
      <c r="G161" s="34">
        <f t="shared" ref="G161:G164" si="90">SUM(D161/$D$165)</f>
        <v>2.9539780385768911E-2</v>
      </c>
      <c r="H161" s="53">
        <v>6</v>
      </c>
      <c r="I161" s="60">
        <v>1</v>
      </c>
      <c r="J161" s="33">
        <v>98000</v>
      </c>
      <c r="K161" s="44">
        <v>98000</v>
      </c>
      <c r="L161" s="66" t="s">
        <v>4517</v>
      </c>
      <c r="M161" s="60"/>
      <c r="N161" s="33"/>
      <c r="O161" s="33"/>
      <c r="P161" s="61"/>
      <c r="Q161" s="60">
        <v>1</v>
      </c>
      <c r="R161" s="33">
        <v>159440</v>
      </c>
      <c r="S161" s="44">
        <v>159440</v>
      </c>
      <c r="T161" s="66" t="s">
        <v>5363</v>
      </c>
      <c r="U161" s="60"/>
      <c r="V161" s="33"/>
      <c r="W161" s="33"/>
      <c r="X161" s="61"/>
      <c r="Y161" s="60"/>
      <c r="Z161" s="33"/>
      <c r="AA161" s="44"/>
      <c r="AB161" s="67"/>
      <c r="AC161" s="60">
        <v>4</v>
      </c>
      <c r="AD161" s="33">
        <v>505128.6</v>
      </c>
      <c r="AE161" s="44">
        <v>183600</v>
      </c>
      <c r="AF161" s="66" t="s">
        <v>1072</v>
      </c>
      <c r="AG161" s="30">
        <f t="shared" si="77"/>
        <v>6</v>
      </c>
      <c r="AH161" s="13">
        <f t="shared" si="78"/>
        <v>762568.6</v>
      </c>
    </row>
    <row r="162" spans="1:35" hidden="1" x14ac:dyDescent="0.25">
      <c r="A162" s="158"/>
      <c r="B162" s="128" t="s">
        <v>1631</v>
      </c>
      <c r="C162" s="48"/>
      <c r="D162" s="51">
        <v>871428.48</v>
      </c>
      <c r="E162" s="143"/>
      <c r="F162" s="143"/>
      <c r="G162" s="34">
        <f t="shared" si="90"/>
        <v>3.3756708473315605E-2</v>
      </c>
      <c r="H162" s="53">
        <v>8</v>
      </c>
      <c r="I162" s="60">
        <v>1</v>
      </c>
      <c r="J162" s="33">
        <v>73260</v>
      </c>
      <c r="K162" s="44">
        <v>73260</v>
      </c>
      <c r="L162" s="66" t="s">
        <v>4582</v>
      </c>
      <c r="M162" s="60"/>
      <c r="N162" s="33"/>
      <c r="O162" s="33"/>
      <c r="P162" s="61"/>
      <c r="Q162" s="60">
        <v>5</v>
      </c>
      <c r="R162" s="33">
        <v>415068.48</v>
      </c>
      <c r="S162" s="44">
        <v>184000</v>
      </c>
      <c r="T162" s="66" t="s">
        <v>5556</v>
      </c>
      <c r="U162" s="60"/>
      <c r="V162" s="33"/>
      <c r="W162" s="33"/>
      <c r="X162" s="61"/>
      <c r="Y162" s="60"/>
      <c r="Z162" s="33"/>
      <c r="AA162" s="44"/>
      <c r="AB162" s="67"/>
      <c r="AC162" s="60">
        <v>2</v>
      </c>
      <c r="AD162" s="33">
        <v>383100</v>
      </c>
      <c r="AE162" s="44">
        <v>336000</v>
      </c>
      <c r="AF162" s="66" t="s">
        <v>1638</v>
      </c>
      <c r="AG162" s="30">
        <f t="shared" si="77"/>
        <v>8</v>
      </c>
      <c r="AH162" s="13">
        <f t="shared" si="78"/>
        <v>871428.48</v>
      </c>
    </row>
    <row r="163" spans="1:35" hidden="1" x14ac:dyDescent="0.25">
      <c r="A163" s="158"/>
      <c r="B163" s="128" t="s">
        <v>2956</v>
      </c>
      <c r="C163" s="48"/>
      <c r="D163" s="51">
        <v>7564000</v>
      </c>
      <c r="E163" s="143"/>
      <c r="F163" s="143"/>
      <c r="G163" s="34">
        <f t="shared" si="90"/>
        <v>0.29300826029022969</v>
      </c>
      <c r="H163" s="53">
        <v>9</v>
      </c>
      <c r="I163" s="60"/>
      <c r="J163" s="33"/>
      <c r="K163" s="44"/>
      <c r="L163" s="67"/>
      <c r="M163" s="60"/>
      <c r="N163" s="33"/>
      <c r="O163" s="33"/>
      <c r="P163" s="61"/>
      <c r="Q163" s="60">
        <v>1</v>
      </c>
      <c r="R163" s="33">
        <v>255000</v>
      </c>
      <c r="S163" s="44">
        <v>255000</v>
      </c>
      <c r="T163" s="66" t="s">
        <v>5915</v>
      </c>
      <c r="U163" s="60"/>
      <c r="V163" s="33"/>
      <c r="W163" s="33"/>
      <c r="X163" s="61"/>
      <c r="Y163" s="60">
        <v>1</v>
      </c>
      <c r="Z163" s="33">
        <v>214000</v>
      </c>
      <c r="AA163" s="44">
        <v>214000</v>
      </c>
      <c r="AB163" s="66" t="s">
        <v>3392</v>
      </c>
      <c r="AC163" s="60">
        <v>7</v>
      </c>
      <c r="AD163" s="33">
        <v>7095000</v>
      </c>
      <c r="AE163" s="44">
        <v>1830000</v>
      </c>
      <c r="AF163" s="66" t="s">
        <v>2964</v>
      </c>
      <c r="AG163" s="30">
        <f t="shared" si="77"/>
        <v>9</v>
      </c>
      <c r="AH163" s="13">
        <f t="shared" si="78"/>
        <v>7564000</v>
      </c>
    </row>
    <row r="164" spans="1:35" hidden="1" x14ac:dyDescent="0.25">
      <c r="A164" s="158"/>
      <c r="B164" s="129" t="s">
        <v>4884</v>
      </c>
      <c r="C164" s="48"/>
      <c r="D164" s="51">
        <v>15335000</v>
      </c>
      <c r="E164" s="143"/>
      <c r="F164" s="143"/>
      <c r="G164" s="34">
        <f t="shared" si="90"/>
        <v>0.59403512315582663</v>
      </c>
      <c r="H164" s="53">
        <v>2</v>
      </c>
      <c r="I164" s="60">
        <v>2</v>
      </c>
      <c r="J164" s="33">
        <v>15335000</v>
      </c>
      <c r="K164" s="44">
        <v>15110000</v>
      </c>
      <c r="L164" s="66" t="s">
        <v>4886</v>
      </c>
      <c r="M164" s="60"/>
      <c r="N164" s="33"/>
      <c r="O164" s="33"/>
      <c r="P164" s="61"/>
      <c r="Q164" s="60"/>
      <c r="R164" s="33"/>
      <c r="S164" s="33"/>
      <c r="T164" s="61"/>
      <c r="U164" s="60"/>
      <c r="V164" s="33"/>
      <c r="W164" s="33"/>
      <c r="X164" s="61"/>
      <c r="Y164" s="60"/>
      <c r="Z164" s="33"/>
      <c r="AA164" s="44"/>
      <c r="AB164" s="67"/>
      <c r="AC164" s="60"/>
      <c r="AD164" s="33"/>
      <c r="AE164" s="33"/>
      <c r="AF164" s="61"/>
      <c r="AG164" s="30">
        <f t="shared" si="77"/>
        <v>2</v>
      </c>
      <c r="AH164" s="13">
        <f t="shared" si="78"/>
        <v>15335000</v>
      </c>
    </row>
    <row r="165" spans="1:35" s="103" customFormat="1" ht="23.1" hidden="1" customHeight="1" thickBot="1" x14ac:dyDescent="0.35">
      <c r="A165" s="159" t="s">
        <v>6496</v>
      </c>
      <c r="B165" s="160"/>
      <c r="C165" s="161"/>
      <c r="D165" s="104">
        <f>SUM(D160:D164)</f>
        <v>25814971.879999999</v>
      </c>
      <c r="E165" s="142"/>
      <c r="F165" s="142"/>
      <c r="G165" s="105"/>
      <c r="H165" s="106">
        <f>SUM(H160:H164)</f>
        <v>34</v>
      </c>
      <c r="I165" s="107">
        <f>SUM(I160:I164)</f>
        <v>6</v>
      </c>
      <c r="J165" s="108">
        <f>SUM(J160:J164)</f>
        <v>15644685</v>
      </c>
      <c r="K165" s="108"/>
      <c r="L165" s="109"/>
      <c r="M165" s="107">
        <f t="shared" ref="M165:N165" si="91">SUM(M160:M164)</f>
        <v>0</v>
      </c>
      <c r="N165" s="108">
        <f t="shared" si="91"/>
        <v>0</v>
      </c>
      <c r="O165" s="108"/>
      <c r="P165" s="109"/>
      <c r="Q165" s="107">
        <f t="shared" ref="Q165:R165" si="92">SUM(Q160:Q164)</f>
        <v>9</v>
      </c>
      <c r="R165" s="108">
        <f t="shared" si="92"/>
        <v>1579088.48</v>
      </c>
      <c r="S165" s="108"/>
      <c r="T165" s="109"/>
      <c r="U165" s="107">
        <f t="shared" ref="U165:V165" si="93">SUM(U160:U164)</f>
        <v>0</v>
      </c>
      <c r="V165" s="108">
        <f t="shared" si="93"/>
        <v>0</v>
      </c>
      <c r="W165" s="108"/>
      <c r="X165" s="109"/>
      <c r="Y165" s="107">
        <f t="shared" ref="Y165:Z165" si="94">SUM(Y160:Y164)</f>
        <v>2</v>
      </c>
      <c r="Z165" s="108">
        <f t="shared" si="94"/>
        <v>330400</v>
      </c>
      <c r="AA165" s="108"/>
      <c r="AB165" s="109"/>
      <c r="AC165" s="107">
        <f t="shared" ref="AC165:AD165" si="95">SUM(AC160:AC164)</f>
        <v>17</v>
      </c>
      <c r="AD165" s="108">
        <f t="shared" si="95"/>
        <v>8260798.4000000004</v>
      </c>
      <c r="AE165" s="108"/>
      <c r="AF165" s="109"/>
      <c r="AG165" s="110">
        <f t="shared" si="77"/>
        <v>34</v>
      </c>
      <c r="AH165" s="111">
        <f t="shared" si="78"/>
        <v>25814971.880000003</v>
      </c>
      <c r="AI165" s="102"/>
    </row>
    <row r="166" spans="1:35" ht="16.5" hidden="1" thickTop="1" x14ac:dyDescent="0.25">
      <c r="A166" s="157" t="s">
        <v>740</v>
      </c>
      <c r="B166" s="130" t="s">
        <v>5755</v>
      </c>
      <c r="C166" s="70"/>
      <c r="D166" s="71">
        <v>411805</v>
      </c>
      <c r="E166" s="141">
        <f>SUM(D181/D218)</f>
        <v>8.7157591192992389E-3</v>
      </c>
      <c r="F166" s="141"/>
      <c r="G166" s="72">
        <f>SUM(D166/$D$181)</f>
        <v>2.0744451107926547E-2</v>
      </c>
      <c r="H166" s="77">
        <v>1</v>
      </c>
      <c r="I166" s="74"/>
      <c r="J166" s="75"/>
      <c r="K166" s="97"/>
      <c r="L166" s="99"/>
      <c r="M166" s="74"/>
      <c r="N166" s="75"/>
      <c r="O166" s="75"/>
      <c r="P166" s="76"/>
      <c r="Q166" s="74">
        <v>1</v>
      </c>
      <c r="R166" s="75">
        <v>411805</v>
      </c>
      <c r="S166" s="97">
        <v>411805</v>
      </c>
      <c r="T166" s="98" t="s">
        <v>5757</v>
      </c>
      <c r="U166" s="74"/>
      <c r="V166" s="75"/>
      <c r="W166" s="75"/>
      <c r="X166" s="76"/>
      <c r="Y166" s="74"/>
      <c r="Z166" s="75"/>
      <c r="AA166" s="75"/>
      <c r="AB166" s="76"/>
      <c r="AC166" s="74"/>
      <c r="AD166" s="75"/>
      <c r="AE166" s="75"/>
      <c r="AF166" s="76"/>
      <c r="AG166" s="30">
        <f t="shared" si="77"/>
        <v>1</v>
      </c>
      <c r="AH166" s="13">
        <f t="shared" si="78"/>
        <v>411805</v>
      </c>
    </row>
    <row r="167" spans="1:35" hidden="1" x14ac:dyDescent="0.25">
      <c r="A167" s="158"/>
      <c r="B167" s="128" t="s">
        <v>1961</v>
      </c>
      <c r="C167" s="48"/>
      <c r="D167" s="51">
        <v>1791549.85</v>
      </c>
      <c r="E167" s="143"/>
      <c r="F167" s="143"/>
      <c r="G167" s="34">
        <f t="shared" ref="G167:G180" si="96">SUM(D167/$D$181)</f>
        <v>9.0248341498374574E-2</v>
      </c>
      <c r="H167" s="53">
        <v>3</v>
      </c>
      <c r="I167" s="60"/>
      <c r="J167" s="33"/>
      <c r="K167" s="44"/>
      <c r="L167" s="67"/>
      <c r="M167" s="60"/>
      <c r="N167" s="33"/>
      <c r="O167" s="33"/>
      <c r="P167" s="61"/>
      <c r="Q167" s="60"/>
      <c r="R167" s="33"/>
      <c r="S167" s="44"/>
      <c r="T167" s="67"/>
      <c r="U167" s="60">
        <v>1</v>
      </c>
      <c r="V167" s="33">
        <v>173500</v>
      </c>
      <c r="W167" s="44">
        <v>173500</v>
      </c>
      <c r="X167" s="66" t="s">
        <v>6250</v>
      </c>
      <c r="Y167" s="60"/>
      <c r="Z167" s="33"/>
      <c r="AA167" s="33"/>
      <c r="AB167" s="61"/>
      <c r="AC167" s="60">
        <v>2</v>
      </c>
      <c r="AD167" s="33">
        <v>1618049.85</v>
      </c>
      <c r="AE167" s="44">
        <v>1286249.8500000001</v>
      </c>
      <c r="AF167" s="66" t="s">
        <v>1967</v>
      </c>
      <c r="AG167" s="30">
        <f t="shared" si="77"/>
        <v>3</v>
      </c>
      <c r="AH167" s="13">
        <f t="shared" si="78"/>
        <v>1791549.85</v>
      </c>
    </row>
    <row r="168" spans="1:35" hidden="1" x14ac:dyDescent="0.25">
      <c r="A168" s="158"/>
      <c r="B168" s="128" t="s">
        <v>6467</v>
      </c>
      <c r="C168" s="48"/>
      <c r="D168" s="51">
        <v>521660</v>
      </c>
      <c r="E168" s="143"/>
      <c r="F168" s="143"/>
      <c r="G168" s="34">
        <f t="shared" si="96"/>
        <v>2.6278336506261369E-2</v>
      </c>
      <c r="H168" s="53">
        <v>15</v>
      </c>
      <c r="I168" s="60"/>
      <c r="J168" s="33"/>
      <c r="K168" s="44"/>
      <c r="L168" s="67"/>
      <c r="M168" s="60">
        <v>1</v>
      </c>
      <c r="N168" s="33">
        <v>69396.5</v>
      </c>
      <c r="O168" s="44">
        <v>69396.5</v>
      </c>
      <c r="P168" s="66" t="s">
        <v>3738</v>
      </c>
      <c r="Q168" s="60"/>
      <c r="R168" s="33"/>
      <c r="S168" s="44"/>
      <c r="T168" s="67"/>
      <c r="U168" s="60">
        <v>2</v>
      </c>
      <c r="V168" s="33">
        <v>375000</v>
      </c>
      <c r="W168" s="44">
        <v>231000</v>
      </c>
      <c r="X168" s="66" t="s">
        <v>6214</v>
      </c>
      <c r="Y168" s="60"/>
      <c r="Z168" s="33"/>
      <c r="AA168" s="33"/>
      <c r="AB168" s="61"/>
      <c r="AC168" s="60">
        <v>4</v>
      </c>
      <c r="AD168" s="33">
        <v>432600</v>
      </c>
      <c r="AE168" s="44">
        <v>196000</v>
      </c>
      <c r="AF168" s="66" t="s">
        <v>1610</v>
      </c>
      <c r="AG168" s="30">
        <f t="shared" si="77"/>
        <v>7</v>
      </c>
      <c r="AH168" s="13">
        <f t="shared" si="78"/>
        <v>876996.5</v>
      </c>
    </row>
    <row r="169" spans="1:35" hidden="1" x14ac:dyDescent="0.25">
      <c r="A169" s="158"/>
      <c r="B169" s="128" t="s">
        <v>1970</v>
      </c>
      <c r="C169" s="48"/>
      <c r="D169" s="51">
        <v>876996.5</v>
      </c>
      <c r="E169" s="143"/>
      <c r="F169" s="143"/>
      <c r="G169" s="34">
        <f t="shared" si="96"/>
        <v>4.417821788485498E-2</v>
      </c>
      <c r="H169" s="53">
        <v>7</v>
      </c>
      <c r="I169" s="60"/>
      <c r="J169" s="33"/>
      <c r="K169" s="44"/>
      <c r="L169" s="67"/>
      <c r="M169" s="60"/>
      <c r="N169" s="33"/>
      <c r="O169" s="44"/>
      <c r="P169" s="67"/>
      <c r="Q169" s="60"/>
      <c r="R169" s="33"/>
      <c r="S169" s="44"/>
      <c r="T169" s="67"/>
      <c r="U169" s="60"/>
      <c r="V169" s="33"/>
      <c r="W169" s="44"/>
      <c r="X169" s="67"/>
      <c r="Y169" s="60"/>
      <c r="Z169" s="33"/>
      <c r="AA169" s="33"/>
      <c r="AB169" s="61"/>
      <c r="AC169" s="60">
        <v>15</v>
      </c>
      <c r="AD169" s="33">
        <v>521660</v>
      </c>
      <c r="AE169" s="44">
        <v>213000</v>
      </c>
      <c r="AF169" s="66" t="s">
        <v>1980</v>
      </c>
      <c r="AG169" s="30">
        <f t="shared" ref="AG169:AG195" si="97">SUM(AC169+Y169+U169+Q169+M169+I169)</f>
        <v>15</v>
      </c>
      <c r="AH169" s="13">
        <f t="shared" ref="AH169:AH195" si="98">SUM(AD169+Z169+V169+R169+N169+J169)</f>
        <v>521660</v>
      </c>
    </row>
    <row r="170" spans="1:35" hidden="1" x14ac:dyDescent="0.25">
      <c r="A170" s="158"/>
      <c r="B170" s="128" t="s">
        <v>3986</v>
      </c>
      <c r="C170" s="48"/>
      <c r="D170" s="51">
        <v>205516.1</v>
      </c>
      <c r="E170" s="143"/>
      <c r="F170" s="143"/>
      <c r="G170" s="34">
        <f t="shared" si="96"/>
        <v>1.0352760865802366E-2</v>
      </c>
      <c r="H170" s="53">
        <v>3</v>
      </c>
      <c r="I170" s="60"/>
      <c r="J170" s="33"/>
      <c r="K170" s="44"/>
      <c r="L170" s="67"/>
      <c r="M170" s="60">
        <v>1</v>
      </c>
      <c r="N170" s="33">
        <v>86688</v>
      </c>
      <c r="O170" s="46">
        <v>86688</v>
      </c>
      <c r="P170" s="66" t="s">
        <v>3988</v>
      </c>
      <c r="Q170" s="60">
        <v>2</v>
      </c>
      <c r="R170" s="33">
        <v>118828.1</v>
      </c>
      <c r="S170" s="44">
        <v>62306</v>
      </c>
      <c r="T170" s="66" t="s">
        <v>5760</v>
      </c>
      <c r="U170" s="60"/>
      <c r="V170" s="33"/>
      <c r="W170" s="44"/>
      <c r="X170" s="67"/>
      <c r="Y170" s="60"/>
      <c r="Z170" s="33"/>
      <c r="AA170" s="33"/>
      <c r="AB170" s="61"/>
      <c r="AC170" s="60"/>
      <c r="AD170" s="33"/>
      <c r="AE170" s="44"/>
      <c r="AF170" s="67"/>
      <c r="AG170" s="30">
        <f t="shared" si="97"/>
        <v>3</v>
      </c>
      <c r="AH170" s="13">
        <f t="shared" si="98"/>
        <v>205516.1</v>
      </c>
    </row>
    <row r="171" spans="1:35" hidden="1" x14ac:dyDescent="0.25">
      <c r="A171" s="158"/>
      <c r="B171" s="129" t="s">
        <v>1097</v>
      </c>
      <c r="C171" s="48"/>
      <c r="D171" s="51">
        <v>10162752.35</v>
      </c>
      <c r="E171" s="143"/>
      <c r="F171" s="143"/>
      <c r="G171" s="34">
        <f t="shared" si="96"/>
        <v>0.51194307802610606</v>
      </c>
      <c r="H171" s="53">
        <v>27</v>
      </c>
      <c r="I171" s="60">
        <v>4</v>
      </c>
      <c r="J171" s="33">
        <v>455018</v>
      </c>
      <c r="K171" s="44">
        <v>190000</v>
      </c>
      <c r="L171" s="66" t="s">
        <v>4528</v>
      </c>
      <c r="M171" s="60">
        <v>6</v>
      </c>
      <c r="N171" s="33">
        <v>561514.35</v>
      </c>
      <c r="O171" s="44">
        <v>144875</v>
      </c>
      <c r="P171" s="66" t="s">
        <v>3666</v>
      </c>
      <c r="Q171" s="60">
        <v>3</v>
      </c>
      <c r="R171" s="33">
        <v>339748</v>
      </c>
      <c r="S171" s="44">
        <v>228460</v>
      </c>
      <c r="T171" s="66" t="s">
        <v>5378</v>
      </c>
      <c r="U171" s="60"/>
      <c r="V171" s="33"/>
      <c r="W171" s="44"/>
      <c r="X171" s="67"/>
      <c r="Y171" s="60"/>
      <c r="Z171" s="33"/>
      <c r="AA171" s="33"/>
      <c r="AB171" s="61"/>
      <c r="AC171" s="60">
        <v>14</v>
      </c>
      <c r="AD171" s="33">
        <v>8806472</v>
      </c>
      <c r="AE171" s="44">
        <v>4386000</v>
      </c>
      <c r="AF171" s="66" t="s">
        <v>1113</v>
      </c>
      <c r="AG171" s="30">
        <f t="shared" si="97"/>
        <v>27</v>
      </c>
      <c r="AH171" s="13">
        <f t="shared" si="98"/>
        <v>10162752.35</v>
      </c>
    </row>
    <row r="172" spans="1:35" hidden="1" x14ac:dyDescent="0.25">
      <c r="A172" s="158"/>
      <c r="B172" s="128" t="s">
        <v>1327</v>
      </c>
      <c r="C172" s="48"/>
      <c r="D172" s="51">
        <v>444980</v>
      </c>
      <c r="E172" s="143"/>
      <c r="F172" s="143"/>
      <c r="G172" s="34">
        <f t="shared" si="96"/>
        <v>2.2415623545137032E-2</v>
      </c>
      <c r="H172" s="53">
        <v>6</v>
      </c>
      <c r="I172" s="60"/>
      <c r="J172" s="33"/>
      <c r="K172" s="44"/>
      <c r="L172" s="67"/>
      <c r="M172" s="60"/>
      <c r="N172" s="33"/>
      <c r="O172" s="44"/>
      <c r="P172" s="67"/>
      <c r="Q172" s="60">
        <v>1</v>
      </c>
      <c r="R172" s="33">
        <v>125000</v>
      </c>
      <c r="S172" s="44">
        <v>125000</v>
      </c>
      <c r="T172" s="66" t="s">
        <v>5488</v>
      </c>
      <c r="U172" s="60"/>
      <c r="V172" s="33"/>
      <c r="W172" s="44"/>
      <c r="X172" s="67"/>
      <c r="Y172" s="60"/>
      <c r="Z172" s="33"/>
      <c r="AA172" s="33"/>
      <c r="AB172" s="61"/>
      <c r="AC172" s="60">
        <v>5</v>
      </c>
      <c r="AD172" s="33">
        <v>319980</v>
      </c>
      <c r="AE172" s="44">
        <v>14980</v>
      </c>
      <c r="AF172" s="66" t="s">
        <v>1332</v>
      </c>
      <c r="AG172" s="30">
        <f t="shared" si="97"/>
        <v>6</v>
      </c>
      <c r="AH172" s="13">
        <f t="shared" si="98"/>
        <v>444980</v>
      </c>
    </row>
    <row r="173" spans="1:35" hidden="1" x14ac:dyDescent="0.25">
      <c r="A173" s="158"/>
      <c r="B173" s="128" t="s">
        <v>847</v>
      </c>
      <c r="C173" s="48"/>
      <c r="D173" s="51">
        <v>1711334.8</v>
      </c>
      <c r="E173" s="143"/>
      <c r="F173" s="143"/>
      <c r="G173" s="34">
        <f t="shared" si="96"/>
        <v>8.6207552331548323E-2</v>
      </c>
      <c r="H173" s="53">
        <v>14</v>
      </c>
      <c r="I173" s="60">
        <v>2</v>
      </c>
      <c r="J173" s="33">
        <v>214000</v>
      </c>
      <c r="K173" s="44">
        <v>154000</v>
      </c>
      <c r="L173" s="66" t="s">
        <v>4445</v>
      </c>
      <c r="M173" s="60"/>
      <c r="N173" s="33"/>
      <c r="O173" s="44"/>
      <c r="P173" s="67"/>
      <c r="Q173" s="60"/>
      <c r="R173" s="33"/>
      <c r="S173" s="44"/>
      <c r="T173" s="67"/>
      <c r="U173" s="60">
        <v>2</v>
      </c>
      <c r="V173" s="33">
        <v>207350</v>
      </c>
      <c r="W173" s="44">
        <v>125000</v>
      </c>
      <c r="X173" s="66" t="s">
        <v>6059</v>
      </c>
      <c r="Y173" s="60">
        <v>1</v>
      </c>
      <c r="Z173" s="33">
        <v>175950</v>
      </c>
      <c r="AA173" s="44">
        <v>175950</v>
      </c>
      <c r="AB173" s="66" t="s">
        <v>3111</v>
      </c>
      <c r="AC173" s="60">
        <v>9</v>
      </c>
      <c r="AD173" s="33">
        <v>1114034.8</v>
      </c>
      <c r="AE173" s="44">
        <v>214000</v>
      </c>
      <c r="AF173" s="66" t="s">
        <v>855</v>
      </c>
      <c r="AG173" s="30">
        <f t="shared" si="97"/>
        <v>14</v>
      </c>
      <c r="AH173" s="13">
        <f t="shared" si="98"/>
        <v>1711334.8</v>
      </c>
    </row>
    <row r="174" spans="1:35" hidden="1" x14ac:dyDescent="0.25">
      <c r="A174" s="158"/>
      <c r="B174" s="128" t="s">
        <v>1946</v>
      </c>
      <c r="C174" s="48"/>
      <c r="D174" s="51">
        <v>642865.27</v>
      </c>
      <c r="E174" s="143"/>
      <c r="F174" s="143"/>
      <c r="G174" s="34">
        <f t="shared" si="96"/>
        <v>3.2383985533198961E-2</v>
      </c>
      <c r="H174" s="53">
        <v>5</v>
      </c>
      <c r="I174" s="60"/>
      <c r="J174" s="33"/>
      <c r="K174" s="44"/>
      <c r="L174" s="67"/>
      <c r="M174" s="60"/>
      <c r="N174" s="33"/>
      <c r="O174" s="44"/>
      <c r="P174" s="67"/>
      <c r="Q174" s="60"/>
      <c r="R174" s="33"/>
      <c r="S174" s="44"/>
      <c r="T174" s="67"/>
      <c r="U174" s="60"/>
      <c r="V174" s="33"/>
      <c r="W174" s="44"/>
      <c r="X174" s="67"/>
      <c r="Y174" s="60"/>
      <c r="Z174" s="33"/>
      <c r="AA174" s="44"/>
      <c r="AB174" s="67"/>
      <c r="AC174" s="60">
        <v>5</v>
      </c>
      <c r="AD174" s="33">
        <v>642865.27</v>
      </c>
      <c r="AE174" s="44">
        <v>195000</v>
      </c>
      <c r="AF174" s="66" t="s">
        <v>1951</v>
      </c>
      <c r="AG174" s="30">
        <f t="shared" si="97"/>
        <v>5</v>
      </c>
      <c r="AH174" s="13">
        <f t="shared" si="98"/>
        <v>642865.27</v>
      </c>
    </row>
    <row r="175" spans="1:35" hidden="1" x14ac:dyDescent="0.25">
      <c r="A175" s="158"/>
      <c r="B175" s="128" t="s">
        <v>1599</v>
      </c>
      <c r="C175" s="48"/>
      <c r="D175" s="51">
        <v>175700</v>
      </c>
      <c r="E175" s="143"/>
      <c r="F175" s="143"/>
      <c r="G175" s="34">
        <f t="shared" si="96"/>
        <v>8.8507911746158845E-3</v>
      </c>
      <c r="H175" s="53">
        <v>4</v>
      </c>
      <c r="I175" s="60">
        <v>1</v>
      </c>
      <c r="J175" s="33">
        <v>50000</v>
      </c>
      <c r="K175" s="44">
        <v>50000</v>
      </c>
      <c r="L175" s="66" t="s">
        <v>4579</v>
      </c>
      <c r="M175" s="60">
        <v>1</v>
      </c>
      <c r="N175" s="33">
        <v>59400</v>
      </c>
      <c r="O175" s="44">
        <v>59400</v>
      </c>
      <c r="P175" s="66" t="s">
        <v>3735</v>
      </c>
      <c r="Q175" s="60">
        <v>1</v>
      </c>
      <c r="R175" s="33">
        <v>65000</v>
      </c>
      <c r="S175" s="44">
        <v>65000</v>
      </c>
      <c r="T175" s="66" t="s">
        <v>5551</v>
      </c>
      <c r="U175" s="60"/>
      <c r="V175" s="33"/>
      <c r="W175" s="44"/>
      <c r="X175" s="67"/>
      <c r="Y175" s="60"/>
      <c r="Z175" s="33"/>
      <c r="AA175" s="44"/>
      <c r="AB175" s="67"/>
      <c r="AC175" s="60">
        <v>1</v>
      </c>
      <c r="AD175" s="33">
        <v>1300</v>
      </c>
      <c r="AE175" s="44"/>
      <c r="AF175" s="67"/>
      <c r="AG175" s="30">
        <f t="shared" si="97"/>
        <v>4</v>
      </c>
      <c r="AH175" s="13">
        <f t="shared" si="98"/>
        <v>175700</v>
      </c>
    </row>
    <row r="176" spans="1:35" hidden="1" x14ac:dyDescent="0.25">
      <c r="A176" s="158"/>
      <c r="B176" s="128" t="s">
        <v>2250</v>
      </c>
      <c r="C176" s="48"/>
      <c r="D176" s="51">
        <v>731000</v>
      </c>
      <c r="E176" s="143"/>
      <c r="F176" s="143"/>
      <c r="G176" s="34">
        <f t="shared" si="96"/>
        <v>3.6823724238157149E-2</v>
      </c>
      <c r="H176" s="53">
        <v>7</v>
      </c>
      <c r="I176" s="60">
        <v>1</v>
      </c>
      <c r="J176" s="33">
        <v>155000</v>
      </c>
      <c r="K176" s="44">
        <v>155000</v>
      </c>
      <c r="L176" s="66" t="s">
        <v>4708</v>
      </c>
      <c r="M176" s="60"/>
      <c r="N176" s="33"/>
      <c r="O176" s="44"/>
      <c r="P176" s="67"/>
      <c r="Q176" s="60"/>
      <c r="R176" s="33"/>
      <c r="S176" s="44"/>
      <c r="T176" s="67"/>
      <c r="U176" s="60">
        <v>2</v>
      </c>
      <c r="V176" s="33">
        <v>198000</v>
      </c>
      <c r="W176" s="44">
        <v>168000</v>
      </c>
      <c r="X176" s="66" t="s">
        <v>6342</v>
      </c>
      <c r="Y176" s="60"/>
      <c r="Z176" s="33"/>
      <c r="AA176" s="44"/>
      <c r="AB176" s="67"/>
      <c r="AC176" s="60">
        <v>4</v>
      </c>
      <c r="AD176" s="33">
        <v>378000</v>
      </c>
      <c r="AE176" s="44">
        <v>210000</v>
      </c>
      <c r="AF176" s="66" t="s">
        <v>2252</v>
      </c>
      <c r="AG176" s="30">
        <f t="shared" si="97"/>
        <v>7</v>
      </c>
      <c r="AH176" s="13">
        <f t="shared" si="98"/>
        <v>731000</v>
      </c>
    </row>
    <row r="177" spans="1:35" hidden="1" x14ac:dyDescent="0.25">
      <c r="A177" s="158"/>
      <c r="B177" s="128" t="s">
        <v>3512</v>
      </c>
      <c r="C177" s="48"/>
      <c r="D177" s="51">
        <v>662430</v>
      </c>
      <c r="E177" s="143"/>
      <c r="F177" s="143"/>
      <c r="G177" s="34">
        <f t="shared" si="96"/>
        <v>3.3369548080824131E-2</v>
      </c>
      <c r="H177" s="53">
        <v>10</v>
      </c>
      <c r="I177" s="60">
        <v>1</v>
      </c>
      <c r="J177" s="33">
        <v>44000</v>
      </c>
      <c r="K177" s="44">
        <v>44000</v>
      </c>
      <c r="L177" s="66" t="s">
        <v>4367</v>
      </c>
      <c r="M177" s="60">
        <v>7</v>
      </c>
      <c r="N177" s="33">
        <v>404530</v>
      </c>
      <c r="O177" s="44">
        <v>212000</v>
      </c>
      <c r="P177" s="66" t="s">
        <v>3521</v>
      </c>
      <c r="Q177" s="60"/>
      <c r="R177" s="33"/>
      <c r="S177" s="44"/>
      <c r="T177" s="67"/>
      <c r="U177" s="60">
        <v>2</v>
      </c>
      <c r="V177" s="33">
        <v>213900</v>
      </c>
      <c r="W177" s="44">
        <v>135000</v>
      </c>
      <c r="X177" s="66" t="s">
        <v>6011</v>
      </c>
      <c r="Y177" s="60"/>
      <c r="Z177" s="33"/>
      <c r="AA177" s="44"/>
      <c r="AB177" s="67"/>
      <c r="AC177" s="60"/>
      <c r="AD177" s="33"/>
      <c r="AE177" s="44"/>
      <c r="AF177" s="67"/>
      <c r="AG177" s="30">
        <f t="shared" si="97"/>
        <v>10</v>
      </c>
      <c r="AH177" s="13">
        <f t="shared" si="98"/>
        <v>662430</v>
      </c>
    </row>
    <row r="178" spans="1:35" hidden="1" x14ac:dyDescent="0.25">
      <c r="A178" s="158"/>
      <c r="B178" s="128" t="s">
        <v>738</v>
      </c>
      <c r="C178" s="48"/>
      <c r="D178" s="51">
        <v>1372642.8</v>
      </c>
      <c r="E178" s="143"/>
      <c r="F178" s="143"/>
      <c r="G178" s="34">
        <f t="shared" si="96"/>
        <v>6.9146128515310393E-2</v>
      </c>
      <c r="H178" s="53">
        <v>13</v>
      </c>
      <c r="I178" s="60">
        <v>1</v>
      </c>
      <c r="J178" s="33">
        <v>66000</v>
      </c>
      <c r="K178" s="44">
        <v>66000</v>
      </c>
      <c r="L178" s="66" t="s">
        <v>4426</v>
      </c>
      <c r="M178" s="60"/>
      <c r="N178" s="33"/>
      <c r="O178" s="44"/>
      <c r="P178" s="67"/>
      <c r="Q178" s="60">
        <v>4</v>
      </c>
      <c r="R178" s="33">
        <v>378000</v>
      </c>
      <c r="S178" s="44">
        <v>153000</v>
      </c>
      <c r="T178" s="66" t="s">
        <v>5289</v>
      </c>
      <c r="U178" s="60">
        <v>1</v>
      </c>
      <c r="V178" s="33">
        <v>209152.8</v>
      </c>
      <c r="W178" s="44">
        <v>209152</v>
      </c>
      <c r="X178" s="66" t="s">
        <v>6032</v>
      </c>
      <c r="Y178" s="60"/>
      <c r="Z178" s="33"/>
      <c r="AA178" s="44"/>
      <c r="AB178" s="67"/>
      <c r="AC178" s="60">
        <v>7</v>
      </c>
      <c r="AD178" s="33">
        <v>719490</v>
      </c>
      <c r="AE178" s="44">
        <v>210000</v>
      </c>
      <c r="AF178" s="66" t="s">
        <v>752</v>
      </c>
      <c r="AG178" s="30">
        <f t="shared" si="97"/>
        <v>13</v>
      </c>
      <c r="AH178" s="13">
        <f t="shared" si="98"/>
        <v>1372642.8</v>
      </c>
    </row>
    <row r="179" spans="1:35" hidden="1" x14ac:dyDescent="0.25">
      <c r="A179" s="158"/>
      <c r="B179" s="128" t="s">
        <v>3034</v>
      </c>
      <c r="C179" s="48"/>
      <c r="D179" s="51">
        <v>135000</v>
      </c>
      <c r="E179" s="143"/>
      <c r="F179" s="143"/>
      <c r="G179" s="34">
        <f t="shared" si="96"/>
        <v>6.8005509878949601E-3</v>
      </c>
      <c r="H179" s="53">
        <v>1</v>
      </c>
      <c r="I179" s="60"/>
      <c r="J179" s="33"/>
      <c r="K179" s="44"/>
      <c r="L179" s="67"/>
      <c r="M179" s="60"/>
      <c r="N179" s="33"/>
      <c r="O179" s="33"/>
      <c r="P179" s="61"/>
      <c r="Q179" s="60"/>
      <c r="R179" s="33"/>
      <c r="S179" s="33"/>
      <c r="T179" s="61"/>
      <c r="U179" s="60"/>
      <c r="V179" s="33"/>
      <c r="W179" s="33"/>
      <c r="X179" s="61"/>
      <c r="Y179" s="60"/>
      <c r="Z179" s="33"/>
      <c r="AA179" s="44"/>
      <c r="AB179" s="67"/>
      <c r="AC179" s="60">
        <v>1</v>
      </c>
      <c r="AD179" s="33">
        <v>135000</v>
      </c>
      <c r="AE179" s="44">
        <v>135000</v>
      </c>
      <c r="AF179" s="66" t="s">
        <v>3036</v>
      </c>
      <c r="AG179" s="30">
        <f t="shared" si="97"/>
        <v>1</v>
      </c>
      <c r="AH179" s="13">
        <f t="shared" si="98"/>
        <v>135000</v>
      </c>
    </row>
    <row r="180" spans="1:35" hidden="1" x14ac:dyDescent="0.25">
      <c r="A180" s="158"/>
      <c r="B180" s="128" t="s">
        <v>3359</v>
      </c>
      <c r="C180" s="48"/>
      <c r="D180" s="51">
        <v>5100</v>
      </c>
      <c r="E180" s="143"/>
      <c r="F180" s="143"/>
      <c r="G180" s="34">
        <f t="shared" si="96"/>
        <v>2.5690970398714293E-4</v>
      </c>
      <c r="H180" s="53">
        <v>1</v>
      </c>
      <c r="I180" s="60"/>
      <c r="J180" s="33"/>
      <c r="K180" s="44"/>
      <c r="L180" s="67"/>
      <c r="M180" s="60"/>
      <c r="N180" s="33"/>
      <c r="O180" s="33"/>
      <c r="P180" s="61"/>
      <c r="Q180" s="60"/>
      <c r="R180" s="33"/>
      <c r="S180" s="33"/>
      <c r="T180" s="61"/>
      <c r="U180" s="60"/>
      <c r="V180" s="33"/>
      <c r="W180" s="33"/>
      <c r="X180" s="61"/>
      <c r="Y180" s="60">
        <v>1</v>
      </c>
      <c r="Z180" s="33">
        <v>5100</v>
      </c>
      <c r="AA180" s="44">
        <v>5100</v>
      </c>
      <c r="AB180" s="66" t="s">
        <v>3361</v>
      </c>
      <c r="AC180" s="60"/>
      <c r="AD180" s="33"/>
      <c r="AE180" s="33"/>
      <c r="AF180" s="61"/>
      <c r="AG180" s="30">
        <f t="shared" si="97"/>
        <v>1</v>
      </c>
      <c r="AH180" s="13">
        <f t="shared" si="98"/>
        <v>5100</v>
      </c>
    </row>
    <row r="181" spans="1:35" s="103" customFormat="1" ht="23.1" hidden="1" customHeight="1" thickBot="1" x14ac:dyDescent="0.35">
      <c r="A181" s="159" t="s">
        <v>6497</v>
      </c>
      <c r="B181" s="160"/>
      <c r="C181" s="161"/>
      <c r="D181" s="104">
        <f>SUM(D166:D180)</f>
        <v>19851332.670000002</v>
      </c>
      <c r="E181" s="142"/>
      <c r="F181" s="142"/>
      <c r="G181" s="105"/>
      <c r="H181" s="106">
        <f>SUM(H166:H180)</f>
        <v>117</v>
      </c>
      <c r="I181" s="107">
        <f>SUM(I166:I180)</f>
        <v>10</v>
      </c>
      <c r="J181" s="108">
        <f>SUM(J166:J180)</f>
        <v>984018</v>
      </c>
      <c r="K181" s="108"/>
      <c r="L181" s="109"/>
      <c r="M181" s="107">
        <f t="shared" ref="M181:N181" si="99">SUM(M166:M180)</f>
        <v>16</v>
      </c>
      <c r="N181" s="108">
        <f t="shared" si="99"/>
        <v>1181528.8500000001</v>
      </c>
      <c r="O181" s="108"/>
      <c r="P181" s="109"/>
      <c r="Q181" s="107">
        <f t="shared" ref="Q181:R181" si="100">SUM(Q166:Q180)</f>
        <v>12</v>
      </c>
      <c r="R181" s="108">
        <f t="shared" si="100"/>
        <v>1438381.1</v>
      </c>
      <c r="S181" s="108"/>
      <c r="T181" s="109"/>
      <c r="U181" s="107">
        <f t="shared" ref="U181:V181" si="101">SUM(U166:U180)</f>
        <v>10</v>
      </c>
      <c r="V181" s="108">
        <f t="shared" si="101"/>
        <v>1376902.8</v>
      </c>
      <c r="W181" s="108"/>
      <c r="X181" s="109"/>
      <c r="Y181" s="107">
        <f t="shared" ref="Y181:Z181" si="102">SUM(Y166:Y180)</f>
        <v>2</v>
      </c>
      <c r="Z181" s="108">
        <f t="shared" si="102"/>
        <v>181050</v>
      </c>
      <c r="AA181" s="108"/>
      <c r="AB181" s="109"/>
      <c r="AC181" s="107">
        <f t="shared" ref="AC181:AD181" si="103">SUM(AC166:AC180)</f>
        <v>67</v>
      </c>
      <c r="AD181" s="108">
        <f t="shared" si="103"/>
        <v>14689451.92</v>
      </c>
      <c r="AE181" s="108"/>
      <c r="AF181" s="109"/>
      <c r="AG181" s="110">
        <f t="shared" si="97"/>
        <v>117</v>
      </c>
      <c r="AH181" s="111">
        <f t="shared" si="98"/>
        <v>19851332.670000002</v>
      </c>
      <c r="AI181" s="102"/>
    </row>
    <row r="182" spans="1:35" ht="16.5" thickTop="1" x14ac:dyDescent="0.25">
      <c r="A182" s="172" t="s">
        <v>6519</v>
      </c>
      <c r="B182" s="130" t="s">
        <v>3424</v>
      </c>
      <c r="C182" s="70"/>
      <c r="D182" s="71">
        <v>149446.24</v>
      </c>
      <c r="E182" s="141">
        <f>SUM(D186/D218)</f>
        <v>1.3648656492858817E-2</v>
      </c>
      <c r="F182" s="141"/>
      <c r="G182" s="72">
        <f>SUM(D182/$D$186)</f>
        <v>4.807404225187095E-3</v>
      </c>
      <c r="H182" s="77">
        <v>1</v>
      </c>
      <c r="I182" s="74"/>
      <c r="J182" s="75"/>
      <c r="K182" s="75"/>
      <c r="L182" s="76"/>
      <c r="M182" s="74">
        <v>1</v>
      </c>
      <c r="N182" s="75">
        <v>149446.24</v>
      </c>
      <c r="O182" s="75">
        <v>149446.24</v>
      </c>
      <c r="P182" s="76" t="s">
        <v>6521</v>
      </c>
      <c r="Q182" s="74"/>
      <c r="R182" s="75"/>
      <c r="S182" s="75"/>
      <c r="T182" s="76"/>
      <c r="U182" s="74"/>
      <c r="V182" s="75"/>
      <c r="W182" s="75"/>
      <c r="X182" s="76"/>
      <c r="Y182" s="74"/>
      <c r="Z182" s="75"/>
      <c r="AA182" s="75"/>
      <c r="AB182" s="76"/>
      <c r="AC182" s="74"/>
      <c r="AD182" s="75"/>
      <c r="AE182" s="75"/>
      <c r="AF182" s="76"/>
      <c r="AG182" s="30">
        <f t="shared" si="97"/>
        <v>1</v>
      </c>
      <c r="AH182" s="13">
        <f t="shared" si="98"/>
        <v>149446.24</v>
      </c>
    </row>
    <row r="183" spans="1:35" x14ac:dyDescent="0.25">
      <c r="A183" s="173"/>
      <c r="B183" s="129" t="s">
        <v>197</v>
      </c>
      <c r="C183" s="48"/>
      <c r="D183" s="51">
        <v>15817913.33</v>
      </c>
      <c r="E183" s="143"/>
      <c r="F183" s="143"/>
      <c r="G183" s="34">
        <f t="shared" ref="G183:G185" si="104">SUM(D183/$D$186)</f>
        <v>0.50883249639659911</v>
      </c>
      <c r="H183" s="53">
        <v>40</v>
      </c>
      <c r="I183" s="60">
        <v>4</v>
      </c>
      <c r="J183" s="33">
        <v>501810</v>
      </c>
      <c r="K183" s="33">
        <v>149960</v>
      </c>
      <c r="L183" s="61" t="s">
        <v>4319</v>
      </c>
      <c r="M183" s="60">
        <v>1</v>
      </c>
      <c r="N183" s="33">
        <v>9302000</v>
      </c>
      <c r="O183" s="20">
        <v>9302000</v>
      </c>
      <c r="P183" s="25" t="s">
        <v>3440</v>
      </c>
      <c r="Q183" s="60">
        <v>10</v>
      </c>
      <c r="R183" s="33">
        <v>1976700</v>
      </c>
      <c r="S183" s="33">
        <v>500000</v>
      </c>
      <c r="T183" s="61">
        <v>8264092076</v>
      </c>
      <c r="U183" s="60">
        <v>8</v>
      </c>
      <c r="V183" s="33">
        <v>1114499</v>
      </c>
      <c r="W183" s="33">
        <v>213000</v>
      </c>
      <c r="X183" s="61" t="s">
        <v>5964</v>
      </c>
      <c r="Y183" s="60">
        <v>2</v>
      </c>
      <c r="Z183" s="33">
        <v>138455</v>
      </c>
      <c r="AA183" s="33">
        <v>75455</v>
      </c>
      <c r="AB183" s="61" t="s">
        <v>3079</v>
      </c>
      <c r="AC183" s="60">
        <v>15</v>
      </c>
      <c r="AD183" s="33">
        <v>2784449.33</v>
      </c>
      <c r="AE183" s="33">
        <v>507000</v>
      </c>
      <c r="AF183" s="61" t="s">
        <v>248</v>
      </c>
      <c r="AG183" s="30">
        <f t="shared" si="97"/>
        <v>40</v>
      </c>
      <c r="AH183" s="13">
        <f t="shared" si="98"/>
        <v>15817913.33</v>
      </c>
    </row>
    <row r="184" spans="1:35" x14ac:dyDescent="0.25">
      <c r="A184" s="173"/>
      <c r="B184" s="132" t="s">
        <v>530</v>
      </c>
      <c r="C184" s="48"/>
      <c r="D184" s="51">
        <v>11566803.4</v>
      </c>
      <c r="E184" s="143"/>
      <c r="F184" s="143"/>
      <c r="G184" s="34">
        <f t="shared" si="104"/>
        <v>0.372082292181245</v>
      </c>
      <c r="H184" s="53">
        <v>13</v>
      </c>
      <c r="I184" s="60">
        <v>2</v>
      </c>
      <c r="J184" s="33">
        <v>10000000</v>
      </c>
      <c r="K184" s="20">
        <v>8200000</v>
      </c>
      <c r="L184" s="25" t="s">
        <v>4370</v>
      </c>
      <c r="M184" s="60">
        <v>3</v>
      </c>
      <c r="N184" s="33">
        <v>223000</v>
      </c>
      <c r="O184" s="33">
        <v>116000</v>
      </c>
      <c r="P184" s="61">
        <v>8241505114</v>
      </c>
      <c r="Q184" s="60">
        <v>5</v>
      </c>
      <c r="R184" s="33">
        <v>759806.4</v>
      </c>
      <c r="S184" s="33">
        <v>213000</v>
      </c>
      <c r="T184" s="61" t="s">
        <v>5257</v>
      </c>
      <c r="U184" s="60"/>
      <c r="V184" s="33"/>
      <c r="W184" s="33"/>
      <c r="X184" s="61"/>
      <c r="Y184" s="60">
        <v>1</v>
      </c>
      <c r="Z184" s="33">
        <v>140000</v>
      </c>
      <c r="AA184" s="33">
        <v>140000</v>
      </c>
      <c r="AB184" s="61">
        <v>8250327139</v>
      </c>
      <c r="AC184" s="60">
        <v>2</v>
      </c>
      <c r="AD184" s="33">
        <v>443997</v>
      </c>
      <c r="AE184" s="33">
        <v>429597</v>
      </c>
      <c r="AF184" s="61">
        <v>8263326854</v>
      </c>
      <c r="AG184" s="30">
        <f t="shared" si="97"/>
        <v>13</v>
      </c>
      <c r="AH184" s="13">
        <f t="shared" si="98"/>
        <v>11566803.4</v>
      </c>
    </row>
    <row r="185" spans="1:35" x14ac:dyDescent="0.25">
      <c r="A185" s="173"/>
      <c r="B185" s="132" t="s">
        <v>3063</v>
      </c>
      <c r="C185" s="48"/>
      <c r="D185" s="51">
        <v>3552517.7</v>
      </c>
      <c r="E185" s="143"/>
      <c r="F185" s="143"/>
      <c r="G185" s="34">
        <f t="shared" si="104"/>
        <v>0.11427780719696891</v>
      </c>
      <c r="H185" s="53">
        <v>12</v>
      </c>
      <c r="I185" s="60">
        <v>7</v>
      </c>
      <c r="J185" s="33">
        <v>2656900</v>
      </c>
      <c r="K185" s="33">
        <v>737500</v>
      </c>
      <c r="L185" s="140" t="s">
        <v>4313</v>
      </c>
      <c r="M185" s="60">
        <v>3</v>
      </c>
      <c r="N185" s="33">
        <v>740702.5</v>
      </c>
      <c r="O185" s="33">
        <v>553670</v>
      </c>
      <c r="P185" s="61" t="s">
        <v>3412</v>
      </c>
      <c r="Q185" s="60"/>
      <c r="R185" s="33"/>
      <c r="S185" s="33"/>
      <c r="T185" s="61"/>
      <c r="U185" s="60"/>
      <c r="V185" s="33"/>
      <c r="W185" s="33"/>
      <c r="X185" s="61"/>
      <c r="Y185" s="60">
        <v>2</v>
      </c>
      <c r="Z185" s="33">
        <v>154915.20000000001</v>
      </c>
      <c r="AA185" s="33">
        <v>102880.8</v>
      </c>
      <c r="AB185" s="61" t="s">
        <v>3065</v>
      </c>
      <c r="AC185" s="60"/>
      <c r="AD185" s="33"/>
      <c r="AE185" s="33"/>
      <c r="AF185" s="61"/>
      <c r="AG185" s="30">
        <f t="shared" si="97"/>
        <v>12</v>
      </c>
      <c r="AH185" s="13">
        <f t="shared" si="98"/>
        <v>3552517.7</v>
      </c>
    </row>
    <row r="186" spans="1:35" s="103" customFormat="1" ht="23.1" customHeight="1" thickBot="1" x14ac:dyDescent="0.35">
      <c r="A186" s="159" t="s">
        <v>6498</v>
      </c>
      <c r="B186" s="160"/>
      <c r="C186" s="161"/>
      <c r="D186" s="104">
        <f>SUM(D182:D185)</f>
        <v>31086680.669999998</v>
      </c>
      <c r="E186" s="142"/>
      <c r="F186" s="142"/>
      <c r="G186" s="105"/>
      <c r="H186" s="118">
        <f>SUM(H182:H185)</f>
        <v>66</v>
      </c>
      <c r="I186" s="107">
        <f>SUM(I182:I185)</f>
        <v>13</v>
      </c>
      <c r="J186" s="108">
        <f>SUM(J182:J185)</f>
        <v>13158710</v>
      </c>
      <c r="K186" s="108"/>
      <c r="L186" s="109"/>
      <c r="M186" s="107">
        <f t="shared" ref="M186:N186" si="105">SUM(M182:M185)</f>
        <v>8</v>
      </c>
      <c r="N186" s="108">
        <f t="shared" si="105"/>
        <v>10415148.74</v>
      </c>
      <c r="O186" s="108"/>
      <c r="P186" s="109"/>
      <c r="Q186" s="107">
        <f t="shared" ref="Q186:R186" si="106">SUM(Q182:Q185)</f>
        <v>15</v>
      </c>
      <c r="R186" s="108">
        <f t="shared" si="106"/>
        <v>2736506.4</v>
      </c>
      <c r="S186" s="108"/>
      <c r="T186" s="109"/>
      <c r="U186" s="107">
        <f t="shared" ref="U186:V186" si="107">SUM(U182:U185)</f>
        <v>8</v>
      </c>
      <c r="V186" s="108">
        <f t="shared" si="107"/>
        <v>1114499</v>
      </c>
      <c r="W186" s="108"/>
      <c r="X186" s="109"/>
      <c r="Y186" s="107">
        <f t="shared" ref="Y186:Z186" si="108">SUM(Y182:Y185)</f>
        <v>5</v>
      </c>
      <c r="Z186" s="108">
        <f t="shared" si="108"/>
        <v>433370.2</v>
      </c>
      <c r="AA186" s="108"/>
      <c r="AB186" s="109"/>
      <c r="AC186" s="107">
        <f t="shared" ref="AC186:AD186" si="109">SUM(AC182:AC185)</f>
        <v>17</v>
      </c>
      <c r="AD186" s="108">
        <f t="shared" si="109"/>
        <v>3228446.33</v>
      </c>
      <c r="AE186" s="108"/>
      <c r="AF186" s="109"/>
      <c r="AG186" s="110">
        <f t="shared" si="97"/>
        <v>66</v>
      </c>
      <c r="AH186" s="111">
        <f t="shared" si="98"/>
        <v>31086680.670000002</v>
      </c>
      <c r="AI186" s="102"/>
    </row>
    <row r="187" spans="1:35" ht="16.5" hidden="1" thickTop="1" x14ac:dyDescent="0.25">
      <c r="A187" s="157" t="s">
        <v>140</v>
      </c>
      <c r="B187" s="130" t="s">
        <v>138</v>
      </c>
      <c r="C187" s="70"/>
      <c r="D187" s="71">
        <v>1253121.5</v>
      </c>
      <c r="E187" s="141">
        <f>SUM(D197/D218)</f>
        <v>0.11710379273552111</v>
      </c>
      <c r="F187" s="141"/>
      <c r="G187" s="72">
        <f>SUM(D187/$D$197)</f>
        <v>4.6982678428689655E-3</v>
      </c>
      <c r="H187" s="77">
        <v>5</v>
      </c>
      <c r="I187" s="74"/>
      <c r="J187" s="75"/>
      <c r="K187" s="75"/>
      <c r="L187" s="76"/>
      <c r="M187" s="74">
        <v>1</v>
      </c>
      <c r="N187" s="75">
        <v>329600</v>
      </c>
      <c r="O187" s="79">
        <v>329600</v>
      </c>
      <c r="P187" s="80" t="s">
        <v>3419</v>
      </c>
      <c r="Q187" s="74"/>
      <c r="R187" s="75"/>
      <c r="S187" s="75"/>
      <c r="T187" s="76"/>
      <c r="U187" s="74"/>
      <c r="V187" s="75"/>
      <c r="W187" s="75"/>
      <c r="X187" s="76"/>
      <c r="Y187" s="74"/>
      <c r="Z187" s="75"/>
      <c r="AA187" s="75"/>
      <c r="AB187" s="76"/>
      <c r="AC187" s="74">
        <v>4</v>
      </c>
      <c r="AD187" s="75">
        <v>923521.5</v>
      </c>
      <c r="AE187" s="79">
        <v>694400</v>
      </c>
      <c r="AF187" s="80" t="s">
        <v>151</v>
      </c>
      <c r="AG187" s="30">
        <f t="shared" si="97"/>
        <v>5</v>
      </c>
      <c r="AH187" s="13">
        <f t="shared" si="98"/>
        <v>1253121.5</v>
      </c>
    </row>
    <row r="188" spans="1:35" hidden="1" x14ac:dyDescent="0.25">
      <c r="A188" s="158"/>
      <c r="B188" s="128" t="s">
        <v>952</v>
      </c>
      <c r="C188" s="48"/>
      <c r="D188" s="51">
        <v>194057.18</v>
      </c>
      <c r="E188" s="143"/>
      <c r="F188" s="143"/>
      <c r="G188" s="34">
        <f t="shared" ref="G188:G196" si="110">SUM(D188/$D$197)</f>
        <v>7.2756920096880829E-4</v>
      </c>
      <c r="H188" s="53">
        <v>2</v>
      </c>
      <c r="I188" s="65"/>
      <c r="J188" s="38"/>
      <c r="K188" s="38"/>
      <c r="L188" s="63"/>
      <c r="M188" s="65"/>
      <c r="N188" s="38"/>
      <c r="O188" s="38"/>
      <c r="P188" s="63"/>
      <c r="Q188" s="65"/>
      <c r="R188" s="38"/>
      <c r="S188" s="38"/>
      <c r="T188" s="63"/>
      <c r="U188" s="65"/>
      <c r="V188" s="38"/>
      <c r="W188" s="38"/>
      <c r="X188" s="63"/>
      <c r="Y188" s="65"/>
      <c r="Z188" s="38"/>
      <c r="AA188" s="38"/>
      <c r="AB188" s="63"/>
      <c r="AC188" s="65">
        <v>2</v>
      </c>
      <c r="AD188" s="38">
        <v>194057.18</v>
      </c>
      <c r="AE188" s="39">
        <v>131057.18</v>
      </c>
      <c r="AF188" s="62" t="s">
        <v>957</v>
      </c>
      <c r="AG188" s="30">
        <f t="shared" si="97"/>
        <v>2</v>
      </c>
      <c r="AH188" s="13">
        <f t="shared" si="98"/>
        <v>194057.18</v>
      </c>
    </row>
    <row r="189" spans="1:35" hidden="1" x14ac:dyDescent="0.25">
      <c r="A189" s="158"/>
      <c r="B189" s="128" t="s">
        <v>1907</v>
      </c>
      <c r="C189" s="48"/>
      <c r="D189" s="51">
        <v>1188260</v>
      </c>
      <c r="E189" s="143"/>
      <c r="F189" s="143"/>
      <c r="G189" s="34">
        <f t="shared" si="110"/>
        <v>4.4550857574205509E-3</v>
      </c>
      <c r="H189" s="53">
        <v>10</v>
      </c>
      <c r="I189" s="65">
        <v>1</v>
      </c>
      <c r="J189" s="38">
        <v>250000</v>
      </c>
      <c r="K189" s="39">
        <v>250000</v>
      </c>
      <c r="L189" s="62" t="s">
        <v>4602</v>
      </c>
      <c r="M189" s="65"/>
      <c r="N189" s="38"/>
      <c r="O189" s="38"/>
      <c r="P189" s="63"/>
      <c r="Q189" s="65"/>
      <c r="R189" s="38"/>
      <c r="S189" s="38"/>
      <c r="T189" s="63"/>
      <c r="U189" s="65">
        <v>2</v>
      </c>
      <c r="V189" s="38">
        <v>117460</v>
      </c>
      <c r="W189" s="39">
        <v>76500</v>
      </c>
      <c r="X189" s="62" t="s">
        <v>6244</v>
      </c>
      <c r="Y189" s="65"/>
      <c r="Z189" s="38"/>
      <c r="AA189" s="38"/>
      <c r="AB189" s="63"/>
      <c r="AC189" s="65">
        <v>7</v>
      </c>
      <c r="AD189" s="38">
        <v>820800</v>
      </c>
      <c r="AE189" s="39">
        <v>400000</v>
      </c>
      <c r="AF189" s="62" t="s">
        <v>1909</v>
      </c>
      <c r="AG189" s="30">
        <f t="shared" si="97"/>
        <v>10</v>
      </c>
      <c r="AH189" s="13">
        <f t="shared" si="98"/>
        <v>1188260</v>
      </c>
    </row>
    <row r="190" spans="1:35" hidden="1" x14ac:dyDescent="0.25">
      <c r="A190" s="158"/>
      <c r="B190" s="128" t="s">
        <v>2508</v>
      </c>
      <c r="C190" s="48"/>
      <c r="D190" s="51">
        <v>5658184.04</v>
      </c>
      <c r="E190" s="143"/>
      <c r="F190" s="143"/>
      <c r="G190" s="34">
        <f t="shared" si="110"/>
        <v>2.1213955808887172E-2</v>
      </c>
      <c r="H190" s="53">
        <v>3</v>
      </c>
      <c r="I190" s="65"/>
      <c r="J190" s="38"/>
      <c r="K190" s="38"/>
      <c r="L190" s="63"/>
      <c r="M190" s="65"/>
      <c r="N190" s="38"/>
      <c r="O190" s="38"/>
      <c r="P190" s="63"/>
      <c r="Q190" s="65"/>
      <c r="R190" s="38"/>
      <c r="S190" s="38"/>
      <c r="T190" s="63"/>
      <c r="U190" s="65"/>
      <c r="V190" s="38"/>
      <c r="W190" s="38"/>
      <c r="X190" s="63"/>
      <c r="Y190" s="65"/>
      <c r="Z190" s="38"/>
      <c r="AA190" s="38"/>
      <c r="AB190" s="63"/>
      <c r="AC190" s="65">
        <v>3</v>
      </c>
      <c r="AD190" s="38">
        <v>5658184.04</v>
      </c>
      <c r="AE190" s="39">
        <v>5523184.04</v>
      </c>
      <c r="AF190" s="62" t="s">
        <v>2516</v>
      </c>
      <c r="AG190" s="30">
        <f t="shared" si="97"/>
        <v>3</v>
      </c>
      <c r="AH190" s="13">
        <f t="shared" si="98"/>
        <v>5658184.04</v>
      </c>
    </row>
    <row r="191" spans="1:35" hidden="1" x14ac:dyDescent="0.25">
      <c r="A191" s="158"/>
      <c r="B191" s="128" t="s">
        <v>1033</v>
      </c>
      <c r="C191" s="48"/>
      <c r="D191" s="51">
        <v>1531317.92</v>
      </c>
      <c r="E191" s="143"/>
      <c r="F191" s="143"/>
      <c r="G191" s="34">
        <f t="shared" si="110"/>
        <v>5.7412962276562887E-3</v>
      </c>
      <c r="H191" s="53">
        <v>3</v>
      </c>
      <c r="I191" s="65">
        <v>2</v>
      </c>
      <c r="J191" s="38">
        <v>290890</v>
      </c>
      <c r="K191" s="39">
        <v>208890</v>
      </c>
      <c r="L191" s="62" t="s">
        <v>4488</v>
      </c>
      <c r="M191" s="65"/>
      <c r="N191" s="38"/>
      <c r="O191" s="38"/>
      <c r="P191" s="63"/>
      <c r="Q191" s="65"/>
      <c r="R191" s="38"/>
      <c r="S191" s="38"/>
      <c r="T191" s="63"/>
      <c r="U191" s="65"/>
      <c r="V191" s="38"/>
      <c r="W191" s="38"/>
      <c r="X191" s="63"/>
      <c r="Y191" s="65"/>
      <c r="Z191" s="38"/>
      <c r="AA191" s="38"/>
      <c r="AB191" s="63"/>
      <c r="AC191" s="65">
        <v>1</v>
      </c>
      <c r="AD191" s="38">
        <v>1240427.92</v>
      </c>
      <c r="AE191" s="39">
        <v>1240427.92</v>
      </c>
      <c r="AF191" s="62" t="s">
        <v>1035</v>
      </c>
      <c r="AG191" s="30">
        <f t="shared" si="97"/>
        <v>3</v>
      </c>
      <c r="AH191" s="13">
        <f t="shared" si="98"/>
        <v>1531317.92</v>
      </c>
    </row>
    <row r="192" spans="1:35" hidden="1" x14ac:dyDescent="0.25">
      <c r="A192" s="158"/>
      <c r="B192" s="128" t="s">
        <v>974</v>
      </c>
      <c r="C192" s="48"/>
      <c r="D192" s="51">
        <v>1795856.0899999999</v>
      </c>
      <c r="E192" s="143"/>
      <c r="F192" s="143"/>
      <c r="G192" s="34">
        <f t="shared" si="110"/>
        <v>6.7331163961893512E-3</v>
      </c>
      <c r="H192" s="53">
        <v>11</v>
      </c>
      <c r="I192" s="65"/>
      <c r="J192" s="38"/>
      <c r="K192" s="38"/>
      <c r="L192" s="63"/>
      <c r="M192" s="65"/>
      <c r="N192" s="38"/>
      <c r="O192" s="38"/>
      <c r="P192" s="63"/>
      <c r="Q192" s="65">
        <v>1</v>
      </c>
      <c r="R192" s="38">
        <v>94450</v>
      </c>
      <c r="S192" s="39">
        <v>94450</v>
      </c>
      <c r="T192" s="62" t="s">
        <v>5346</v>
      </c>
      <c r="U192" s="65">
        <v>3</v>
      </c>
      <c r="V192" s="38">
        <v>692000</v>
      </c>
      <c r="W192" s="39">
        <v>360000</v>
      </c>
      <c r="X192" s="62" t="s">
        <v>6095</v>
      </c>
      <c r="Y192" s="65"/>
      <c r="Z192" s="38"/>
      <c r="AA192" s="38"/>
      <c r="AB192" s="63"/>
      <c r="AC192" s="65">
        <v>7</v>
      </c>
      <c r="AD192" s="38">
        <v>1009406.09</v>
      </c>
      <c r="AE192" s="39">
        <v>463204.55</v>
      </c>
      <c r="AF192" s="62" t="s">
        <v>977</v>
      </c>
      <c r="AG192" s="30">
        <f t="shared" si="97"/>
        <v>11</v>
      </c>
      <c r="AH192" s="13">
        <f t="shared" si="98"/>
        <v>1795856.0899999999</v>
      </c>
    </row>
    <row r="193" spans="1:35" hidden="1" x14ac:dyDescent="0.25">
      <c r="A193" s="158"/>
      <c r="B193" s="129" t="s">
        <v>2435</v>
      </c>
      <c r="C193" s="48"/>
      <c r="D193" s="51">
        <v>247926803.31999999</v>
      </c>
      <c r="E193" s="143"/>
      <c r="F193" s="143"/>
      <c r="G193" s="34">
        <f t="shared" si="110"/>
        <v>0.92953997471406768</v>
      </c>
      <c r="H193" s="53">
        <v>113</v>
      </c>
      <c r="I193" s="65">
        <v>45</v>
      </c>
      <c r="J193" s="38">
        <v>127365200</v>
      </c>
      <c r="K193" s="39">
        <v>19000000</v>
      </c>
      <c r="L193" s="62" t="s">
        <v>4817</v>
      </c>
      <c r="M193" s="65">
        <v>43</v>
      </c>
      <c r="N193" s="38">
        <v>59825000</v>
      </c>
      <c r="O193" s="39">
        <v>4900000</v>
      </c>
      <c r="P193" s="62" t="s">
        <v>4029</v>
      </c>
      <c r="Q193" s="65">
        <v>6</v>
      </c>
      <c r="R193" s="38">
        <v>8270000</v>
      </c>
      <c r="S193" s="39">
        <v>1690000</v>
      </c>
      <c r="T193" s="62" t="s">
        <v>5784</v>
      </c>
      <c r="U193" s="65">
        <v>6</v>
      </c>
      <c r="V193" s="38">
        <v>30772300</v>
      </c>
      <c r="W193" s="39">
        <v>18018000</v>
      </c>
      <c r="X193" s="62" t="s">
        <v>6383</v>
      </c>
      <c r="Y193" s="65">
        <v>3</v>
      </c>
      <c r="Z193" s="38">
        <v>749700</v>
      </c>
      <c r="AA193" s="39">
        <v>299900</v>
      </c>
      <c r="AB193" s="62" t="s">
        <v>3323</v>
      </c>
      <c r="AC193" s="65">
        <v>10</v>
      </c>
      <c r="AD193" s="38">
        <v>20944603.32</v>
      </c>
      <c r="AE193" s="39">
        <v>10000000</v>
      </c>
      <c r="AF193" s="62" t="s">
        <v>2440</v>
      </c>
      <c r="AG193" s="30">
        <f t="shared" si="97"/>
        <v>113</v>
      </c>
      <c r="AH193" s="13">
        <f t="shared" si="98"/>
        <v>247926803.31999999</v>
      </c>
    </row>
    <row r="194" spans="1:35" hidden="1" x14ac:dyDescent="0.25">
      <c r="A194" s="158"/>
      <c r="B194" s="128" t="s">
        <v>6445</v>
      </c>
      <c r="C194" s="48"/>
      <c r="D194" s="51">
        <v>63576</v>
      </c>
      <c r="E194" s="143"/>
      <c r="F194" s="143"/>
      <c r="G194" s="34">
        <f t="shared" si="110"/>
        <v>2.383624224612197E-4</v>
      </c>
      <c r="H194" s="53">
        <v>1</v>
      </c>
      <c r="I194" s="65"/>
      <c r="J194" s="38"/>
      <c r="K194" s="38"/>
      <c r="L194" s="63"/>
      <c r="M194" s="65"/>
      <c r="N194" s="38"/>
      <c r="O194" s="38"/>
      <c r="P194" s="63"/>
      <c r="Q194" s="65"/>
      <c r="R194" s="38"/>
      <c r="S194" s="38"/>
      <c r="T194" s="63"/>
      <c r="U194" s="65">
        <v>1</v>
      </c>
      <c r="V194" s="38">
        <v>63576</v>
      </c>
      <c r="W194" s="39">
        <v>63576</v>
      </c>
      <c r="X194" s="62" t="s">
        <v>6447</v>
      </c>
      <c r="Y194" s="65"/>
      <c r="Z194" s="38"/>
      <c r="AA194" s="38"/>
      <c r="AB194" s="63"/>
      <c r="AC194" s="65"/>
      <c r="AD194" s="38"/>
      <c r="AE194" s="38"/>
      <c r="AF194" s="63"/>
      <c r="AG194" s="30">
        <f t="shared" si="97"/>
        <v>1</v>
      </c>
      <c r="AH194" s="13">
        <f t="shared" si="98"/>
        <v>63576</v>
      </c>
    </row>
    <row r="195" spans="1:35" hidden="1" x14ac:dyDescent="0.25">
      <c r="A195" s="158"/>
      <c r="B195" s="128" t="s">
        <v>3087</v>
      </c>
      <c r="C195" s="48"/>
      <c r="D195" s="51">
        <v>21000</v>
      </c>
      <c r="E195" s="143"/>
      <c r="F195" s="143"/>
      <c r="G195" s="34">
        <f t="shared" si="110"/>
        <v>7.87342845049329E-5</v>
      </c>
      <c r="H195" s="53">
        <v>2</v>
      </c>
      <c r="I195" s="65">
        <v>1</v>
      </c>
      <c r="J195" s="38">
        <v>12000</v>
      </c>
      <c r="K195" s="39">
        <v>12000</v>
      </c>
      <c r="L195" s="62" t="s">
        <v>4355</v>
      </c>
      <c r="M195" s="65"/>
      <c r="N195" s="38"/>
      <c r="O195" s="38"/>
      <c r="P195" s="63"/>
      <c r="Q195" s="65"/>
      <c r="R195" s="38"/>
      <c r="S195" s="38"/>
      <c r="T195" s="63"/>
      <c r="U195" s="65"/>
      <c r="V195" s="38"/>
      <c r="W195" s="38"/>
      <c r="X195" s="63"/>
      <c r="Y195" s="65">
        <v>1</v>
      </c>
      <c r="Z195" s="38">
        <v>9000</v>
      </c>
      <c r="AA195" s="39">
        <v>9000</v>
      </c>
      <c r="AB195" s="62" t="s">
        <v>3089</v>
      </c>
      <c r="AC195" s="65"/>
      <c r="AD195" s="38"/>
      <c r="AE195" s="38"/>
      <c r="AF195" s="63"/>
      <c r="AG195" s="30">
        <f t="shared" si="97"/>
        <v>2</v>
      </c>
      <c r="AH195" s="13">
        <f t="shared" si="98"/>
        <v>21000</v>
      </c>
    </row>
    <row r="196" spans="1:35" hidden="1" x14ac:dyDescent="0.25">
      <c r="A196" s="158"/>
      <c r="B196" s="128" t="s">
        <v>2951</v>
      </c>
      <c r="C196" s="48"/>
      <c r="D196" s="51">
        <v>7087717.7300000004</v>
      </c>
      <c r="E196" s="143"/>
      <c r="F196" s="143"/>
      <c r="G196" s="34">
        <f t="shared" si="110"/>
        <v>2.6573637344975105E-2</v>
      </c>
      <c r="H196" s="53">
        <v>1</v>
      </c>
      <c r="I196" s="60"/>
      <c r="J196" s="33"/>
      <c r="K196" s="33"/>
      <c r="L196" s="61"/>
      <c r="M196" s="60"/>
      <c r="N196" s="33"/>
      <c r="O196" s="33"/>
      <c r="P196" s="61"/>
      <c r="Q196" s="60"/>
      <c r="R196" s="33"/>
      <c r="S196" s="33"/>
      <c r="T196" s="61"/>
      <c r="U196" s="60"/>
      <c r="V196" s="33"/>
      <c r="W196" s="33"/>
      <c r="X196" s="61"/>
      <c r="Y196" s="60"/>
      <c r="Z196" s="33"/>
      <c r="AA196" s="33"/>
      <c r="AB196" s="61"/>
      <c r="AC196" s="60">
        <v>1</v>
      </c>
      <c r="AD196" s="33">
        <v>7087717.7300000004</v>
      </c>
      <c r="AE196" s="38"/>
      <c r="AF196" s="63"/>
      <c r="AG196" s="30">
        <v>1</v>
      </c>
      <c r="AH196" s="13">
        <v>7087717.7300000004</v>
      </c>
    </row>
    <row r="197" spans="1:35" s="103" customFormat="1" ht="23.1" hidden="1" customHeight="1" thickBot="1" x14ac:dyDescent="0.35">
      <c r="A197" s="159" t="s">
        <v>6499</v>
      </c>
      <c r="B197" s="160"/>
      <c r="C197" s="161"/>
      <c r="D197" s="104">
        <f>SUM(D187:D196)</f>
        <v>266719893.77999997</v>
      </c>
      <c r="E197" s="142"/>
      <c r="F197" s="142"/>
      <c r="G197" s="105"/>
      <c r="H197" s="106">
        <f>SUM(H187:H196)</f>
        <v>151</v>
      </c>
      <c r="I197" s="107">
        <f>SUM(I187:I196)</f>
        <v>49</v>
      </c>
      <c r="J197" s="108">
        <f>SUM(J187:J196)</f>
        <v>127918090</v>
      </c>
      <c r="K197" s="108"/>
      <c r="L197" s="109"/>
      <c r="M197" s="107">
        <f t="shared" ref="M197:N197" si="111">SUM(M187:M196)</f>
        <v>44</v>
      </c>
      <c r="N197" s="108">
        <f t="shared" si="111"/>
        <v>60154600</v>
      </c>
      <c r="O197" s="108"/>
      <c r="P197" s="109"/>
      <c r="Q197" s="107">
        <f t="shared" ref="Q197:R197" si="112">SUM(Q187:Q196)</f>
        <v>7</v>
      </c>
      <c r="R197" s="108">
        <f t="shared" si="112"/>
        <v>8364450</v>
      </c>
      <c r="S197" s="108"/>
      <c r="T197" s="109"/>
      <c r="U197" s="107">
        <f t="shared" ref="U197:V197" si="113">SUM(U187:U196)</f>
        <v>12</v>
      </c>
      <c r="V197" s="108">
        <f t="shared" si="113"/>
        <v>31645336</v>
      </c>
      <c r="W197" s="108"/>
      <c r="X197" s="109"/>
      <c r="Y197" s="107">
        <f t="shared" ref="Y197:Z197" si="114">SUM(Y187:Y196)</f>
        <v>4</v>
      </c>
      <c r="Z197" s="108">
        <f t="shared" si="114"/>
        <v>758700</v>
      </c>
      <c r="AA197" s="108"/>
      <c r="AB197" s="109"/>
      <c r="AC197" s="107">
        <f t="shared" ref="AC197:AD197" si="115">SUM(AC187:AC196)</f>
        <v>35</v>
      </c>
      <c r="AD197" s="108">
        <f t="shared" si="115"/>
        <v>37878717.780000001</v>
      </c>
      <c r="AE197" s="108"/>
      <c r="AF197" s="109"/>
      <c r="AG197" s="110">
        <f t="shared" ref="AG197:AG218" si="116">SUM(AC197+Y197+U197+Q197+M197+I197)</f>
        <v>151</v>
      </c>
      <c r="AH197" s="111">
        <f t="shared" ref="AH197:AH218" si="117">SUM(AD197+Z197+V197+R197+N197+J197)</f>
        <v>266719893.78</v>
      </c>
      <c r="AI197" s="102"/>
    </row>
    <row r="198" spans="1:35" ht="16.5" hidden="1" thickTop="1" x14ac:dyDescent="0.25">
      <c r="A198" s="157" t="s">
        <v>568</v>
      </c>
      <c r="B198" s="130" t="s">
        <v>947</v>
      </c>
      <c r="C198" s="70"/>
      <c r="D198" s="71">
        <v>334974.56</v>
      </c>
      <c r="E198" s="141">
        <f>SUM(D202/D218)</f>
        <v>1.4727889344551789E-3</v>
      </c>
      <c r="F198" s="141"/>
      <c r="G198" s="72">
        <f>SUM(D198/$D$202)</f>
        <v>9.985891993153867E-2</v>
      </c>
      <c r="H198" s="77">
        <v>3</v>
      </c>
      <c r="I198" s="74">
        <v>1</v>
      </c>
      <c r="J198" s="75">
        <v>110000</v>
      </c>
      <c r="K198" s="75">
        <v>110000</v>
      </c>
      <c r="L198" s="84" t="s">
        <v>4457</v>
      </c>
      <c r="M198" s="74"/>
      <c r="N198" s="75"/>
      <c r="O198" s="75"/>
      <c r="P198" s="76"/>
      <c r="Q198" s="74"/>
      <c r="R198" s="75"/>
      <c r="S198" s="75"/>
      <c r="T198" s="76"/>
      <c r="U198" s="74"/>
      <c r="V198" s="75"/>
      <c r="W198" s="75"/>
      <c r="X198" s="76"/>
      <c r="Y198" s="74">
        <v>1</v>
      </c>
      <c r="Z198" s="75">
        <v>145500</v>
      </c>
      <c r="AA198" s="85">
        <v>145500</v>
      </c>
      <c r="AB198" s="84" t="s">
        <v>3114</v>
      </c>
      <c r="AC198" s="74">
        <v>1</v>
      </c>
      <c r="AD198" s="75">
        <v>79474.559999999998</v>
      </c>
      <c r="AE198" s="75">
        <v>79474.559999999998</v>
      </c>
      <c r="AF198" s="84" t="s">
        <v>949</v>
      </c>
      <c r="AG198" s="30">
        <f t="shared" si="116"/>
        <v>3</v>
      </c>
      <c r="AH198" s="13">
        <f t="shared" si="117"/>
        <v>334974.56</v>
      </c>
    </row>
    <row r="199" spans="1:35" hidden="1" x14ac:dyDescent="0.25">
      <c r="A199" s="158"/>
      <c r="B199" s="128" t="s">
        <v>566</v>
      </c>
      <c r="C199" s="48"/>
      <c r="D199" s="51">
        <v>462936</v>
      </c>
      <c r="E199" s="143"/>
      <c r="F199" s="143"/>
      <c r="G199" s="34">
        <f t="shared" ref="G199:G201" si="118">SUM(D199/$D$202)</f>
        <v>0.13800537257941853</v>
      </c>
      <c r="H199" s="53">
        <v>9</v>
      </c>
      <c r="I199" s="60"/>
      <c r="J199" s="33"/>
      <c r="K199" s="33"/>
      <c r="L199" s="61"/>
      <c r="M199" s="60">
        <v>7</v>
      </c>
      <c r="N199" s="33">
        <v>209936</v>
      </c>
      <c r="O199" s="41">
        <v>209936</v>
      </c>
      <c r="P199" s="64" t="s">
        <v>3555</v>
      </c>
      <c r="Q199" s="60">
        <v>1</v>
      </c>
      <c r="R199" s="33">
        <v>55000</v>
      </c>
      <c r="S199" s="33">
        <v>55000</v>
      </c>
      <c r="T199" s="64" t="s">
        <v>5266</v>
      </c>
      <c r="U199" s="60"/>
      <c r="V199" s="33"/>
      <c r="W199" s="33"/>
      <c r="X199" s="61"/>
      <c r="Y199" s="60"/>
      <c r="Z199" s="33"/>
      <c r="AA199" s="33"/>
      <c r="AB199" s="61"/>
      <c r="AC199" s="60">
        <v>1</v>
      </c>
      <c r="AD199" s="33">
        <v>198000</v>
      </c>
      <c r="AE199" s="33">
        <v>198000</v>
      </c>
      <c r="AF199" s="64" t="s">
        <v>570</v>
      </c>
      <c r="AG199" s="30">
        <f t="shared" si="116"/>
        <v>9</v>
      </c>
      <c r="AH199" s="13">
        <f t="shared" si="117"/>
        <v>462936</v>
      </c>
    </row>
    <row r="200" spans="1:35" hidden="1" x14ac:dyDescent="0.25">
      <c r="A200" s="158"/>
      <c r="B200" s="129" t="s">
        <v>1654</v>
      </c>
      <c r="C200" s="48"/>
      <c r="D200" s="51">
        <v>1713571.54</v>
      </c>
      <c r="E200" s="143"/>
      <c r="F200" s="143"/>
      <c r="G200" s="34">
        <f t="shared" si="118"/>
        <v>0.51083104104927679</v>
      </c>
      <c r="H200" s="53">
        <v>8</v>
      </c>
      <c r="I200" s="60"/>
      <c r="J200" s="33"/>
      <c r="K200" s="33"/>
      <c r="L200" s="61"/>
      <c r="M200" s="60"/>
      <c r="N200" s="33"/>
      <c r="O200" s="33"/>
      <c r="P200" s="61"/>
      <c r="Q200" s="60">
        <v>2</v>
      </c>
      <c r="R200" s="33">
        <v>238928</v>
      </c>
      <c r="S200" s="41">
        <v>152000</v>
      </c>
      <c r="T200" s="64" t="s">
        <v>5567</v>
      </c>
      <c r="U200" s="60">
        <v>2</v>
      </c>
      <c r="V200" s="33">
        <v>1080000</v>
      </c>
      <c r="W200" s="41">
        <v>1025000</v>
      </c>
      <c r="X200" s="64" t="s">
        <v>6223</v>
      </c>
      <c r="Y200" s="60">
        <v>1</v>
      </c>
      <c r="Z200" s="33">
        <v>49000</v>
      </c>
      <c r="AA200" s="40">
        <v>49000</v>
      </c>
      <c r="AB200" s="64" t="s">
        <v>3172</v>
      </c>
      <c r="AC200" s="60">
        <v>3</v>
      </c>
      <c r="AD200" s="33">
        <v>345643.54</v>
      </c>
      <c r="AE200" s="41">
        <v>172032</v>
      </c>
      <c r="AF200" s="64" t="s">
        <v>1659</v>
      </c>
      <c r="AG200" s="30">
        <f t="shared" si="116"/>
        <v>8</v>
      </c>
      <c r="AH200" s="13">
        <f t="shared" si="117"/>
        <v>1713571.54</v>
      </c>
    </row>
    <row r="201" spans="1:35" hidden="1" x14ac:dyDescent="0.25">
      <c r="A201" s="158"/>
      <c r="B201" s="128" t="s">
        <v>2856</v>
      </c>
      <c r="C201" s="48"/>
      <c r="D201" s="51">
        <v>842996</v>
      </c>
      <c r="E201" s="143"/>
      <c r="F201" s="143"/>
      <c r="G201" s="34">
        <f t="shared" si="118"/>
        <v>0.25130466643976601</v>
      </c>
      <c r="H201" s="53">
        <v>5</v>
      </c>
      <c r="I201" s="60">
        <v>1</v>
      </c>
      <c r="J201" s="33">
        <v>600000</v>
      </c>
      <c r="K201" s="40">
        <v>600000</v>
      </c>
      <c r="L201" s="64" t="s">
        <v>4881</v>
      </c>
      <c r="M201" s="60"/>
      <c r="N201" s="33"/>
      <c r="O201" s="33"/>
      <c r="P201" s="61"/>
      <c r="Q201" s="60">
        <v>1</v>
      </c>
      <c r="R201" s="33">
        <v>240000</v>
      </c>
      <c r="S201" s="40">
        <v>240000</v>
      </c>
      <c r="T201" s="64" t="s">
        <v>5892</v>
      </c>
      <c r="U201" s="60"/>
      <c r="V201" s="33"/>
      <c r="W201" s="33"/>
      <c r="X201" s="61"/>
      <c r="Y201" s="60">
        <v>2</v>
      </c>
      <c r="Z201" s="33">
        <v>2240</v>
      </c>
      <c r="AA201" s="33"/>
      <c r="AB201" s="61"/>
      <c r="AC201" s="60">
        <v>1</v>
      </c>
      <c r="AD201" s="33">
        <v>756</v>
      </c>
      <c r="AE201" s="33"/>
      <c r="AF201" s="61"/>
      <c r="AG201" s="30">
        <f t="shared" si="116"/>
        <v>5</v>
      </c>
      <c r="AH201" s="13">
        <f t="shared" si="117"/>
        <v>842996</v>
      </c>
    </row>
    <row r="202" spans="1:35" s="103" customFormat="1" ht="23.1" hidden="1" customHeight="1" thickBot="1" x14ac:dyDescent="0.35">
      <c r="A202" s="159" t="s">
        <v>6500</v>
      </c>
      <c r="B202" s="160"/>
      <c r="C202" s="161"/>
      <c r="D202" s="104">
        <f>SUM(D198:D201)</f>
        <v>3354478.1</v>
      </c>
      <c r="E202" s="142"/>
      <c r="F202" s="142"/>
      <c r="G202" s="105"/>
      <c r="H202" s="106">
        <f>SUM(H198:H201)</f>
        <v>25</v>
      </c>
      <c r="I202" s="107">
        <f>SUM(I198:I201)</f>
        <v>2</v>
      </c>
      <c r="J202" s="108">
        <f>SUM(J198:J201)</f>
        <v>710000</v>
      </c>
      <c r="K202" s="108"/>
      <c r="L202" s="109"/>
      <c r="M202" s="107">
        <f t="shared" ref="M202:N202" si="119">SUM(M198:M201)</f>
        <v>7</v>
      </c>
      <c r="N202" s="108">
        <f t="shared" si="119"/>
        <v>209936</v>
      </c>
      <c r="O202" s="108"/>
      <c r="P202" s="109"/>
      <c r="Q202" s="107">
        <f t="shared" ref="Q202:R202" si="120">SUM(Q198:Q201)</f>
        <v>4</v>
      </c>
      <c r="R202" s="108">
        <f t="shared" si="120"/>
        <v>533928</v>
      </c>
      <c r="S202" s="108"/>
      <c r="T202" s="109"/>
      <c r="U202" s="107">
        <f t="shared" ref="U202:V202" si="121">SUM(U198:U201)</f>
        <v>2</v>
      </c>
      <c r="V202" s="108">
        <f t="shared" si="121"/>
        <v>1080000</v>
      </c>
      <c r="W202" s="108"/>
      <c r="X202" s="109"/>
      <c r="Y202" s="107">
        <f t="shared" ref="Y202:Z202" si="122">SUM(Y198:Y201)</f>
        <v>4</v>
      </c>
      <c r="Z202" s="108">
        <f t="shared" si="122"/>
        <v>196740</v>
      </c>
      <c r="AA202" s="108"/>
      <c r="AB202" s="109"/>
      <c r="AC202" s="107">
        <f t="shared" ref="AC202:AD202" si="123">SUM(AC198:AC201)</f>
        <v>6</v>
      </c>
      <c r="AD202" s="108">
        <f t="shared" si="123"/>
        <v>623874.1</v>
      </c>
      <c r="AE202" s="108"/>
      <c r="AF202" s="109"/>
      <c r="AG202" s="110">
        <f t="shared" si="116"/>
        <v>25</v>
      </c>
      <c r="AH202" s="111">
        <f t="shared" si="117"/>
        <v>3354478.1</v>
      </c>
      <c r="AI202" s="102"/>
    </row>
    <row r="203" spans="1:35" ht="16.5" hidden="1" thickTop="1" x14ac:dyDescent="0.25">
      <c r="A203" s="86" t="s">
        <v>4206</v>
      </c>
      <c r="B203" s="133" t="s">
        <v>4204</v>
      </c>
      <c r="C203" s="70"/>
      <c r="D203" s="71">
        <v>336000</v>
      </c>
      <c r="E203" s="141">
        <f>SUM(D204/D218)</f>
        <v>1.4752133334152342E-4</v>
      </c>
      <c r="F203" s="141"/>
      <c r="G203" s="72">
        <f>SUM(D203/D204)</f>
        <v>1</v>
      </c>
      <c r="H203" s="77">
        <v>1</v>
      </c>
      <c r="I203" s="87"/>
      <c r="J203" s="88"/>
      <c r="K203" s="88"/>
      <c r="L203" s="89"/>
      <c r="M203" s="87">
        <v>1</v>
      </c>
      <c r="N203" s="88">
        <v>336000</v>
      </c>
      <c r="O203" s="91">
        <v>336000</v>
      </c>
      <c r="P203" s="90" t="s">
        <v>4208</v>
      </c>
      <c r="Q203" s="87"/>
      <c r="R203" s="88"/>
      <c r="S203" s="88"/>
      <c r="T203" s="89"/>
      <c r="U203" s="87"/>
      <c r="V203" s="88"/>
      <c r="W203" s="88"/>
      <c r="X203" s="89"/>
      <c r="Y203" s="87"/>
      <c r="Z203" s="88"/>
      <c r="AA203" s="88"/>
      <c r="AB203" s="89"/>
      <c r="AC203" s="87"/>
      <c r="AD203" s="88"/>
      <c r="AE203" s="88"/>
      <c r="AF203" s="89"/>
      <c r="AG203" s="30">
        <f t="shared" si="116"/>
        <v>1</v>
      </c>
      <c r="AH203" s="13">
        <f t="shared" si="117"/>
        <v>336000</v>
      </c>
    </row>
    <row r="204" spans="1:35" s="103" customFormat="1" ht="23.1" hidden="1" customHeight="1" thickBot="1" x14ac:dyDescent="0.35">
      <c r="A204" s="159" t="s">
        <v>6501</v>
      </c>
      <c r="B204" s="160"/>
      <c r="C204" s="161"/>
      <c r="D204" s="104">
        <f>SUM(D203)</f>
        <v>336000</v>
      </c>
      <c r="E204" s="142"/>
      <c r="F204" s="142"/>
      <c r="G204" s="105"/>
      <c r="H204" s="106">
        <f>SUM(H203)</f>
        <v>1</v>
      </c>
      <c r="I204" s="107">
        <f>SUM(I203)</f>
        <v>0</v>
      </c>
      <c r="J204" s="108">
        <f>SUM(J203)</f>
        <v>0</v>
      </c>
      <c r="K204" s="108"/>
      <c r="L204" s="109"/>
      <c r="M204" s="107">
        <f t="shared" ref="M204:N204" si="124">SUM(M203)</f>
        <v>1</v>
      </c>
      <c r="N204" s="108">
        <f t="shared" si="124"/>
        <v>336000</v>
      </c>
      <c r="O204" s="108"/>
      <c r="P204" s="109"/>
      <c r="Q204" s="107">
        <f t="shared" ref="Q204:R204" si="125">SUM(Q203)</f>
        <v>0</v>
      </c>
      <c r="R204" s="108">
        <f t="shared" si="125"/>
        <v>0</v>
      </c>
      <c r="S204" s="108"/>
      <c r="T204" s="109"/>
      <c r="U204" s="107">
        <f t="shared" ref="U204:V204" si="126">SUM(U203)</f>
        <v>0</v>
      </c>
      <c r="V204" s="108">
        <f t="shared" si="126"/>
        <v>0</v>
      </c>
      <c r="W204" s="108"/>
      <c r="X204" s="109"/>
      <c r="Y204" s="107">
        <f t="shared" ref="Y204:Z204" si="127">SUM(Y203)</f>
        <v>0</v>
      </c>
      <c r="Z204" s="108">
        <f t="shared" si="127"/>
        <v>0</v>
      </c>
      <c r="AA204" s="108"/>
      <c r="AB204" s="109"/>
      <c r="AC204" s="107">
        <f t="shared" ref="AC204:AD204" si="128">SUM(AC203)</f>
        <v>0</v>
      </c>
      <c r="AD204" s="108">
        <f t="shared" si="128"/>
        <v>0</v>
      </c>
      <c r="AE204" s="108"/>
      <c r="AF204" s="109"/>
      <c r="AG204" s="110">
        <f t="shared" si="116"/>
        <v>1</v>
      </c>
      <c r="AH204" s="111">
        <f t="shared" si="117"/>
        <v>336000</v>
      </c>
      <c r="AI204" s="102"/>
    </row>
    <row r="205" spans="1:35" ht="16.5" thickTop="1" x14ac:dyDescent="0.25">
      <c r="A205" s="157" t="s">
        <v>68</v>
      </c>
      <c r="B205" s="130" t="s">
        <v>102</v>
      </c>
      <c r="C205" s="70"/>
      <c r="D205" s="71">
        <v>4580540.5999999996</v>
      </c>
      <c r="E205" s="141">
        <f>SUM(D217/D218)</f>
        <v>2.0599650615127179E-2</v>
      </c>
      <c r="F205" s="141"/>
      <c r="G205" s="72">
        <f>SUM(D205/$D$217)</f>
        <v>9.7627559749202106E-2</v>
      </c>
      <c r="H205" s="77">
        <v>19</v>
      </c>
      <c r="I205" s="74"/>
      <c r="J205" s="75"/>
      <c r="K205" s="75"/>
      <c r="L205" s="76"/>
      <c r="M205" s="74">
        <v>2</v>
      </c>
      <c r="N205" s="75">
        <v>164510.6</v>
      </c>
      <c r="O205" s="75"/>
      <c r="P205" s="76"/>
      <c r="Q205" s="74">
        <v>8</v>
      </c>
      <c r="R205" s="75">
        <v>2958500</v>
      </c>
      <c r="S205" s="75"/>
      <c r="T205" s="76"/>
      <c r="U205" s="74">
        <v>2</v>
      </c>
      <c r="V205" s="75">
        <v>128480</v>
      </c>
      <c r="W205" s="75"/>
      <c r="X205" s="76"/>
      <c r="Y205" s="74"/>
      <c r="Z205" s="75"/>
      <c r="AA205" s="75"/>
      <c r="AB205" s="76"/>
      <c r="AC205" s="74">
        <v>7</v>
      </c>
      <c r="AD205" s="75">
        <v>1329050</v>
      </c>
      <c r="AE205" s="75"/>
      <c r="AF205" s="76"/>
      <c r="AG205" s="30">
        <f t="shared" si="116"/>
        <v>19</v>
      </c>
      <c r="AH205" s="13">
        <f t="shared" si="117"/>
        <v>4580540.5999999996</v>
      </c>
    </row>
    <row r="206" spans="1:35" x14ac:dyDescent="0.25">
      <c r="A206" s="158"/>
      <c r="B206" s="128" t="s">
        <v>1823</v>
      </c>
      <c r="C206" s="48"/>
      <c r="D206" s="51">
        <v>706800</v>
      </c>
      <c r="E206" s="143"/>
      <c r="F206" s="143"/>
      <c r="G206" s="34">
        <f t="shared" ref="G206:G216" si="129">SUM(D206/$D$217)</f>
        <v>1.5064413844675027E-2</v>
      </c>
      <c r="H206" s="53">
        <v>6</v>
      </c>
      <c r="I206" s="60"/>
      <c r="J206" s="33"/>
      <c r="K206" s="33"/>
      <c r="L206" s="61"/>
      <c r="M206" s="60"/>
      <c r="N206" s="33"/>
      <c r="O206" s="33"/>
      <c r="P206" s="61"/>
      <c r="Q206" s="60">
        <v>2</v>
      </c>
      <c r="R206" s="33">
        <v>413800</v>
      </c>
      <c r="S206" s="33"/>
      <c r="T206" s="61"/>
      <c r="U206" s="60"/>
      <c r="V206" s="33"/>
      <c r="W206" s="33"/>
      <c r="X206" s="61"/>
      <c r="Y206" s="60"/>
      <c r="Z206" s="33"/>
      <c r="AA206" s="33"/>
      <c r="AB206" s="61"/>
      <c r="AC206" s="60">
        <v>4</v>
      </c>
      <c r="AD206" s="33">
        <v>293000</v>
      </c>
      <c r="AE206" s="33"/>
      <c r="AF206" s="61"/>
      <c r="AG206" s="30">
        <f t="shared" si="116"/>
        <v>6</v>
      </c>
      <c r="AH206" s="13">
        <f t="shared" si="117"/>
        <v>706800</v>
      </c>
    </row>
    <row r="207" spans="1:35" x14ac:dyDescent="0.25">
      <c r="A207" s="158"/>
      <c r="B207" s="128" t="s">
        <v>1619</v>
      </c>
      <c r="C207" s="48"/>
      <c r="D207" s="51">
        <v>797579.25</v>
      </c>
      <c r="E207" s="143"/>
      <c r="F207" s="143"/>
      <c r="G207" s="34">
        <f t="shared" si="129"/>
        <v>1.6999241505270976E-2</v>
      </c>
      <c r="H207" s="53">
        <v>4</v>
      </c>
      <c r="I207" s="60"/>
      <c r="J207" s="33"/>
      <c r="K207" s="33"/>
      <c r="L207" s="61"/>
      <c r="M207" s="60"/>
      <c r="N207" s="33"/>
      <c r="O207" s="33"/>
      <c r="P207" s="61"/>
      <c r="Q207" s="60"/>
      <c r="R207" s="33"/>
      <c r="S207" s="33"/>
      <c r="T207" s="61"/>
      <c r="U207" s="60"/>
      <c r="V207" s="33"/>
      <c r="W207" s="33"/>
      <c r="X207" s="61"/>
      <c r="Y207" s="60"/>
      <c r="Z207" s="33"/>
      <c r="AA207" s="33"/>
      <c r="AB207" s="61"/>
      <c r="AC207" s="60">
        <v>4</v>
      </c>
      <c r="AD207" s="33">
        <v>797579.25</v>
      </c>
      <c r="AE207" s="33"/>
      <c r="AF207" s="61"/>
      <c r="AG207" s="30">
        <f t="shared" si="116"/>
        <v>4</v>
      </c>
      <c r="AH207" s="13">
        <f t="shared" si="117"/>
        <v>797579.25</v>
      </c>
    </row>
    <row r="208" spans="1:35" x14ac:dyDescent="0.25">
      <c r="A208" s="158"/>
      <c r="B208" s="128" t="s">
        <v>5491</v>
      </c>
      <c r="C208" s="48"/>
      <c r="D208" s="51">
        <v>576620</v>
      </c>
      <c r="E208" s="143"/>
      <c r="F208" s="143"/>
      <c r="G208" s="34">
        <f t="shared" si="129"/>
        <v>1.2289816512615329E-2</v>
      </c>
      <c r="H208" s="53">
        <v>4</v>
      </c>
      <c r="I208" s="60"/>
      <c r="J208" s="33"/>
      <c r="K208" s="33"/>
      <c r="L208" s="61"/>
      <c r="M208" s="60"/>
      <c r="N208" s="33"/>
      <c r="O208" s="33"/>
      <c r="P208" s="61"/>
      <c r="Q208" s="60">
        <v>4</v>
      </c>
      <c r="R208" s="33">
        <v>576620</v>
      </c>
      <c r="S208" s="33"/>
      <c r="T208" s="61"/>
      <c r="U208" s="60"/>
      <c r="V208" s="33"/>
      <c r="W208" s="33"/>
      <c r="X208" s="61"/>
      <c r="Y208" s="60"/>
      <c r="Z208" s="33"/>
      <c r="AA208" s="33"/>
      <c r="AB208" s="61"/>
      <c r="AC208" s="60"/>
      <c r="AD208" s="33"/>
      <c r="AE208" s="33"/>
      <c r="AF208" s="61"/>
      <c r="AG208" s="30">
        <f t="shared" si="116"/>
        <v>4</v>
      </c>
      <c r="AH208" s="13">
        <f t="shared" si="117"/>
        <v>576620</v>
      </c>
    </row>
    <row r="209" spans="1:35" x14ac:dyDescent="0.25">
      <c r="A209" s="158"/>
      <c r="B209" s="128" t="s">
        <v>66</v>
      </c>
      <c r="C209" s="48"/>
      <c r="D209" s="51">
        <v>149700</v>
      </c>
      <c r="E209" s="143"/>
      <c r="F209" s="143"/>
      <c r="G209" s="34">
        <f t="shared" si="129"/>
        <v>3.1906377370512899E-3</v>
      </c>
      <c r="H209" s="53">
        <v>2</v>
      </c>
      <c r="I209" s="60"/>
      <c r="J209" s="33"/>
      <c r="K209" s="33"/>
      <c r="L209" s="61"/>
      <c r="M209" s="60"/>
      <c r="N209" s="33"/>
      <c r="O209" s="33"/>
      <c r="P209" s="61"/>
      <c r="Q209" s="60"/>
      <c r="R209" s="33"/>
      <c r="S209" s="33"/>
      <c r="T209" s="61"/>
      <c r="U209" s="60"/>
      <c r="V209" s="33"/>
      <c r="W209" s="33"/>
      <c r="X209" s="61"/>
      <c r="Y209" s="60"/>
      <c r="Z209" s="33"/>
      <c r="AA209" s="33"/>
      <c r="AB209" s="61"/>
      <c r="AC209" s="60">
        <v>2</v>
      </c>
      <c r="AD209" s="33">
        <v>149700</v>
      </c>
      <c r="AE209" s="33"/>
      <c r="AF209" s="61"/>
      <c r="AG209" s="30">
        <f t="shared" si="116"/>
        <v>2</v>
      </c>
      <c r="AH209" s="13">
        <f t="shared" si="117"/>
        <v>149700</v>
      </c>
    </row>
    <row r="210" spans="1:35" x14ac:dyDescent="0.25">
      <c r="A210" s="158"/>
      <c r="B210" s="128" t="s">
        <v>1360</v>
      </c>
      <c r="C210" s="48"/>
      <c r="D210" s="51">
        <v>643113.32999999996</v>
      </c>
      <c r="E210" s="143"/>
      <c r="F210" s="143"/>
      <c r="G210" s="34">
        <f t="shared" si="129"/>
        <v>1.3707025116223908E-2</v>
      </c>
      <c r="H210" s="53">
        <v>6</v>
      </c>
      <c r="I210" s="60"/>
      <c r="J210" s="33"/>
      <c r="K210" s="33"/>
      <c r="L210" s="61"/>
      <c r="M210" s="60"/>
      <c r="N210" s="33"/>
      <c r="O210" s="33"/>
      <c r="P210" s="61"/>
      <c r="Q210" s="60">
        <v>1</v>
      </c>
      <c r="R210" s="33">
        <v>58333.33</v>
      </c>
      <c r="S210" s="33"/>
      <c r="T210" s="61"/>
      <c r="U210" s="60"/>
      <c r="V210" s="33"/>
      <c r="W210" s="33"/>
      <c r="X210" s="61"/>
      <c r="Y210" s="60"/>
      <c r="Z210" s="33"/>
      <c r="AA210" s="33"/>
      <c r="AB210" s="61"/>
      <c r="AC210" s="60">
        <v>5</v>
      </c>
      <c r="AD210" s="33">
        <v>584780</v>
      </c>
      <c r="AE210" s="33"/>
      <c r="AF210" s="61"/>
      <c r="AG210" s="30">
        <f t="shared" si="116"/>
        <v>6</v>
      </c>
      <c r="AH210" s="13">
        <f t="shared" si="117"/>
        <v>643113.32999999996</v>
      </c>
    </row>
    <row r="211" spans="1:35" x14ac:dyDescent="0.25">
      <c r="A211" s="158"/>
      <c r="B211" s="128" t="s">
        <v>1379</v>
      </c>
      <c r="C211" s="48"/>
      <c r="D211" s="51">
        <v>592998.21000000008</v>
      </c>
      <c r="E211" s="143"/>
      <c r="F211" s="143"/>
      <c r="G211" s="34">
        <f t="shared" si="129"/>
        <v>1.263889423400044E-2</v>
      </c>
      <c r="H211" s="53">
        <v>8</v>
      </c>
      <c r="I211" s="60"/>
      <c r="J211" s="33"/>
      <c r="K211" s="33"/>
      <c r="L211" s="61"/>
      <c r="M211" s="60"/>
      <c r="N211" s="33"/>
      <c r="O211" s="33"/>
      <c r="P211" s="61"/>
      <c r="Q211" s="60">
        <v>1</v>
      </c>
      <c r="R211" s="33">
        <v>302893.2</v>
      </c>
      <c r="S211" s="33"/>
      <c r="T211" s="61"/>
      <c r="U211" s="60">
        <v>1</v>
      </c>
      <c r="V211" s="33">
        <v>42000</v>
      </c>
      <c r="W211" s="33"/>
      <c r="X211" s="61"/>
      <c r="Y211" s="60"/>
      <c r="Z211" s="33"/>
      <c r="AA211" s="33"/>
      <c r="AB211" s="61"/>
      <c r="AC211" s="60">
        <v>6</v>
      </c>
      <c r="AD211" s="33">
        <v>248105.01000000004</v>
      </c>
      <c r="AE211" s="33"/>
      <c r="AF211" s="61"/>
      <c r="AG211" s="30">
        <f t="shared" si="116"/>
        <v>8</v>
      </c>
      <c r="AH211" s="13">
        <f t="shared" si="117"/>
        <v>592998.21</v>
      </c>
    </row>
    <row r="212" spans="1:35" x14ac:dyDescent="0.25">
      <c r="A212" s="158"/>
      <c r="B212" s="128" t="s">
        <v>130</v>
      </c>
      <c r="C212" s="48"/>
      <c r="D212" s="51">
        <v>496600</v>
      </c>
      <c r="E212" s="143"/>
      <c r="F212" s="143"/>
      <c r="G212" s="34">
        <f t="shared" si="129"/>
        <v>1.0584306614693858E-2</v>
      </c>
      <c r="H212" s="53">
        <v>3</v>
      </c>
      <c r="I212" s="60">
        <v>1</v>
      </c>
      <c r="J212" s="33">
        <v>135000</v>
      </c>
      <c r="K212" s="33"/>
      <c r="L212" s="61"/>
      <c r="M212" s="60"/>
      <c r="N212" s="33"/>
      <c r="O212" s="33"/>
      <c r="P212" s="61"/>
      <c r="Q212" s="60">
        <v>1</v>
      </c>
      <c r="R212" s="33">
        <v>183600</v>
      </c>
      <c r="S212" s="33"/>
      <c r="T212" s="61"/>
      <c r="U212" s="60"/>
      <c r="V212" s="33"/>
      <c r="W212" s="33"/>
      <c r="X212" s="61"/>
      <c r="Y212" s="60"/>
      <c r="Z212" s="33"/>
      <c r="AA212" s="33"/>
      <c r="AB212" s="61"/>
      <c r="AC212" s="60">
        <v>1</v>
      </c>
      <c r="AD212" s="33">
        <v>178000</v>
      </c>
      <c r="AE212" s="33"/>
      <c r="AF212" s="61"/>
      <c r="AG212" s="30">
        <f t="shared" si="116"/>
        <v>3</v>
      </c>
      <c r="AH212" s="13">
        <f t="shared" si="117"/>
        <v>496600</v>
      </c>
    </row>
    <row r="213" spans="1:35" x14ac:dyDescent="0.25">
      <c r="A213" s="158"/>
      <c r="B213" s="128" t="s">
        <v>296</v>
      </c>
      <c r="C213" s="48"/>
      <c r="D213" s="51">
        <v>2848500.05</v>
      </c>
      <c r="E213" s="143"/>
      <c r="F213" s="143"/>
      <c r="G213" s="34">
        <f t="shared" si="129"/>
        <v>6.0711634960070038E-2</v>
      </c>
      <c r="H213" s="53">
        <v>11</v>
      </c>
      <c r="I213" s="60"/>
      <c r="J213" s="33"/>
      <c r="K213" s="33"/>
      <c r="L213" s="61"/>
      <c r="M213" s="60"/>
      <c r="N213" s="33"/>
      <c r="O213" s="33"/>
      <c r="P213" s="61"/>
      <c r="Q213" s="60">
        <v>1</v>
      </c>
      <c r="R213" s="33">
        <v>1674400</v>
      </c>
      <c r="S213" s="33"/>
      <c r="T213" s="61"/>
      <c r="U213" s="60"/>
      <c r="V213" s="33"/>
      <c r="W213" s="33"/>
      <c r="X213" s="61"/>
      <c r="Y213" s="60"/>
      <c r="Z213" s="33"/>
      <c r="AA213" s="33"/>
      <c r="AB213" s="61"/>
      <c r="AC213" s="60">
        <v>10</v>
      </c>
      <c r="AD213" s="33">
        <v>1174100.05</v>
      </c>
      <c r="AE213" s="33"/>
      <c r="AF213" s="61"/>
      <c r="AG213" s="30">
        <f t="shared" si="116"/>
        <v>11</v>
      </c>
      <c r="AH213" s="13">
        <f t="shared" si="117"/>
        <v>2848500.05</v>
      </c>
    </row>
    <row r="214" spans="1:35" x14ac:dyDescent="0.25">
      <c r="A214" s="158"/>
      <c r="B214" s="128" t="s">
        <v>350</v>
      </c>
      <c r="C214" s="48"/>
      <c r="D214" s="51">
        <v>940715.2</v>
      </c>
      <c r="E214" s="143"/>
      <c r="F214" s="143"/>
      <c r="G214" s="34">
        <f t="shared" si="129"/>
        <v>2.0049976065048439E-2</v>
      </c>
      <c r="H214" s="53">
        <v>8</v>
      </c>
      <c r="I214" s="60"/>
      <c r="J214" s="33"/>
      <c r="K214" s="33"/>
      <c r="L214" s="61"/>
      <c r="M214" s="60"/>
      <c r="N214" s="33"/>
      <c r="O214" s="33"/>
      <c r="P214" s="61"/>
      <c r="Q214" s="60">
        <v>2</v>
      </c>
      <c r="R214" s="33">
        <v>252000</v>
      </c>
      <c r="S214" s="33"/>
      <c r="T214" s="61"/>
      <c r="U214" s="60">
        <v>1</v>
      </c>
      <c r="V214" s="33">
        <v>140000</v>
      </c>
      <c r="W214" s="33"/>
      <c r="X214" s="61"/>
      <c r="Y214" s="60"/>
      <c r="Z214" s="33"/>
      <c r="AA214" s="33"/>
      <c r="AB214" s="61"/>
      <c r="AC214" s="60">
        <v>5</v>
      </c>
      <c r="AD214" s="33">
        <v>548715.19999999995</v>
      </c>
      <c r="AE214" s="33"/>
      <c r="AF214" s="61"/>
      <c r="AG214" s="30">
        <f t="shared" si="116"/>
        <v>8</v>
      </c>
      <c r="AH214" s="13">
        <f t="shared" si="117"/>
        <v>940715.2</v>
      </c>
    </row>
    <row r="215" spans="1:35" x14ac:dyDescent="0.25">
      <c r="A215" s="158"/>
      <c r="B215" s="128" t="s">
        <v>1270</v>
      </c>
      <c r="C215" s="48"/>
      <c r="D215" s="51">
        <v>332455</v>
      </c>
      <c r="E215" s="143"/>
      <c r="F215" s="143"/>
      <c r="G215" s="34">
        <f t="shared" si="129"/>
        <v>7.0857947152397228E-3</v>
      </c>
      <c r="H215" s="53">
        <v>3</v>
      </c>
      <c r="I215" s="60"/>
      <c r="J215" s="33"/>
      <c r="K215" s="33"/>
      <c r="L215" s="61"/>
      <c r="M215" s="60">
        <v>1</v>
      </c>
      <c r="N215" s="33">
        <v>140160</v>
      </c>
      <c r="O215" s="33"/>
      <c r="P215" s="61"/>
      <c r="Q215" s="60"/>
      <c r="R215" s="33"/>
      <c r="S215" s="33"/>
      <c r="T215" s="61"/>
      <c r="U215" s="60">
        <v>1</v>
      </c>
      <c r="V215" s="33">
        <v>122295</v>
      </c>
      <c r="W215" s="33"/>
      <c r="X215" s="61"/>
      <c r="Y215" s="60"/>
      <c r="Z215" s="33"/>
      <c r="AA215" s="33"/>
      <c r="AB215" s="61"/>
      <c r="AC215" s="60">
        <v>1</v>
      </c>
      <c r="AD215" s="33">
        <v>70000</v>
      </c>
      <c r="AE215" s="33"/>
      <c r="AF215" s="61"/>
      <c r="AG215" s="30">
        <f t="shared" si="116"/>
        <v>3</v>
      </c>
      <c r="AH215" s="13">
        <f t="shared" si="117"/>
        <v>332455</v>
      </c>
    </row>
    <row r="216" spans="1:35" x14ac:dyDescent="0.25">
      <c r="A216" s="158"/>
      <c r="B216" s="129" t="s">
        <v>2151</v>
      </c>
      <c r="C216" s="48"/>
      <c r="D216" s="51">
        <v>34252898.209999993</v>
      </c>
      <c r="E216" s="143"/>
      <c r="F216" s="143"/>
      <c r="G216" s="34">
        <f t="shared" si="129"/>
        <v>0.73005069894590879</v>
      </c>
      <c r="H216" s="52">
        <v>50</v>
      </c>
      <c r="I216" s="60">
        <v>19</v>
      </c>
      <c r="J216" s="33">
        <v>20149000</v>
      </c>
      <c r="K216" s="20">
        <v>5700000</v>
      </c>
      <c r="L216" s="25" t="s">
        <v>4695</v>
      </c>
      <c r="M216" s="60">
        <v>8</v>
      </c>
      <c r="N216" s="33">
        <v>6062575.4500000002</v>
      </c>
      <c r="O216" s="33"/>
      <c r="P216" s="61"/>
      <c r="Q216" s="60">
        <v>12</v>
      </c>
      <c r="R216" s="33">
        <v>4765135.5600000005</v>
      </c>
      <c r="S216" s="33"/>
      <c r="T216" s="61"/>
      <c r="U216" s="60"/>
      <c r="V216" s="33"/>
      <c r="W216" s="33"/>
      <c r="X216" s="61"/>
      <c r="Y216" s="60">
        <v>4</v>
      </c>
      <c r="Z216" s="33">
        <v>604887.19999999995</v>
      </c>
      <c r="AA216" s="136">
        <v>252476</v>
      </c>
      <c r="AB216" s="137" t="s">
        <v>3278</v>
      </c>
      <c r="AC216" s="60">
        <v>7</v>
      </c>
      <c r="AD216" s="33">
        <v>2671300</v>
      </c>
      <c r="AE216" s="33"/>
      <c r="AF216" s="61"/>
      <c r="AG216" s="30">
        <f t="shared" si="116"/>
        <v>50</v>
      </c>
      <c r="AH216" s="13">
        <f t="shared" si="117"/>
        <v>34252898.210000001</v>
      </c>
    </row>
    <row r="217" spans="1:35" s="103" customFormat="1" ht="23.1" customHeight="1" thickBot="1" x14ac:dyDescent="0.35">
      <c r="A217" s="159" t="s">
        <v>6502</v>
      </c>
      <c r="B217" s="160"/>
      <c r="C217" s="161"/>
      <c r="D217" s="104">
        <f>SUM(D205:D216)</f>
        <v>46918519.849999994</v>
      </c>
      <c r="E217" s="142"/>
      <c r="F217" s="142"/>
      <c r="G217" s="105"/>
      <c r="H217" s="106">
        <f>SUM(H205:H216)</f>
        <v>124</v>
      </c>
      <c r="I217" s="107">
        <f>SUM(I205:I216)</f>
        <v>20</v>
      </c>
      <c r="J217" s="108">
        <f>SUM(J205:J216)</f>
        <v>20284000</v>
      </c>
      <c r="K217" s="108"/>
      <c r="L217" s="109"/>
      <c r="M217" s="107">
        <f t="shared" ref="M217:N217" si="130">SUM(M205:M216)</f>
        <v>11</v>
      </c>
      <c r="N217" s="108">
        <f t="shared" si="130"/>
        <v>6367246.0499999998</v>
      </c>
      <c r="O217" s="108"/>
      <c r="P217" s="109"/>
      <c r="Q217" s="107">
        <f t="shared" ref="Q217:R217" si="131">SUM(Q205:Q216)</f>
        <v>32</v>
      </c>
      <c r="R217" s="108">
        <f t="shared" si="131"/>
        <v>11185282.09</v>
      </c>
      <c r="S217" s="108"/>
      <c r="T217" s="109"/>
      <c r="U217" s="107">
        <f t="shared" ref="U217:V217" si="132">SUM(U205:U216)</f>
        <v>5</v>
      </c>
      <c r="V217" s="108">
        <f t="shared" si="132"/>
        <v>432775</v>
      </c>
      <c r="W217" s="108"/>
      <c r="X217" s="109"/>
      <c r="Y217" s="107">
        <f t="shared" ref="Y217:Z217" si="133">SUM(Y205:Y216)</f>
        <v>4</v>
      </c>
      <c r="Z217" s="108">
        <f t="shared" si="133"/>
        <v>604887.19999999995</v>
      </c>
      <c r="AA217" s="108"/>
      <c r="AB217" s="109"/>
      <c r="AC217" s="107">
        <f t="shared" ref="AC217:AD217" si="134">SUM(AC205:AC216)</f>
        <v>52</v>
      </c>
      <c r="AD217" s="108">
        <f t="shared" si="134"/>
        <v>8044329.5100000007</v>
      </c>
      <c r="AE217" s="108"/>
      <c r="AF217" s="109"/>
      <c r="AG217" s="110">
        <f t="shared" si="116"/>
        <v>124</v>
      </c>
      <c r="AH217" s="111">
        <f t="shared" si="117"/>
        <v>46918519.850000001</v>
      </c>
      <c r="AI217" s="102"/>
    </row>
    <row r="218" spans="1:35" s="127" customFormat="1" ht="30" hidden="1" customHeight="1" thickTop="1" thickBot="1" x14ac:dyDescent="0.3">
      <c r="A218" s="169" t="s">
        <v>6477</v>
      </c>
      <c r="B218" s="170"/>
      <c r="C218" s="171"/>
      <c r="D218" s="119">
        <f>SUM(D217,D204,D202,D197,D186,D181,D165,D159,D148,D129,D124,D122,D117,D83,D73,D55,D49,D36,D22,D15,D9)</f>
        <v>2277636680.6700001</v>
      </c>
      <c r="E218" s="100">
        <f>SUM(E3:E217)</f>
        <v>0.99999999999999978</v>
      </c>
      <c r="F218" s="100"/>
      <c r="G218" s="120"/>
      <c r="H218" s="121">
        <f t="shared" ref="H218:AF218" si="135">SUM(H217,H204,H202,H197,H186,H181,H165,H159,H148,H129,H124,H122,H117,H83,H73,H55,H49,H36,H22,H15,H9)</f>
        <v>2265</v>
      </c>
      <c r="I218" s="122">
        <f t="shared" si="135"/>
        <v>277</v>
      </c>
      <c r="J218" s="123">
        <f t="shared" si="135"/>
        <v>532076650.81999993</v>
      </c>
      <c r="K218" s="123">
        <f t="shared" si="135"/>
        <v>0</v>
      </c>
      <c r="L218" s="101">
        <f t="shared" si="135"/>
        <v>0</v>
      </c>
      <c r="M218" s="122">
        <f t="shared" si="135"/>
        <v>353</v>
      </c>
      <c r="N218" s="123">
        <f t="shared" si="135"/>
        <v>3502452990.71</v>
      </c>
      <c r="O218" s="123">
        <f t="shared" si="135"/>
        <v>0</v>
      </c>
      <c r="P218" s="101">
        <f t="shared" si="135"/>
        <v>0</v>
      </c>
      <c r="Q218" s="122">
        <f t="shared" si="135"/>
        <v>309</v>
      </c>
      <c r="R218" s="123">
        <f t="shared" si="135"/>
        <v>82500762</v>
      </c>
      <c r="S218" s="123">
        <f t="shared" si="135"/>
        <v>0</v>
      </c>
      <c r="T218" s="101">
        <f t="shared" si="135"/>
        <v>0</v>
      </c>
      <c r="U218" s="122">
        <f t="shared" si="135"/>
        <v>190</v>
      </c>
      <c r="V218" s="123">
        <f t="shared" si="135"/>
        <v>513365218.41000003</v>
      </c>
      <c r="W218" s="123">
        <f t="shared" si="135"/>
        <v>0</v>
      </c>
      <c r="X218" s="101">
        <f t="shared" si="135"/>
        <v>0</v>
      </c>
      <c r="Y218" s="122">
        <f t="shared" si="135"/>
        <v>130</v>
      </c>
      <c r="Z218" s="123">
        <f t="shared" si="135"/>
        <v>18305230.940000001</v>
      </c>
      <c r="AA218" s="123">
        <f t="shared" si="135"/>
        <v>0</v>
      </c>
      <c r="AB218" s="101">
        <f t="shared" si="135"/>
        <v>0</v>
      </c>
      <c r="AC218" s="122">
        <f t="shared" si="135"/>
        <v>999</v>
      </c>
      <c r="AD218" s="123">
        <f t="shared" si="135"/>
        <v>403136055.29000002</v>
      </c>
      <c r="AE218" s="123">
        <f t="shared" si="135"/>
        <v>0</v>
      </c>
      <c r="AF218" s="101">
        <f t="shared" si="135"/>
        <v>0</v>
      </c>
      <c r="AG218" s="124">
        <f t="shared" si="116"/>
        <v>2258</v>
      </c>
      <c r="AH218" s="125">
        <f t="shared" si="117"/>
        <v>5051836908.1700001</v>
      </c>
      <c r="AI218" s="126"/>
    </row>
    <row r="219" spans="1:35" ht="16.5" hidden="1" thickTop="1" x14ac:dyDescent="0.25">
      <c r="D219" s="14">
        <f>SUM(D218-D129)</f>
        <v>1112383454.77</v>
      </c>
    </row>
    <row r="220" spans="1:35" ht="16.5" thickTop="1" x14ac:dyDescent="0.25">
      <c r="J220" s="14">
        <f>SUM(J218/D218)</f>
        <v>0.23360909812160288</v>
      </c>
      <c r="N220" s="14">
        <f>SUM(N218/D218)</f>
        <v>1.5377575451057903</v>
      </c>
      <c r="R220" s="14">
        <f>SUM(R218/D218)</f>
        <v>3.622209051170145E-2</v>
      </c>
      <c r="V220" s="14">
        <f>SUM(V218/D218)</f>
        <v>0.22539381402084996</v>
      </c>
      <c r="Z220" s="14">
        <f>SUM(Z218/D218)</f>
        <v>8.0369407005753228E-3</v>
      </c>
    </row>
    <row r="221" spans="1:35" x14ac:dyDescent="0.25">
      <c r="Q221" s="19">
        <f>SUM(N218/D218)</f>
        <v>1.5377575451057903</v>
      </c>
      <c r="AD221" s="14">
        <f>SUM(AD218/D218)</f>
        <v>0.17699752498340152</v>
      </c>
    </row>
    <row r="222" spans="1:35" hidden="1" x14ac:dyDescent="0.25"/>
    <row r="223" spans="1:35" hidden="1" x14ac:dyDescent="0.25"/>
    <row r="224" spans="1:35" hidden="1" x14ac:dyDescent="0.25"/>
    <row r="225" hidden="1" x14ac:dyDescent="0.25"/>
    <row r="226" hidden="1" x14ac:dyDescent="0.25"/>
  </sheetData>
  <autoFilter ref="A2:C221">
    <sortState ref="A23:C196">
      <sortCondition ref="A1"/>
    </sortState>
  </autoFilter>
  <mergeCells count="95">
    <mergeCell ref="A3:A8"/>
    <mergeCell ref="A10:A14"/>
    <mergeCell ref="A16:A21"/>
    <mergeCell ref="A37:A48"/>
    <mergeCell ref="A50:A54"/>
    <mergeCell ref="A9:C9"/>
    <mergeCell ref="A15:C15"/>
    <mergeCell ref="A218:C218"/>
    <mergeCell ref="A55:C55"/>
    <mergeCell ref="A117:C117"/>
    <mergeCell ref="A124:C124"/>
    <mergeCell ref="A129:C129"/>
    <mergeCell ref="A187:A196"/>
    <mergeCell ref="A160:A164"/>
    <mergeCell ref="A166:A180"/>
    <mergeCell ref="A182:A185"/>
    <mergeCell ref="A204:C204"/>
    <mergeCell ref="A198:A201"/>
    <mergeCell ref="A148:C148"/>
    <mergeCell ref="A217:C217"/>
    <mergeCell ref="A74:A82"/>
    <mergeCell ref="A159:C159"/>
    <mergeCell ref="A165:C165"/>
    <mergeCell ref="A205:A216"/>
    <mergeCell ref="A130:A147"/>
    <mergeCell ref="A149:A158"/>
    <mergeCell ref="A181:C181"/>
    <mergeCell ref="A186:C186"/>
    <mergeCell ref="A197:C197"/>
    <mergeCell ref="A202:C202"/>
    <mergeCell ref="A125:A128"/>
    <mergeCell ref="U1:X1"/>
    <mergeCell ref="A122:C122"/>
    <mergeCell ref="A118:A121"/>
    <mergeCell ref="A1:A2"/>
    <mergeCell ref="B1:B2"/>
    <mergeCell ref="C1:C2"/>
    <mergeCell ref="A84:A116"/>
    <mergeCell ref="A22:C22"/>
    <mergeCell ref="A36:C36"/>
    <mergeCell ref="A49:C49"/>
    <mergeCell ref="A73:C73"/>
    <mergeCell ref="A83:C83"/>
    <mergeCell ref="A23:A35"/>
    <mergeCell ref="A56:A72"/>
    <mergeCell ref="I1:L1"/>
    <mergeCell ref="AG1:AG2"/>
    <mergeCell ref="AH1:AH2"/>
    <mergeCell ref="Y1:AB1"/>
    <mergeCell ref="AC1:AF1"/>
    <mergeCell ref="D1:H1"/>
    <mergeCell ref="M1:P1"/>
    <mergeCell ref="Q1:T1"/>
    <mergeCell ref="E50:E55"/>
    <mergeCell ref="E56:E73"/>
    <mergeCell ref="E74:E83"/>
    <mergeCell ref="E84:E117"/>
    <mergeCell ref="E3:E9"/>
    <mergeCell ref="E10:E15"/>
    <mergeCell ref="E16:E22"/>
    <mergeCell ref="E37:E49"/>
    <mergeCell ref="E23:E36"/>
    <mergeCell ref="E118:E122"/>
    <mergeCell ref="E123:E124"/>
    <mergeCell ref="E125:E129"/>
    <mergeCell ref="E130:E148"/>
    <mergeCell ref="E149:E159"/>
    <mergeCell ref="E160:E165"/>
    <mergeCell ref="E166:E181"/>
    <mergeCell ref="E182:E186"/>
    <mergeCell ref="E187:E197"/>
    <mergeCell ref="E198:E202"/>
    <mergeCell ref="E203:E204"/>
    <mergeCell ref="E205:E217"/>
    <mergeCell ref="F3:F9"/>
    <mergeCell ref="F10:F15"/>
    <mergeCell ref="F16:F22"/>
    <mergeCell ref="F23:F36"/>
    <mergeCell ref="F37:F49"/>
    <mergeCell ref="F50:F55"/>
    <mergeCell ref="F56:F73"/>
    <mergeCell ref="F74:F83"/>
    <mergeCell ref="F84:F117"/>
    <mergeCell ref="F118:F122"/>
    <mergeCell ref="F123:F124"/>
    <mergeCell ref="F125:F129"/>
    <mergeCell ref="F130:F148"/>
    <mergeCell ref="F149:F159"/>
    <mergeCell ref="F203:F204"/>
    <mergeCell ref="F205:F217"/>
    <mergeCell ref="F160:F165"/>
    <mergeCell ref="F166:F181"/>
    <mergeCell ref="F182:F186"/>
    <mergeCell ref="F187:F197"/>
    <mergeCell ref="F198:F20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18"/>
  <sheetViews>
    <sheetView workbookViewId="0">
      <selection activeCell="B1" sqref="B1"/>
    </sheetView>
  </sheetViews>
  <sheetFormatPr defaultRowHeight="15" x14ac:dyDescent="0.25"/>
  <cols>
    <col min="1" max="1" width="111.140625" bestFit="1" customWidth="1"/>
    <col min="2" max="2" width="23.28515625" bestFit="1" customWidth="1"/>
  </cols>
  <sheetData>
    <row r="3" spans="1:2" x14ac:dyDescent="0.25">
      <c r="A3" s="3" t="s">
        <v>6460</v>
      </c>
      <c r="B3" t="s">
        <v>6462</v>
      </c>
    </row>
    <row r="4" spans="1:2" x14ac:dyDescent="0.25">
      <c r="A4" s="4" t="s">
        <v>29</v>
      </c>
      <c r="B4" s="6">
        <v>15379379.810000001</v>
      </c>
    </row>
    <row r="5" spans="1:2" x14ac:dyDescent="0.25">
      <c r="A5" s="5" t="s">
        <v>518</v>
      </c>
      <c r="B5" s="6">
        <v>5004</v>
      </c>
    </row>
    <row r="6" spans="1:2" x14ac:dyDescent="0.25">
      <c r="A6" s="7" t="s">
        <v>37</v>
      </c>
      <c r="B6" s="6">
        <v>1444.6</v>
      </c>
    </row>
    <row r="7" spans="1:2" x14ac:dyDescent="0.25">
      <c r="A7" s="7" t="s">
        <v>3055</v>
      </c>
      <c r="B7" s="6">
        <v>1850</v>
      </c>
    </row>
    <row r="8" spans="1:2" x14ac:dyDescent="0.25">
      <c r="A8" s="7" t="s">
        <v>4296</v>
      </c>
      <c r="B8" s="6">
        <v>1709.4</v>
      </c>
    </row>
    <row r="9" spans="1:2" x14ac:dyDescent="0.25">
      <c r="A9" s="5" t="s">
        <v>805</v>
      </c>
      <c r="B9" s="6">
        <v>6833474</v>
      </c>
    </row>
    <row r="10" spans="1:2" x14ac:dyDescent="0.25">
      <c r="A10" s="7" t="s">
        <v>37</v>
      </c>
      <c r="B10" s="6">
        <v>1932510</v>
      </c>
    </row>
    <row r="11" spans="1:2" x14ac:dyDescent="0.25">
      <c r="A11" s="7" t="s">
        <v>5053</v>
      </c>
      <c r="B11" s="6">
        <v>4708000</v>
      </c>
    </row>
    <row r="12" spans="1:2" x14ac:dyDescent="0.25">
      <c r="A12" s="7" t="s">
        <v>5928</v>
      </c>
      <c r="B12" s="6">
        <v>192964</v>
      </c>
    </row>
    <row r="13" spans="1:2" x14ac:dyDescent="0.25">
      <c r="A13" s="5" t="s">
        <v>1078</v>
      </c>
      <c r="B13" s="6">
        <v>389026.33</v>
      </c>
    </row>
    <row r="14" spans="1:2" x14ac:dyDescent="0.25">
      <c r="A14" s="7" t="s">
        <v>37</v>
      </c>
      <c r="B14" s="6">
        <v>389026.33</v>
      </c>
    </row>
    <row r="15" spans="1:2" x14ac:dyDescent="0.25">
      <c r="A15" s="5" t="s">
        <v>507</v>
      </c>
      <c r="B15" s="6">
        <v>1250868.5</v>
      </c>
    </row>
    <row r="16" spans="1:2" x14ac:dyDescent="0.25">
      <c r="A16" s="7" t="s">
        <v>37</v>
      </c>
      <c r="B16" s="6">
        <v>447000</v>
      </c>
    </row>
    <row r="17" spans="1:2" x14ac:dyDescent="0.25">
      <c r="A17" s="7" t="s">
        <v>4296</v>
      </c>
      <c r="B17" s="6">
        <v>99000</v>
      </c>
    </row>
    <row r="18" spans="1:2" x14ac:dyDescent="0.25">
      <c r="A18" s="7" t="s">
        <v>5053</v>
      </c>
      <c r="B18" s="6">
        <v>149000</v>
      </c>
    </row>
    <row r="19" spans="1:2" x14ac:dyDescent="0.25">
      <c r="A19" s="7" t="s">
        <v>5928</v>
      </c>
      <c r="B19" s="6">
        <v>555868.5</v>
      </c>
    </row>
    <row r="20" spans="1:2" x14ac:dyDescent="0.25">
      <c r="A20" s="5" t="s">
        <v>27</v>
      </c>
      <c r="B20" s="6">
        <v>1961006.98</v>
      </c>
    </row>
    <row r="21" spans="1:2" x14ac:dyDescent="0.25">
      <c r="A21" s="7" t="s">
        <v>37</v>
      </c>
      <c r="B21" s="6">
        <v>1758638.82</v>
      </c>
    </row>
    <row r="22" spans="1:2" x14ac:dyDescent="0.25">
      <c r="A22" s="7" t="s">
        <v>5928</v>
      </c>
      <c r="B22" s="6">
        <v>202368.16</v>
      </c>
    </row>
    <row r="23" spans="1:2" x14ac:dyDescent="0.25">
      <c r="A23" s="5" t="s">
        <v>4214</v>
      </c>
      <c r="B23" s="6">
        <v>4940000</v>
      </c>
    </row>
    <row r="24" spans="1:2" x14ac:dyDescent="0.25">
      <c r="A24" s="7" t="s">
        <v>3402</v>
      </c>
      <c r="B24" s="6">
        <v>4940000</v>
      </c>
    </row>
    <row r="25" spans="1:2" x14ac:dyDescent="0.25">
      <c r="A25" s="4" t="s">
        <v>455</v>
      </c>
      <c r="B25" s="6">
        <v>17883005.77</v>
      </c>
    </row>
    <row r="26" spans="1:2" x14ac:dyDescent="0.25">
      <c r="A26" s="5" t="s">
        <v>1400</v>
      </c>
      <c r="B26" s="6">
        <v>12175294.34</v>
      </c>
    </row>
    <row r="27" spans="1:2" x14ac:dyDescent="0.25">
      <c r="A27" s="7" t="s">
        <v>37</v>
      </c>
      <c r="B27" s="6">
        <v>9613977.5999999996</v>
      </c>
    </row>
    <row r="28" spans="1:2" x14ac:dyDescent="0.25">
      <c r="A28" s="7" t="s">
        <v>3055</v>
      </c>
      <c r="B28" s="6">
        <v>105860</v>
      </c>
    </row>
    <row r="29" spans="1:2" x14ac:dyDescent="0.25">
      <c r="A29" s="7" t="s">
        <v>3402</v>
      </c>
      <c r="B29" s="6">
        <v>30050</v>
      </c>
    </row>
    <row r="30" spans="1:2" x14ac:dyDescent="0.25">
      <c r="A30" s="7" t="s">
        <v>5053</v>
      </c>
      <c r="B30" s="6">
        <v>1510806.74</v>
      </c>
    </row>
    <row r="31" spans="1:2" x14ac:dyDescent="0.25">
      <c r="A31" s="7" t="s">
        <v>5928</v>
      </c>
      <c r="B31" s="6">
        <v>914600</v>
      </c>
    </row>
    <row r="32" spans="1:2" x14ac:dyDescent="0.25">
      <c r="A32" s="5" t="s">
        <v>1591</v>
      </c>
      <c r="B32" s="6">
        <v>774650</v>
      </c>
    </row>
    <row r="33" spans="1:2" x14ac:dyDescent="0.25">
      <c r="A33" s="7" t="s">
        <v>37</v>
      </c>
      <c r="B33" s="6">
        <v>429950</v>
      </c>
    </row>
    <row r="34" spans="1:2" x14ac:dyDescent="0.25">
      <c r="A34" s="7" t="s">
        <v>5053</v>
      </c>
      <c r="B34" s="6">
        <v>344700</v>
      </c>
    </row>
    <row r="35" spans="1:2" x14ac:dyDescent="0.25">
      <c r="A35" s="5" t="s">
        <v>453</v>
      </c>
      <c r="B35" s="6">
        <v>4933061.43</v>
      </c>
    </row>
    <row r="36" spans="1:2" x14ac:dyDescent="0.25">
      <c r="A36" s="7" t="s">
        <v>37</v>
      </c>
      <c r="B36" s="6">
        <v>954490</v>
      </c>
    </row>
    <row r="37" spans="1:2" x14ac:dyDescent="0.25">
      <c r="A37" s="7" t="s">
        <v>3402</v>
      </c>
      <c r="B37" s="6">
        <v>294000</v>
      </c>
    </row>
    <row r="38" spans="1:2" x14ac:dyDescent="0.25">
      <c r="A38" s="7" t="s">
        <v>5053</v>
      </c>
      <c r="B38" s="6">
        <v>3684571.43</v>
      </c>
    </row>
    <row r="39" spans="1:2" x14ac:dyDescent="0.25">
      <c r="A39" s="4" t="s">
        <v>395</v>
      </c>
      <c r="B39" s="6">
        <v>7672516.4100000001</v>
      </c>
    </row>
    <row r="40" spans="1:2" x14ac:dyDescent="0.25">
      <c r="A40" s="5" t="s">
        <v>418</v>
      </c>
      <c r="B40" s="6">
        <v>1592710</v>
      </c>
    </row>
    <row r="41" spans="1:2" x14ac:dyDescent="0.25">
      <c r="A41" s="7" t="s">
        <v>37</v>
      </c>
      <c r="B41" s="6">
        <v>498440</v>
      </c>
    </row>
    <row r="42" spans="1:2" x14ac:dyDescent="0.25">
      <c r="A42" s="7" t="s">
        <v>3402</v>
      </c>
      <c r="B42" s="6">
        <v>767270</v>
      </c>
    </row>
    <row r="43" spans="1:2" x14ac:dyDescent="0.25">
      <c r="A43" s="7" t="s">
        <v>4296</v>
      </c>
      <c r="B43" s="6">
        <v>207000</v>
      </c>
    </row>
    <row r="44" spans="1:2" x14ac:dyDescent="0.25">
      <c r="A44" s="7" t="s">
        <v>5053</v>
      </c>
      <c r="B44" s="6">
        <v>120000</v>
      </c>
    </row>
    <row r="45" spans="1:2" x14ac:dyDescent="0.25">
      <c r="A45" s="5" t="s">
        <v>393</v>
      </c>
      <c r="B45" s="6">
        <v>3612104.5300000003</v>
      </c>
    </row>
    <row r="46" spans="1:2" x14ac:dyDescent="0.25">
      <c r="A46" s="7" t="s">
        <v>37</v>
      </c>
      <c r="B46" s="6">
        <v>3147123.5300000003</v>
      </c>
    </row>
    <row r="47" spans="1:2" x14ac:dyDescent="0.25">
      <c r="A47" s="7" t="s">
        <v>3402</v>
      </c>
      <c r="B47" s="6">
        <v>170000</v>
      </c>
    </row>
    <row r="48" spans="1:2" x14ac:dyDescent="0.25">
      <c r="A48" s="7" t="s">
        <v>4296</v>
      </c>
      <c r="B48" s="6">
        <v>135000</v>
      </c>
    </row>
    <row r="49" spans="1:2" x14ac:dyDescent="0.25">
      <c r="A49" s="7" t="s">
        <v>5053</v>
      </c>
      <c r="B49" s="6">
        <v>159981</v>
      </c>
    </row>
    <row r="50" spans="1:2" x14ac:dyDescent="0.25">
      <c r="A50" s="5" t="s">
        <v>4440</v>
      </c>
      <c r="B50" s="6">
        <v>157000</v>
      </c>
    </row>
    <row r="51" spans="1:2" x14ac:dyDescent="0.25">
      <c r="A51" s="7" t="s">
        <v>4296</v>
      </c>
      <c r="B51" s="6">
        <v>64000</v>
      </c>
    </row>
    <row r="52" spans="1:2" x14ac:dyDescent="0.25">
      <c r="A52" s="7" t="s">
        <v>5053</v>
      </c>
      <c r="B52" s="6">
        <v>93000</v>
      </c>
    </row>
    <row r="53" spans="1:2" x14ac:dyDescent="0.25">
      <c r="A53" s="5" t="s">
        <v>4261</v>
      </c>
      <c r="B53" s="6">
        <v>111000</v>
      </c>
    </row>
    <row r="54" spans="1:2" x14ac:dyDescent="0.25">
      <c r="A54" s="7" t="s">
        <v>3402</v>
      </c>
      <c r="B54" s="6">
        <v>111000</v>
      </c>
    </row>
    <row r="55" spans="1:2" x14ac:dyDescent="0.25">
      <c r="A55" s="5" t="s">
        <v>2863</v>
      </c>
      <c r="B55" s="6">
        <v>2199701.88</v>
      </c>
    </row>
    <row r="56" spans="1:2" x14ac:dyDescent="0.25">
      <c r="A56" s="7" t="s">
        <v>37</v>
      </c>
      <c r="B56" s="6">
        <v>1774172.28</v>
      </c>
    </row>
    <row r="57" spans="1:2" x14ac:dyDescent="0.25">
      <c r="A57" s="7" t="s">
        <v>3402</v>
      </c>
      <c r="B57" s="6">
        <v>127529.60000000001</v>
      </c>
    </row>
    <row r="58" spans="1:2" x14ac:dyDescent="0.25">
      <c r="A58" s="7" t="s">
        <v>5928</v>
      </c>
      <c r="B58" s="6">
        <v>298000</v>
      </c>
    </row>
    <row r="59" spans="1:2" x14ac:dyDescent="0.25">
      <c r="A59" s="4" t="s">
        <v>6464</v>
      </c>
      <c r="B59" s="6">
        <v>15967359.57</v>
      </c>
    </row>
    <row r="60" spans="1:2" x14ac:dyDescent="0.25">
      <c r="A60" s="5" t="s">
        <v>3424</v>
      </c>
      <c r="B60" s="6">
        <v>149446.24</v>
      </c>
    </row>
    <row r="61" spans="1:2" x14ac:dyDescent="0.25">
      <c r="A61" s="7" t="s">
        <v>3402</v>
      </c>
      <c r="B61" s="6">
        <v>149446.24</v>
      </c>
    </row>
    <row r="62" spans="1:2" x14ac:dyDescent="0.25">
      <c r="A62" s="5" t="s">
        <v>197</v>
      </c>
      <c r="B62" s="6">
        <v>15817913.33</v>
      </c>
    </row>
    <row r="63" spans="1:2" x14ac:dyDescent="0.25">
      <c r="A63" s="7" t="s">
        <v>37</v>
      </c>
      <c r="B63" s="6">
        <v>2784449.33</v>
      </c>
    </row>
    <row r="64" spans="1:2" x14ac:dyDescent="0.25">
      <c r="A64" s="7" t="s">
        <v>3055</v>
      </c>
      <c r="B64" s="6">
        <v>138455</v>
      </c>
    </row>
    <row r="65" spans="1:2" x14ac:dyDescent="0.25">
      <c r="A65" s="7" t="s">
        <v>3402</v>
      </c>
      <c r="B65" s="6">
        <v>9302000</v>
      </c>
    </row>
    <row r="66" spans="1:2" x14ac:dyDescent="0.25">
      <c r="A66" s="7" t="s">
        <v>4296</v>
      </c>
      <c r="B66" s="6">
        <v>501810</v>
      </c>
    </row>
    <row r="67" spans="1:2" x14ac:dyDescent="0.25">
      <c r="A67" s="7" t="s">
        <v>5053</v>
      </c>
      <c r="B67" s="6">
        <v>1976700</v>
      </c>
    </row>
    <row r="68" spans="1:2" x14ac:dyDescent="0.25">
      <c r="A68" s="7" t="s">
        <v>5928</v>
      </c>
      <c r="B68" s="6">
        <v>1114499</v>
      </c>
    </row>
    <row r="69" spans="1:2" x14ac:dyDescent="0.25">
      <c r="A69" s="4" t="s">
        <v>481</v>
      </c>
      <c r="B69" s="6">
        <v>9107521.5099999998</v>
      </c>
    </row>
    <row r="70" spans="1:2" x14ac:dyDescent="0.25">
      <c r="A70" s="5" t="s">
        <v>479</v>
      </c>
      <c r="B70" s="6">
        <v>1184931</v>
      </c>
    </row>
    <row r="71" spans="1:2" x14ac:dyDescent="0.25">
      <c r="A71" s="7" t="s">
        <v>37</v>
      </c>
      <c r="B71" s="6">
        <v>632000</v>
      </c>
    </row>
    <row r="72" spans="1:2" x14ac:dyDescent="0.25">
      <c r="A72" s="7" t="s">
        <v>3402</v>
      </c>
      <c r="B72" s="6">
        <v>66931</v>
      </c>
    </row>
    <row r="73" spans="1:2" x14ac:dyDescent="0.25">
      <c r="A73" s="7" t="s">
        <v>5053</v>
      </c>
      <c r="B73" s="6">
        <v>198000</v>
      </c>
    </row>
    <row r="74" spans="1:2" x14ac:dyDescent="0.25">
      <c r="A74" s="7" t="s">
        <v>5928</v>
      </c>
      <c r="B74" s="6">
        <v>288000</v>
      </c>
    </row>
    <row r="75" spans="1:2" x14ac:dyDescent="0.25">
      <c r="A75" s="5" t="s">
        <v>891</v>
      </c>
      <c r="B75" s="6">
        <v>349700</v>
      </c>
    </row>
    <row r="76" spans="1:2" x14ac:dyDescent="0.25">
      <c r="A76" s="7" t="s">
        <v>37</v>
      </c>
      <c r="B76" s="6">
        <v>60000</v>
      </c>
    </row>
    <row r="77" spans="1:2" x14ac:dyDescent="0.25">
      <c r="A77" s="7" t="s">
        <v>5053</v>
      </c>
      <c r="B77" s="6">
        <v>289700</v>
      </c>
    </row>
    <row r="78" spans="1:2" x14ac:dyDescent="0.25">
      <c r="A78" s="5" t="s">
        <v>897</v>
      </c>
      <c r="B78" s="6">
        <v>6711996.0899999999</v>
      </c>
    </row>
    <row r="79" spans="1:2" x14ac:dyDescent="0.25">
      <c r="A79" s="7" t="s">
        <v>37</v>
      </c>
      <c r="B79" s="6">
        <v>6504496.0899999999</v>
      </c>
    </row>
    <row r="80" spans="1:2" x14ac:dyDescent="0.25">
      <c r="A80" s="7" t="s">
        <v>4296</v>
      </c>
      <c r="B80" s="6">
        <v>107500</v>
      </c>
    </row>
    <row r="81" spans="1:2" x14ac:dyDescent="0.25">
      <c r="A81" s="7" t="s">
        <v>5053</v>
      </c>
      <c r="B81" s="6">
        <v>100000</v>
      </c>
    </row>
    <row r="82" spans="1:2" x14ac:dyDescent="0.25">
      <c r="A82" s="5" t="s">
        <v>3716</v>
      </c>
      <c r="B82" s="6">
        <v>414000</v>
      </c>
    </row>
    <row r="83" spans="1:2" x14ac:dyDescent="0.25">
      <c r="A83" s="7" t="s">
        <v>3402</v>
      </c>
      <c r="B83" s="6">
        <v>200000</v>
      </c>
    </row>
    <row r="84" spans="1:2" x14ac:dyDescent="0.25">
      <c r="A84" s="7" t="s">
        <v>5053</v>
      </c>
      <c r="B84" s="6">
        <v>214000</v>
      </c>
    </row>
    <row r="85" spans="1:2" x14ac:dyDescent="0.25">
      <c r="A85" s="5" t="s">
        <v>3711</v>
      </c>
      <c r="B85" s="6">
        <v>259934.42</v>
      </c>
    </row>
    <row r="86" spans="1:2" x14ac:dyDescent="0.25">
      <c r="A86" s="7" t="s">
        <v>3402</v>
      </c>
      <c r="B86" s="6">
        <v>163934.42000000001</v>
      </c>
    </row>
    <row r="87" spans="1:2" x14ac:dyDescent="0.25">
      <c r="A87" s="7" t="s">
        <v>5053</v>
      </c>
      <c r="B87" s="6">
        <v>96000</v>
      </c>
    </row>
    <row r="88" spans="1:2" x14ac:dyDescent="0.25">
      <c r="A88" s="5" t="s">
        <v>1395</v>
      </c>
      <c r="B88" s="6">
        <v>186960</v>
      </c>
    </row>
    <row r="89" spans="1:2" x14ac:dyDescent="0.25">
      <c r="A89" s="7" t="s">
        <v>37</v>
      </c>
      <c r="B89" s="6">
        <v>43408</v>
      </c>
    </row>
    <row r="90" spans="1:2" x14ac:dyDescent="0.25">
      <c r="A90" s="7" t="s">
        <v>3402</v>
      </c>
      <c r="B90" s="6">
        <v>143552</v>
      </c>
    </row>
    <row r="91" spans="1:2" x14ac:dyDescent="0.25">
      <c r="A91" s="4" t="s">
        <v>878</v>
      </c>
      <c r="B91" s="6">
        <v>243782412.98000002</v>
      </c>
    </row>
    <row r="92" spans="1:2" x14ac:dyDescent="0.25">
      <c r="A92" s="5" t="s">
        <v>3027</v>
      </c>
      <c r="B92" s="6">
        <v>261857.37</v>
      </c>
    </row>
    <row r="93" spans="1:2" x14ac:dyDescent="0.25">
      <c r="A93" s="7" t="s">
        <v>37</v>
      </c>
      <c r="B93" s="6">
        <v>212000</v>
      </c>
    </row>
    <row r="94" spans="1:2" x14ac:dyDescent="0.25">
      <c r="A94" s="7" t="s">
        <v>5928</v>
      </c>
      <c r="B94" s="6">
        <v>49857.37</v>
      </c>
    </row>
    <row r="95" spans="1:2" x14ac:dyDescent="0.25">
      <c r="A95" s="5" t="s">
        <v>2519</v>
      </c>
      <c r="B95" s="6">
        <v>1208850.8</v>
      </c>
    </row>
    <row r="96" spans="1:2" x14ac:dyDescent="0.25">
      <c r="A96" s="7" t="s">
        <v>37</v>
      </c>
      <c r="B96" s="6">
        <v>90712</v>
      </c>
    </row>
    <row r="97" spans="1:2" x14ac:dyDescent="0.25">
      <c r="A97" s="7" t="s">
        <v>3055</v>
      </c>
      <c r="B97" s="6">
        <v>52000</v>
      </c>
    </row>
    <row r="98" spans="1:2" x14ac:dyDescent="0.25">
      <c r="A98" s="7" t="s">
        <v>3402</v>
      </c>
      <c r="B98" s="6">
        <v>142250</v>
      </c>
    </row>
    <row r="99" spans="1:2" x14ac:dyDescent="0.25">
      <c r="A99" s="7" t="s">
        <v>4296</v>
      </c>
      <c r="B99" s="6">
        <v>140000</v>
      </c>
    </row>
    <row r="100" spans="1:2" x14ac:dyDescent="0.25">
      <c r="A100" s="7" t="s">
        <v>5053</v>
      </c>
      <c r="B100" s="6">
        <v>664860</v>
      </c>
    </row>
    <row r="101" spans="1:2" x14ac:dyDescent="0.25">
      <c r="A101" s="7" t="s">
        <v>5928</v>
      </c>
      <c r="B101" s="6">
        <v>119028.8</v>
      </c>
    </row>
    <row r="102" spans="1:2" x14ac:dyDescent="0.25">
      <c r="A102" s="5" t="s">
        <v>876</v>
      </c>
      <c r="B102" s="6">
        <v>1609103</v>
      </c>
    </row>
    <row r="103" spans="1:2" x14ac:dyDescent="0.25">
      <c r="A103" s="7" t="s">
        <v>37</v>
      </c>
      <c r="B103" s="6">
        <v>565001</v>
      </c>
    </row>
    <row r="104" spans="1:2" x14ac:dyDescent="0.25">
      <c r="A104" s="7" t="s">
        <v>5928</v>
      </c>
      <c r="B104" s="6">
        <v>1044102</v>
      </c>
    </row>
    <row r="105" spans="1:2" x14ac:dyDescent="0.25">
      <c r="A105" s="5" t="s">
        <v>5839</v>
      </c>
      <c r="B105" s="6">
        <v>100000</v>
      </c>
    </row>
    <row r="106" spans="1:2" x14ac:dyDescent="0.25">
      <c r="A106" s="7" t="s">
        <v>5053</v>
      </c>
      <c r="B106" s="6">
        <v>100000</v>
      </c>
    </row>
    <row r="107" spans="1:2" x14ac:dyDescent="0.25">
      <c r="A107" s="5" t="s">
        <v>3010</v>
      </c>
      <c r="B107" s="6">
        <v>20000</v>
      </c>
    </row>
    <row r="108" spans="1:2" x14ac:dyDescent="0.25">
      <c r="A108" s="7" t="s">
        <v>37</v>
      </c>
      <c r="B108" s="6">
        <v>20000</v>
      </c>
    </row>
    <row r="109" spans="1:2" x14ac:dyDescent="0.25">
      <c r="A109" s="5" t="s">
        <v>2532</v>
      </c>
      <c r="B109" s="6">
        <v>451357</v>
      </c>
    </row>
    <row r="110" spans="1:2" x14ac:dyDescent="0.25">
      <c r="A110" s="7" t="s">
        <v>37</v>
      </c>
      <c r="B110" s="6">
        <v>286207</v>
      </c>
    </row>
    <row r="111" spans="1:2" x14ac:dyDescent="0.25">
      <c r="A111" s="7" t="s">
        <v>5053</v>
      </c>
      <c r="B111" s="6">
        <v>165150</v>
      </c>
    </row>
    <row r="112" spans="1:2" x14ac:dyDescent="0.25">
      <c r="A112" s="5" t="s">
        <v>1340</v>
      </c>
      <c r="B112" s="6">
        <v>4133202.4</v>
      </c>
    </row>
    <row r="113" spans="1:2" x14ac:dyDescent="0.25">
      <c r="A113" s="7" t="s">
        <v>37</v>
      </c>
      <c r="B113" s="6">
        <v>1392350</v>
      </c>
    </row>
    <row r="114" spans="1:2" x14ac:dyDescent="0.25">
      <c r="A114" s="7" t="s">
        <v>3402</v>
      </c>
      <c r="B114" s="6">
        <v>2740852.4</v>
      </c>
    </row>
    <row r="115" spans="1:2" x14ac:dyDescent="0.25">
      <c r="A115" s="5" t="s">
        <v>1747</v>
      </c>
      <c r="B115" s="6">
        <v>1297778.47</v>
      </c>
    </row>
    <row r="116" spans="1:2" x14ac:dyDescent="0.25">
      <c r="A116" s="7" t="s">
        <v>37</v>
      </c>
      <c r="B116" s="6">
        <v>694905</v>
      </c>
    </row>
    <row r="117" spans="1:2" x14ac:dyDescent="0.25">
      <c r="A117" s="7" t="s">
        <v>3402</v>
      </c>
      <c r="B117" s="6">
        <v>160472.79999999999</v>
      </c>
    </row>
    <row r="118" spans="1:2" x14ac:dyDescent="0.25">
      <c r="A118" s="7" t="s">
        <v>4296</v>
      </c>
      <c r="B118" s="6">
        <v>114175</v>
      </c>
    </row>
    <row r="119" spans="1:2" x14ac:dyDescent="0.25">
      <c r="A119" s="7" t="s">
        <v>5053</v>
      </c>
      <c r="B119" s="6">
        <v>328225.67</v>
      </c>
    </row>
    <row r="120" spans="1:2" x14ac:dyDescent="0.25">
      <c r="A120" s="5" t="s">
        <v>2272</v>
      </c>
      <c r="B120" s="6">
        <v>4282016.18</v>
      </c>
    </row>
    <row r="121" spans="1:2" x14ac:dyDescent="0.25">
      <c r="A121" s="7" t="s">
        <v>37</v>
      </c>
      <c r="B121" s="6">
        <v>1958684.6400000001</v>
      </c>
    </row>
    <row r="122" spans="1:2" x14ac:dyDescent="0.25">
      <c r="A122" s="7" t="s">
        <v>3055</v>
      </c>
      <c r="B122" s="6">
        <v>190200</v>
      </c>
    </row>
    <row r="123" spans="1:2" x14ac:dyDescent="0.25">
      <c r="A123" s="7" t="s">
        <v>3402</v>
      </c>
      <c r="B123" s="6">
        <v>299500</v>
      </c>
    </row>
    <row r="124" spans="1:2" x14ac:dyDescent="0.25">
      <c r="A124" s="7" t="s">
        <v>4296</v>
      </c>
      <c r="B124" s="6">
        <v>302000</v>
      </c>
    </row>
    <row r="125" spans="1:2" x14ac:dyDescent="0.25">
      <c r="A125" s="7" t="s">
        <v>5053</v>
      </c>
      <c r="B125" s="6">
        <v>288083</v>
      </c>
    </row>
    <row r="126" spans="1:2" x14ac:dyDescent="0.25">
      <c r="A126" s="7" t="s">
        <v>5928</v>
      </c>
      <c r="B126" s="6">
        <v>1243548.54</v>
      </c>
    </row>
    <row r="127" spans="1:2" x14ac:dyDescent="0.25">
      <c r="A127" s="5" t="s">
        <v>2327</v>
      </c>
      <c r="B127" s="6">
        <v>49081840.369999997</v>
      </c>
    </row>
    <row r="128" spans="1:2" x14ac:dyDescent="0.25">
      <c r="A128" s="7" t="s">
        <v>37</v>
      </c>
      <c r="B128" s="6">
        <v>675959.77</v>
      </c>
    </row>
    <row r="129" spans="1:2" x14ac:dyDescent="0.25">
      <c r="A129" s="7" t="s">
        <v>3055</v>
      </c>
      <c r="B129" s="6">
        <v>139475</v>
      </c>
    </row>
    <row r="130" spans="1:2" x14ac:dyDescent="0.25">
      <c r="A130" s="7" t="s">
        <v>3402</v>
      </c>
      <c r="B130" s="6">
        <v>995374.92</v>
      </c>
    </row>
    <row r="131" spans="1:2" x14ac:dyDescent="0.25">
      <c r="A131" s="7" t="s">
        <v>4296</v>
      </c>
      <c r="B131" s="6">
        <v>877984.17999999993</v>
      </c>
    </row>
    <row r="132" spans="1:2" x14ac:dyDescent="0.25">
      <c r="A132" s="7" t="s">
        <v>5053</v>
      </c>
      <c r="B132" s="6">
        <v>284888</v>
      </c>
    </row>
    <row r="133" spans="1:2" x14ac:dyDescent="0.25">
      <c r="A133" s="7" t="s">
        <v>5928</v>
      </c>
      <c r="B133" s="6">
        <v>46108158.5</v>
      </c>
    </row>
    <row r="134" spans="1:2" x14ac:dyDescent="0.25">
      <c r="A134" s="5" t="s">
        <v>1931</v>
      </c>
      <c r="B134" s="6">
        <v>1248880.3999999999</v>
      </c>
    </row>
    <row r="135" spans="1:2" x14ac:dyDescent="0.25">
      <c r="A135" s="7" t="s">
        <v>37</v>
      </c>
      <c r="B135" s="6">
        <v>455600</v>
      </c>
    </row>
    <row r="136" spans="1:2" x14ac:dyDescent="0.25">
      <c r="A136" s="7" t="s">
        <v>3055</v>
      </c>
      <c r="B136" s="6">
        <v>420440.4</v>
      </c>
    </row>
    <row r="137" spans="1:2" x14ac:dyDescent="0.25">
      <c r="A137" s="7" t="s">
        <v>5053</v>
      </c>
      <c r="B137" s="6">
        <v>372840</v>
      </c>
    </row>
    <row r="138" spans="1:2" x14ac:dyDescent="0.25">
      <c r="A138" s="5" t="s">
        <v>2093</v>
      </c>
      <c r="B138" s="6">
        <v>180087526.98999998</v>
      </c>
    </row>
    <row r="139" spans="1:2" x14ac:dyDescent="0.25">
      <c r="A139" s="7" t="s">
        <v>37</v>
      </c>
      <c r="B139" s="6">
        <v>87727598.150000006</v>
      </c>
    </row>
    <row r="140" spans="1:2" x14ac:dyDescent="0.25">
      <c r="A140" s="7" t="s">
        <v>3402</v>
      </c>
      <c r="B140" s="6">
        <v>6035825.8900000006</v>
      </c>
    </row>
    <row r="141" spans="1:2" x14ac:dyDescent="0.25">
      <c r="A141" s="7" t="s">
        <v>4296</v>
      </c>
      <c r="B141" s="6">
        <v>85316109.849999994</v>
      </c>
    </row>
    <row r="142" spans="1:2" x14ac:dyDescent="0.25">
      <c r="A142" s="7" t="s">
        <v>5928</v>
      </c>
      <c r="B142" s="6">
        <v>1007993.1</v>
      </c>
    </row>
    <row r="143" spans="1:2" x14ac:dyDescent="0.25">
      <c r="A143" s="4" t="s">
        <v>439</v>
      </c>
      <c r="B143" s="6">
        <v>67288699.449999988</v>
      </c>
    </row>
    <row r="144" spans="1:2" x14ac:dyDescent="0.25">
      <c r="A144" s="5" t="s">
        <v>2909</v>
      </c>
      <c r="B144" s="6">
        <v>74000</v>
      </c>
    </row>
    <row r="145" spans="1:2" x14ac:dyDescent="0.25">
      <c r="A145" s="7" t="s">
        <v>37</v>
      </c>
      <c r="B145" s="6">
        <v>74000</v>
      </c>
    </row>
    <row r="146" spans="1:2" x14ac:dyDescent="0.25">
      <c r="A146" s="5" t="s">
        <v>2967</v>
      </c>
      <c r="B146" s="6">
        <v>1454914.3599999999</v>
      </c>
    </row>
    <row r="147" spans="1:2" x14ac:dyDescent="0.25">
      <c r="A147" s="7" t="s">
        <v>37</v>
      </c>
      <c r="B147" s="6">
        <v>1307253.3599999999</v>
      </c>
    </row>
    <row r="148" spans="1:2" x14ac:dyDescent="0.25">
      <c r="A148" s="7" t="s">
        <v>5928</v>
      </c>
      <c r="B148" s="6">
        <v>147661</v>
      </c>
    </row>
    <row r="149" spans="1:2" x14ac:dyDescent="0.25">
      <c r="A149" s="5" t="s">
        <v>1038</v>
      </c>
      <c r="B149" s="6">
        <v>4425135</v>
      </c>
    </row>
    <row r="150" spans="1:2" x14ac:dyDescent="0.25">
      <c r="A150" s="7" t="s">
        <v>37</v>
      </c>
      <c r="B150" s="6">
        <v>1490317</v>
      </c>
    </row>
    <row r="151" spans="1:2" x14ac:dyDescent="0.25">
      <c r="A151" s="7" t="s">
        <v>3402</v>
      </c>
      <c r="B151" s="6">
        <v>588020</v>
      </c>
    </row>
    <row r="152" spans="1:2" x14ac:dyDescent="0.25">
      <c r="A152" s="7" t="s">
        <v>4296</v>
      </c>
      <c r="B152" s="6">
        <v>945900</v>
      </c>
    </row>
    <row r="153" spans="1:2" x14ac:dyDescent="0.25">
      <c r="A153" s="7" t="s">
        <v>5053</v>
      </c>
      <c r="B153" s="6">
        <v>1021394</v>
      </c>
    </row>
    <row r="154" spans="1:2" x14ac:dyDescent="0.25">
      <c r="A154" s="7" t="s">
        <v>5928</v>
      </c>
      <c r="B154" s="6">
        <v>379504</v>
      </c>
    </row>
    <row r="155" spans="1:2" x14ac:dyDescent="0.25">
      <c r="A155" s="5" t="s">
        <v>437</v>
      </c>
      <c r="B155" s="6">
        <v>1691765</v>
      </c>
    </row>
    <row r="156" spans="1:2" x14ac:dyDescent="0.25">
      <c r="A156" s="7" t="s">
        <v>37</v>
      </c>
      <c r="B156" s="6">
        <v>85000</v>
      </c>
    </row>
    <row r="157" spans="1:2" x14ac:dyDescent="0.25">
      <c r="A157" s="7" t="s">
        <v>5053</v>
      </c>
      <c r="B157" s="6">
        <v>1606765</v>
      </c>
    </row>
    <row r="158" spans="1:2" x14ac:dyDescent="0.25">
      <c r="A158" s="5" t="s">
        <v>6062</v>
      </c>
      <c r="B158" s="6">
        <v>203825</v>
      </c>
    </row>
    <row r="159" spans="1:2" x14ac:dyDescent="0.25">
      <c r="A159" s="7" t="s">
        <v>5928</v>
      </c>
      <c r="B159" s="6">
        <v>203825</v>
      </c>
    </row>
    <row r="160" spans="1:2" x14ac:dyDescent="0.25">
      <c r="A160" s="5" t="s">
        <v>5358</v>
      </c>
      <c r="B160" s="6">
        <v>222400</v>
      </c>
    </row>
    <row r="161" spans="1:2" x14ac:dyDescent="0.25">
      <c r="A161" s="7" t="s">
        <v>5053</v>
      </c>
      <c r="B161" s="6">
        <v>222400</v>
      </c>
    </row>
    <row r="162" spans="1:2" x14ac:dyDescent="0.25">
      <c r="A162" s="5" t="s">
        <v>2916</v>
      </c>
      <c r="B162" s="6">
        <v>5452329.2000000002</v>
      </c>
    </row>
    <row r="163" spans="1:2" x14ac:dyDescent="0.25">
      <c r="A163" s="7" t="s">
        <v>37</v>
      </c>
      <c r="B163" s="6">
        <v>4236431.2</v>
      </c>
    </row>
    <row r="164" spans="1:2" x14ac:dyDescent="0.25">
      <c r="A164" s="7" t="s">
        <v>3055</v>
      </c>
      <c r="B164" s="6">
        <v>186000</v>
      </c>
    </row>
    <row r="165" spans="1:2" x14ac:dyDescent="0.25">
      <c r="A165" s="7" t="s">
        <v>3402</v>
      </c>
      <c r="B165" s="6">
        <v>294499</v>
      </c>
    </row>
    <row r="166" spans="1:2" x14ac:dyDescent="0.25">
      <c r="A166" s="7" t="s">
        <v>4296</v>
      </c>
      <c r="B166" s="6">
        <v>475899</v>
      </c>
    </row>
    <row r="167" spans="1:2" x14ac:dyDescent="0.25">
      <c r="A167" s="7" t="s">
        <v>5053</v>
      </c>
      <c r="B167" s="6">
        <v>259500</v>
      </c>
    </row>
    <row r="168" spans="1:2" x14ac:dyDescent="0.25">
      <c r="A168" s="5" t="s">
        <v>673</v>
      </c>
      <c r="B168" s="6">
        <v>7520984.2000000002</v>
      </c>
    </row>
    <row r="169" spans="1:2" x14ac:dyDescent="0.25">
      <c r="A169" s="7" t="s">
        <v>37</v>
      </c>
      <c r="B169" s="6">
        <v>387180.2</v>
      </c>
    </row>
    <row r="170" spans="1:2" x14ac:dyDescent="0.25">
      <c r="A170" s="7" t="s">
        <v>4296</v>
      </c>
      <c r="B170" s="6">
        <v>7133804</v>
      </c>
    </row>
    <row r="171" spans="1:2" x14ac:dyDescent="0.25">
      <c r="A171" s="5" t="s">
        <v>1292</v>
      </c>
      <c r="B171" s="6">
        <v>13629038</v>
      </c>
    </row>
    <row r="172" spans="1:2" x14ac:dyDescent="0.25">
      <c r="A172" s="7" t="s">
        <v>37</v>
      </c>
      <c r="B172" s="6">
        <v>1971178</v>
      </c>
    </row>
    <row r="173" spans="1:2" x14ac:dyDescent="0.25">
      <c r="A173" s="7" t="s">
        <v>3055</v>
      </c>
      <c r="B173" s="6">
        <v>184830</v>
      </c>
    </row>
    <row r="174" spans="1:2" x14ac:dyDescent="0.25">
      <c r="A174" s="7" t="s">
        <v>4296</v>
      </c>
      <c r="B174" s="6">
        <v>9248600</v>
      </c>
    </row>
    <row r="175" spans="1:2" x14ac:dyDescent="0.25">
      <c r="A175" s="7" t="s">
        <v>5053</v>
      </c>
      <c r="B175" s="6">
        <v>1723800</v>
      </c>
    </row>
    <row r="176" spans="1:2" x14ac:dyDescent="0.25">
      <c r="A176" s="7" t="s">
        <v>5928</v>
      </c>
      <c r="B176" s="6">
        <v>500630</v>
      </c>
    </row>
    <row r="177" spans="1:2" x14ac:dyDescent="0.25">
      <c r="A177" s="5" t="s">
        <v>1143</v>
      </c>
      <c r="B177" s="6">
        <v>31437745.689999998</v>
      </c>
    </row>
    <row r="178" spans="1:2" x14ac:dyDescent="0.25">
      <c r="A178" s="7" t="s">
        <v>37</v>
      </c>
      <c r="B178" s="6">
        <v>10751857.720000001</v>
      </c>
    </row>
    <row r="179" spans="1:2" x14ac:dyDescent="0.25">
      <c r="A179" s="7" t="s">
        <v>3055</v>
      </c>
      <c r="B179" s="6">
        <v>165400</v>
      </c>
    </row>
    <row r="180" spans="1:2" x14ac:dyDescent="0.25">
      <c r="A180" s="7" t="s">
        <v>4296</v>
      </c>
      <c r="B180" s="6">
        <v>1463600</v>
      </c>
    </row>
    <row r="181" spans="1:2" x14ac:dyDescent="0.25">
      <c r="A181" s="7" t="s">
        <v>5053</v>
      </c>
      <c r="B181" s="6">
        <v>10947546.969999999</v>
      </c>
    </row>
    <row r="182" spans="1:2" x14ac:dyDescent="0.25">
      <c r="A182" s="7" t="s">
        <v>5928</v>
      </c>
      <c r="B182" s="6">
        <v>8109341</v>
      </c>
    </row>
    <row r="183" spans="1:2" x14ac:dyDescent="0.25">
      <c r="A183" s="5" t="s">
        <v>446</v>
      </c>
      <c r="B183" s="6">
        <v>1106563</v>
      </c>
    </row>
    <row r="184" spans="1:2" x14ac:dyDescent="0.25">
      <c r="A184" s="7" t="s">
        <v>37</v>
      </c>
      <c r="B184" s="6">
        <v>966760</v>
      </c>
    </row>
    <row r="185" spans="1:2" x14ac:dyDescent="0.25">
      <c r="A185" s="7" t="s">
        <v>5928</v>
      </c>
      <c r="B185" s="6">
        <v>139803</v>
      </c>
    </row>
    <row r="186" spans="1:2" x14ac:dyDescent="0.25">
      <c r="A186" s="5" t="s">
        <v>3046</v>
      </c>
      <c r="B186" s="6">
        <v>70000</v>
      </c>
    </row>
    <row r="187" spans="1:2" x14ac:dyDescent="0.25">
      <c r="A187" s="7" t="s">
        <v>37</v>
      </c>
      <c r="B187" s="6">
        <v>70000</v>
      </c>
    </row>
    <row r="188" spans="1:2" x14ac:dyDescent="0.25">
      <c r="A188" s="4" t="s">
        <v>790</v>
      </c>
      <c r="B188" s="6">
        <v>3993405.9699999997</v>
      </c>
    </row>
    <row r="189" spans="1:2" x14ac:dyDescent="0.25">
      <c r="A189" s="5" t="s">
        <v>788</v>
      </c>
      <c r="B189" s="6">
        <v>586438.97</v>
      </c>
    </row>
    <row r="190" spans="1:2" x14ac:dyDescent="0.25">
      <c r="A190" s="7" t="s">
        <v>37</v>
      </c>
      <c r="B190" s="6">
        <v>280318.96999999997</v>
      </c>
    </row>
    <row r="191" spans="1:2" x14ac:dyDescent="0.25">
      <c r="A191" s="7" t="s">
        <v>5928</v>
      </c>
      <c r="B191" s="6">
        <v>306120</v>
      </c>
    </row>
    <row r="192" spans="1:2" x14ac:dyDescent="0.25">
      <c r="A192" s="5" t="s">
        <v>2882</v>
      </c>
      <c r="B192" s="6">
        <v>3406967</v>
      </c>
    </row>
    <row r="193" spans="1:2" x14ac:dyDescent="0.25">
      <c r="A193" s="7" t="s">
        <v>37</v>
      </c>
      <c r="B193" s="6">
        <v>137217</v>
      </c>
    </row>
    <row r="194" spans="1:2" x14ac:dyDescent="0.25">
      <c r="A194" s="7" t="s">
        <v>3402</v>
      </c>
      <c r="B194" s="6">
        <v>40500</v>
      </c>
    </row>
    <row r="195" spans="1:2" x14ac:dyDescent="0.25">
      <c r="A195" s="7" t="s">
        <v>4296</v>
      </c>
      <c r="B195" s="6">
        <v>3229250</v>
      </c>
    </row>
    <row r="196" spans="1:2" x14ac:dyDescent="0.25">
      <c r="A196" s="4" t="s">
        <v>541</v>
      </c>
      <c r="B196" s="6">
        <v>28803655.699999999</v>
      </c>
    </row>
    <row r="197" spans="1:2" x14ac:dyDescent="0.25">
      <c r="A197" s="5" t="s">
        <v>2829</v>
      </c>
      <c r="B197" s="6">
        <v>1283062</v>
      </c>
    </row>
    <row r="198" spans="1:2" x14ac:dyDescent="0.25">
      <c r="A198" s="7" t="s">
        <v>37</v>
      </c>
      <c r="B198" s="6">
        <v>1115062</v>
      </c>
    </row>
    <row r="199" spans="1:2" x14ac:dyDescent="0.25">
      <c r="A199" s="7" t="s">
        <v>5928</v>
      </c>
      <c r="B199" s="6">
        <v>168000</v>
      </c>
    </row>
    <row r="200" spans="1:2" x14ac:dyDescent="0.25">
      <c r="A200" s="5" t="s">
        <v>2013</v>
      </c>
      <c r="B200" s="6">
        <v>7705506.6699999999</v>
      </c>
    </row>
    <row r="201" spans="1:2" x14ac:dyDescent="0.25">
      <c r="A201" s="7" t="s">
        <v>37</v>
      </c>
      <c r="B201" s="6">
        <v>6700750</v>
      </c>
    </row>
    <row r="202" spans="1:2" x14ac:dyDescent="0.25">
      <c r="A202" s="7" t="s">
        <v>3055</v>
      </c>
      <c r="B202" s="6">
        <v>164956.66999999998</v>
      </c>
    </row>
    <row r="203" spans="1:2" x14ac:dyDescent="0.25">
      <c r="A203" s="7" t="s">
        <v>5053</v>
      </c>
      <c r="B203" s="6">
        <v>705400</v>
      </c>
    </row>
    <row r="204" spans="1:2" x14ac:dyDescent="0.25">
      <c r="A204" s="7" t="s">
        <v>5928</v>
      </c>
      <c r="B204" s="6">
        <v>134400</v>
      </c>
    </row>
    <row r="205" spans="1:2" x14ac:dyDescent="0.25">
      <c r="A205" s="5" t="s">
        <v>2262</v>
      </c>
      <c r="B205" s="6">
        <v>212546</v>
      </c>
    </row>
    <row r="206" spans="1:2" x14ac:dyDescent="0.25">
      <c r="A206" s="7" t="s">
        <v>37</v>
      </c>
      <c r="B206" s="6">
        <v>212546</v>
      </c>
    </row>
    <row r="207" spans="1:2" x14ac:dyDescent="0.25">
      <c r="A207" s="5" t="s">
        <v>3991</v>
      </c>
      <c r="B207" s="6">
        <v>354000</v>
      </c>
    </row>
    <row r="208" spans="1:2" x14ac:dyDescent="0.25">
      <c r="A208" s="7" t="s">
        <v>3402</v>
      </c>
      <c r="B208" s="6">
        <v>210000</v>
      </c>
    </row>
    <row r="209" spans="1:2" x14ac:dyDescent="0.25">
      <c r="A209" s="7" t="s">
        <v>5928</v>
      </c>
      <c r="B209" s="6">
        <v>144000</v>
      </c>
    </row>
    <row r="210" spans="1:2" x14ac:dyDescent="0.25">
      <c r="A210" s="5" t="s">
        <v>2551</v>
      </c>
      <c r="B210" s="6">
        <v>690988.28</v>
      </c>
    </row>
    <row r="211" spans="1:2" x14ac:dyDescent="0.25">
      <c r="A211" s="7" t="s">
        <v>37</v>
      </c>
      <c r="B211" s="6">
        <v>690988.28</v>
      </c>
    </row>
    <row r="212" spans="1:2" x14ac:dyDescent="0.25">
      <c r="A212" s="5" t="s">
        <v>2809</v>
      </c>
      <c r="B212" s="6">
        <v>11399074.119999999</v>
      </c>
    </row>
    <row r="213" spans="1:2" x14ac:dyDescent="0.25">
      <c r="A213" s="7" t="s">
        <v>37</v>
      </c>
      <c r="B213" s="6">
        <v>10899074.119999999</v>
      </c>
    </row>
    <row r="214" spans="1:2" x14ac:dyDescent="0.25">
      <c r="A214" s="7" t="s">
        <v>3402</v>
      </c>
      <c r="B214" s="6">
        <v>500000</v>
      </c>
    </row>
    <row r="215" spans="1:2" x14ac:dyDescent="0.25">
      <c r="A215" s="5" t="s">
        <v>2071</v>
      </c>
      <c r="B215" s="6">
        <v>787509.5</v>
      </c>
    </row>
    <row r="216" spans="1:2" x14ac:dyDescent="0.25">
      <c r="A216" s="7" t="s">
        <v>37</v>
      </c>
      <c r="B216" s="6">
        <v>453509.5</v>
      </c>
    </row>
    <row r="217" spans="1:2" x14ac:dyDescent="0.25">
      <c r="A217" s="7" t="s">
        <v>5053</v>
      </c>
      <c r="B217" s="6">
        <v>184000</v>
      </c>
    </row>
    <row r="218" spans="1:2" x14ac:dyDescent="0.25">
      <c r="A218" s="7" t="s">
        <v>5928</v>
      </c>
      <c r="B218" s="6">
        <v>150000</v>
      </c>
    </row>
    <row r="219" spans="1:2" x14ac:dyDescent="0.25">
      <c r="A219" s="5" t="s">
        <v>2027</v>
      </c>
      <c r="B219" s="6">
        <v>277259.13</v>
      </c>
    </row>
    <row r="220" spans="1:2" x14ac:dyDescent="0.25">
      <c r="A220" s="7" t="s">
        <v>37</v>
      </c>
      <c r="B220" s="6">
        <v>277259.13</v>
      </c>
    </row>
    <row r="221" spans="1:2" x14ac:dyDescent="0.25">
      <c r="A221" s="5" t="s">
        <v>6067</v>
      </c>
      <c r="B221" s="6">
        <v>198000</v>
      </c>
    </row>
    <row r="222" spans="1:2" x14ac:dyDescent="0.25">
      <c r="A222" s="7" t="s">
        <v>5928</v>
      </c>
      <c r="B222" s="6">
        <v>198000</v>
      </c>
    </row>
    <row r="223" spans="1:2" x14ac:dyDescent="0.25">
      <c r="A223" s="5" t="s">
        <v>775</v>
      </c>
      <c r="B223" s="6">
        <v>564800</v>
      </c>
    </row>
    <row r="224" spans="1:2" x14ac:dyDescent="0.25">
      <c r="A224" s="7" t="s">
        <v>37</v>
      </c>
      <c r="B224" s="6">
        <v>250400</v>
      </c>
    </row>
    <row r="225" spans="1:2" x14ac:dyDescent="0.25">
      <c r="A225" s="7" t="s">
        <v>4296</v>
      </c>
      <c r="B225" s="6">
        <v>151200</v>
      </c>
    </row>
    <row r="226" spans="1:2" x14ac:dyDescent="0.25">
      <c r="A226" s="7" t="s">
        <v>5928</v>
      </c>
      <c r="B226" s="6">
        <v>163200</v>
      </c>
    </row>
    <row r="227" spans="1:2" x14ac:dyDescent="0.25">
      <c r="A227" s="5" t="s">
        <v>3756</v>
      </c>
      <c r="B227" s="6">
        <v>200000</v>
      </c>
    </row>
    <row r="228" spans="1:2" x14ac:dyDescent="0.25">
      <c r="A228" s="7" t="s">
        <v>3402</v>
      </c>
      <c r="B228" s="6">
        <v>200000</v>
      </c>
    </row>
    <row r="229" spans="1:2" x14ac:dyDescent="0.25">
      <c r="A229" s="5" t="s">
        <v>2088</v>
      </c>
      <c r="B229" s="6">
        <v>219600</v>
      </c>
    </row>
    <row r="230" spans="1:2" x14ac:dyDescent="0.25">
      <c r="A230" s="7" t="s">
        <v>37</v>
      </c>
      <c r="B230" s="6">
        <v>219600</v>
      </c>
    </row>
    <row r="231" spans="1:2" x14ac:dyDescent="0.25">
      <c r="A231" s="5" t="s">
        <v>539</v>
      </c>
      <c r="B231" s="6">
        <v>260310</v>
      </c>
    </row>
    <row r="232" spans="1:2" x14ac:dyDescent="0.25">
      <c r="A232" s="7" t="s">
        <v>37</v>
      </c>
      <c r="B232" s="6">
        <v>132150</v>
      </c>
    </row>
    <row r="233" spans="1:2" x14ac:dyDescent="0.25">
      <c r="A233" s="7" t="s">
        <v>5053</v>
      </c>
      <c r="B233" s="6">
        <v>128160</v>
      </c>
    </row>
    <row r="234" spans="1:2" x14ac:dyDescent="0.25">
      <c r="A234" s="5" t="s">
        <v>3267</v>
      </c>
      <c r="B234" s="6">
        <v>93000</v>
      </c>
    </row>
    <row r="235" spans="1:2" x14ac:dyDescent="0.25">
      <c r="A235" s="7" t="s">
        <v>3055</v>
      </c>
      <c r="B235" s="6">
        <v>93000</v>
      </c>
    </row>
    <row r="236" spans="1:2" x14ac:dyDescent="0.25">
      <c r="A236" s="5" t="s">
        <v>3364</v>
      </c>
      <c r="B236" s="6">
        <v>4558000</v>
      </c>
    </row>
    <row r="237" spans="1:2" x14ac:dyDescent="0.25">
      <c r="A237" s="7" t="s">
        <v>3055</v>
      </c>
      <c r="B237" s="6">
        <v>84000</v>
      </c>
    </row>
    <row r="238" spans="1:2" x14ac:dyDescent="0.25">
      <c r="A238" s="7" t="s">
        <v>3402</v>
      </c>
      <c r="B238" s="6">
        <v>2299000</v>
      </c>
    </row>
    <row r="239" spans="1:2" x14ac:dyDescent="0.25">
      <c r="A239" s="7" t="s">
        <v>4296</v>
      </c>
      <c r="B239" s="6">
        <v>1950000</v>
      </c>
    </row>
    <row r="240" spans="1:2" x14ac:dyDescent="0.25">
      <c r="A240" s="7" t="s">
        <v>5053</v>
      </c>
      <c r="B240" s="6">
        <v>225000</v>
      </c>
    </row>
    <row r="241" spans="1:2" x14ac:dyDescent="0.25">
      <c r="A241" s="4" t="s">
        <v>334</v>
      </c>
      <c r="B241" s="6">
        <v>11804060.99</v>
      </c>
    </row>
    <row r="242" spans="1:2" x14ac:dyDescent="0.25">
      <c r="A242" s="5" t="s">
        <v>4271</v>
      </c>
      <c r="B242" s="6">
        <v>5400000</v>
      </c>
    </row>
    <row r="243" spans="1:2" x14ac:dyDescent="0.25">
      <c r="A243" s="7" t="s">
        <v>3402</v>
      </c>
      <c r="B243" s="6">
        <v>5140000</v>
      </c>
    </row>
    <row r="244" spans="1:2" x14ac:dyDescent="0.25">
      <c r="A244" s="7" t="s">
        <v>4296</v>
      </c>
      <c r="B244" s="6">
        <v>260000</v>
      </c>
    </row>
    <row r="245" spans="1:2" x14ac:dyDescent="0.25">
      <c r="A245" s="5" t="s">
        <v>1253</v>
      </c>
      <c r="B245" s="6">
        <v>3011081</v>
      </c>
    </row>
    <row r="246" spans="1:2" x14ac:dyDescent="0.25">
      <c r="A246" s="7" t="s">
        <v>37</v>
      </c>
      <c r="B246" s="6">
        <v>34781</v>
      </c>
    </row>
    <row r="247" spans="1:2" x14ac:dyDescent="0.25">
      <c r="A247" s="7" t="s">
        <v>3402</v>
      </c>
      <c r="B247" s="6">
        <v>35400</v>
      </c>
    </row>
    <row r="248" spans="1:2" x14ac:dyDescent="0.25">
      <c r="A248" s="7" t="s">
        <v>4296</v>
      </c>
      <c r="B248" s="6">
        <v>805400</v>
      </c>
    </row>
    <row r="249" spans="1:2" x14ac:dyDescent="0.25">
      <c r="A249" s="7" t="s">
        <v>5053</v>
      </c>
      <c r="B249" s="6">
        <v>1640000</v>
      </c>
    </row>
    <row r="250" spans="1:2" x14ac:dyDescent="0.25">
      <c r="A250" s="7" t="s">
        <v>5928</v>
      </c>
      <c r="B250" s="6">
        <v>495500</v>
      </c>
    </row>
    <row r="251" spans="1:2" x14ac:dyDescent="0.25">
      <c r="A251" s="5" t="s">
        <v>5157</v>
      </c>
      <c r="B251" s="6">
        <v>138000</v>
      </c>
    </row>
    <row r="252" spans="1:2" x14ac:dyDescent="0.25">
      <c r="A252" s="7" t="s">
        <v>5053</v>
      </c>
      <c r="B252" s="6">
        <v>138000</v>
      </c>
    </row>
    <row r="253" spans="1:2" x14ac:dyDescent="0.25">
      <c r="A253" s="5" t="s">
        <v>369</v>
      </c>
      <c r="B253" s="6">
        <v>464323.68</v>
      </c>
    </row>
    <row r="254" spans="1:2" x14ac:dyDescent="0.25">
      <c r="A254" s="7" t="s">
        <v>37</v>
      </c>
      <c r="B254" s="6">
        <v>113788.44</v>
      </c>
    </row>
    <row r="255" spans="1:2" x14ac:dyDescent="0.25">
      <c r="A255" s="7" t="s">
        <v>3055</v>
      </c>
      <c r="B255" s="6">
        <v>83535.240000000005</v>
      </c>
    </row>
    <row r="256" spans="1:2" x14ac:dyDescent="0.25">
      <c r="A256" s="7" t="s">
        <v>4296</v>
      </c>
      <c r="B256" s="6">
        <v>267000</v>
      </c>
    </row>
    <row r="257" spans="1:2" x14ac:dyDescent="0.25">
      <c r="A257" s="5" t="s">
        <v>1667</v>
      </c>
      <c r="B257" s="6">
        <v>863337.5</v>
      </c>
    </row>
    <row r="258" spans="1:2" x14ac:dyDescent="0.25">
      <c r="A258" s="7" t="s">
        <v>37</v>
      </c>
      <c r="B258" s="6">
        <v>481000</v>
      </c>
    </row>
    <row r="259" spans="1:2" x14ac:dyDescent="0.25">
      <c r="A259" s="7" t="s">
        <v>3055</v>
      </c>
      <c r="B259" s="6">
        <v>182000</v>
      </c>
    </row>
    <row r="260" spans="1:2" x14ac:dyDescent="0.25">
      <c r="A260" s="7" t="s">
        <v>4296</v>
      </c>
      <c r="B260" s="6">
        <v>44350</v>
      </c>
    </row>
    <row r="261" spans="1:2" x14ac:dyDescent="0.25">
      <c r="A261" s="7" t="s">
        <v>5928</v>
      </c>
      <c r="B261" s="6">
        <v>155987.5</v>
      </c>
    </row>
    <row r="262" spans="1:2" x14ac:dyDescent="0.25">
      <c r="A262" s="5" t="s">
        <v>332</v>
      </c>
      <c r="B262" s="6">
        <v>155000</v>
      </c>
    </row>
    <row r="263" spans="1:2" x14ac:dyDescent="0.25">
      <c r="A263" s="7" t="s">
        <v>37</v>
      </c>
      <c r="B263" s="6">
        <v>15000</v>
      </c>
    </row>
    <row r="264" spans="1:2" x14ac:dyDescent="0.25">
      <c r="A264" s="7" t="s">
        <v>5053</v>
      </c>
      <c r="B264" s="6">
        <v>140000</v>
      </c>
    </row>
    <row r="265" spans="1:2" x14ac:dyDescent="0.25">
      <c r="A265" s="5" t="s">
        <v>5084</v>
      </c>
      <c r="B265" s="6">
        <v>97500</v>
      </c>
    </row>
    <row r="266" spans="1:2" x14ac:dyDescent="0.25">
      <c r="A266" s="7" t="s">
        <v>5053</v>
      </c>
      <c r="B266" s="6">
        <v>97500</v>
      </c>
    </row>
    <row r="267" spans="1:2" x14ac:dyDescent="0.25">
      <c r="A267" s="5" t="s">
        <v>930</v>
      </c>
      <c r="B267" s="6">
        <v>1323336.8399999999</v>
      </c>
    </row>
    <row r="268" spans="1:2" x14ac:dyDescent="0.25">
      <c r="A268" s="7" t="s">
        <v>37</v>
      </c>
      <c r="B268" s="6">
        <v>718000</v>
      </c>
    </row>
    <row r="269" spans="1:2" x14ac:dyDescent="0.25">
      <c r="A269" s="7" t="s">
        <v>3402</v>
      </c>
      <c r="B269" s="6">
        <v>105656.84</v>
      </c>
    </row>
    <row r="270" spans="1:2" x14ac:dyDescent="0.25">
      <c r="A270" s="7" t="s">
        <v>5053</v>
      </c>
      <c r="B270" s="6">
        <v>499680</v>
      </c>
    </row>
    <row r="271" spans="1:2" x14ac:dyDescent="0.25">
      <c r="A271" s="5" t="s">
        <v>3448</v>
      </c>
      <c r="B271" s="6">
        <v>351481.97</v>
      </c>
    </row>
    <row r="272" spans="1:2" x14ac:dyDescent="0.25">
      <c r="A272" s="7" t="s">
        <v>3402</v>
      </c>
      <c r="B272" s="6">
        <v>119081.97</v>
      </c>
    </row>
    <row r="273" spans="1:2" x14ac:dyDescent="0.25">
      <c r="A273" s="7" t="s">
        <v>4296</v>
      </c>
      <c r="B273" s="6">
        <v>44000</v>
      </c>
    </row>
    <row r="274" spans="1:2" x14ac:dyDescent="0.25">
      <c r="A274" s="7" t="s">
        <v>5053</v>
      </c>
      <c r="B274" s="6">
        <v>84200</v>
      </c>
    </row>
    <row r="275" spans="1:2" x14ac:dyDescent="0.25">
      <c r="A275" s="7" t="s">
        <v>5928</v>
      </c>
      <c r="B275" s="6">
        <v>104200</v>
      </c>
    </row>
    <row r="276" spans="1:2" x14ac:dyDescent="0.25">
      <c r="A276" s="4" t="s">
        <v>87</v>
      </c>
      <c r="B276" s="6">
        <v>44343078.779999994</v>
      </c>
    </row>
    <row r="277" spans="1:2" x14ac:dyDescent="0.25">
      <c r="A277" s="5" t="s">
        <v>2562</v>
      </c>
      <c r="B277" s="6">
        <v>250000</v>
      </c>
    </row>
    <row r="278" spans="1:2" x14ac:dyDescent="0.25">
      <c r="A278" s="7" t="s">
        <v>37</v>
      </c>
      <c r="B278" s="6">
        <v>250000</v>
      </c>
    </row>
    <row r="279" spans="1:2" x14ac:dyDescent="0.25">
      <c r="A279" s="5" t="s">
        <v>2670</v>
      </c>
      <c r="B279" s="6">
        <v>91620</v>
      </c>
    </row>
    <row r="280" spans="1:2" x14ac:dyDescent="0.25">
      <c r="A280" s="7" t="s">
        <v>37</v>
      </c>
      <c r="B280" s="6">
        <v>45000</v>
      </c>
    </row>
    <row r="281" spans="1:2" x14ac:dyDescent="0.25">
      <c r="A281" s="7" t="s">
        <v>3055</v>
      </c>
      <c r="B281" s="6">
        <v>46620</v>
      </c>
    </row>
    <row r="282" spans="1:2" x14ac:dyDescent="0.25">
      <c r="A282" s="5" t="s">
        <v>2675</v>
      </c>
      <c r="B282" s="6">
        <v>550124</v>
      </c>
    </row>
    <row r="283" spans="1:2" x14ac:dyDescent="0.25">
      <c r="A283" s="7" t="s">
        <v>37</v>
      </c>
      <c r="B283" s="6">
        <v>550124</v>
      </c>
    </row>
    <row r="284" spans="1:2" x14ac:dyDescent="0.25">
      <c r="A284" s="5" t="s">
        <v>1641</v>
      </c>
      <c r="B284" s="6">
        <v>2007968.5</v>
      </c>
    </row>
    <row r="285" spans="1:2" x14ac:dyDescent="0.25">
      <c r="A285" s="7" t="s">
        <v>37</v>
      </c>
      <c r="B285" s="6">
        <v>1955099.5</v>
      </c>
    </row>
    <row r="286" spans="1:2" x14ac:dyDescent="0.25">
      <c r="A286" s="7" t="s">
        <v>5928</v>
      </c>
      <c r="B286" s="6">
        <v>52869</v>
      </c>
    </row>
    <row r="287" spans="1:2" x14ac:dyDescent="0.25">
      <c r="A287" s="5" t="s">
        <v>1715</v>
      </c>
      <c r="B287" s="6">
        <v>5726991</v>
      </c>
    </row>
    <row r="288" spans="1:2" x14ac:dyDescent="0.25">
      <c r="A288" s="7" t="s">
        <v>37</v>
      </c>
      <c r="B288" s="6">
        <v>4735459</v>
      </c>
    </row>
    <row r="289" spans="1:2" x14ac:dyDescent="0.25">
      <c r="A289" s="7" t="s">
        <v>5053</v>
      </c>
      <c r="B289" s="6">
        <v>870320</v>
      </c>
    </row>
    <row r="290" spans="1:2" x14ac:dyDescent="0.25">
      <c r="A290" s="7" t="s">
        <v>5928</v>
      </c>
      <c r="B290" s="6">
        <v>121212</v>
      </c>
    </row>
    <row r="291" spans="1:2" x14ac:dyDescent="0.25">
      <c r="A291" s="5" t="s">
        <v>341</v>
      </c>
      <c r="B291" s="6">
        <v>417400</v>
      </c>
    </row>
    <row r="292" spans="1:2" x14ac:dyDescent="0.25">
      <c r="A292" s="7" t="s">
        <v>37</v>
      </c>
      <c r="B292" s="6">
        <v>168400</v>
      </c>
    </row>
    <row r="293" spans="1:2" x14ac:dyDescent="0.25">
      <c r="A293" s="7" t="s">
        <v>3402</v>
      </c>
      <c r="B293" s="6">
        <v>49000</v>
      </c>
    </row>
    <row r="294" spans="1:2" x14ac:dyDescent="0.25">
      <c r="A294" s="7" t="s">
        <v>5928</v>
      </c>
      <c r="B294" s="6">
        <v>200000</v>
      </c>
    </row>
    <row r="295" spans="1:2" x14ac:dyDescent="0.25">
      <c r="A295" s="5" t="s">
        <v>5600</v>
      </c>
      <c r="B295" s="6">
        <v>581001.79</v>
      </c>
    </row>
    <row r="296" spans="1:2" x14ac:dyDescent="0.25">
      <c r="A296" s="7" t="s">
        <v>5053</v>
      </c>
      <c r="B296" s="6">
        <v>581001.79</v>
      </c>
    </row>
    <row r="297" spans="1:2" x14ac:dyDescent="0.25">
      <c r="A297" s="5" t="s">
        <v>2567</v>
      </c>
      <c r="B297" s="6">
        <v>781315.36</v>
      </c>
    </row>
    <row r="298" spans="1:2" x14ac:dyDescent="0.25">
      <c r="A298" s="7" t="s">
        <v>37</v>
      </c>
      <c r="B298" s="6">
        <v>492150.86</v>
      </c>
    </row>
    <row r="299" spans="1:2" x14ac:dyDescent="0.25">
      <c r="A299" s="7" t="s">
        <v>5053</v>
      </c>
      <c r="B299" s="6">
        <v>90752</v>
      </c>
    </row>
    <row r="300" spans="1:2" x14ac:dyDescent="0.25">
      <c r="A300" s="7" t="s">
        <v>5928</v>
      </c>
      <c r="B300" s="6">
        <v>198412.5</v>
      </c>
    </row>
    <row r="301" spans="1:2" x14ac:dyDescent="0.25">
      <c r="A301" s="5" t="s">
        <v>2607</v>
      </c>
      <c r="B301" s="6">
        <v>150076.51</v>
      </c>
    </row>
    <row r="302" spans="1:2" x14ac:dyDescent="0.25">
      <c r="A302" s="7" t="s">
        <v>37</v>
      </c>
      <c r="B302" s="6">
        <v>150076.51</v>
      </c>
    </row>
    <row r="303" spans="1:2" x14ac:dyDescent="0.25">
      <c r="A303" s="5" t="s">
        <v>2624</v>
      </c>
      <c r="B303" s="6">
        <v>468861.14</v>
      </c>
    </row>
    <row r="304" spans="1:2" x14ac:dyDescent="0.25">
      <c r="A304" s="7" t="s">
        <v>37</v>
      </c>
      <c r="B304" s="6">
        <v>372450</v>
      </c>
    </row>
    <row r="305" spans="1:2" x14ac:dyDescent="0.25">
      <c r="A305" s="7" t="s">
        <v>5053</v>
      </c>
      <c r="B305" s="6">
        <v>49500</v>
      </c>
    </row>
    <row r="306" spans="1:2" x14ac:dyDescent="0.25">
      <c r="A306" s="7" t="s">
        <v>5928</v>
      </c>
      <c r="B306" s="6">
        <v>46911.14</v>
      </c>
    </row>
    <row r="307" spans="1:2" x14ac:dyDescent="0.25">
      <c r="A307" s="5" t="s">
        <v>1767</v>
      </c>
      <c r="B307" s="6">
        <v>1066351.7</v>
      </c>
    </row>
    <row r="308" spans="1:2" x14ac:dyDescent="0.25">
      <c r="A308" s="7" t="s">
        <v>37</v>
      </c>
      <c r="B308" s="6">
        <v>877851.7</v>
      </c>
    </row>
    <row r="309" spans="1:2" x14ac:dyDescent="0.25">
      <c r="A309" s="7" t="s">
        <v>3402</v>
      </c>
      <c r="B309" s="6">
        <v>44500</v>
      </c>
    </row>
    <row r="310" spans="1:2" x14ac:dyDescent="0.25">
      <c r="A310" s="7" t="s">
        <v>5053</v>
      </c>
      <c r="B310" s="6">
        <v>144000</v>
      </c>
    </row>
    <row r="311" spans="1:2" x14ac:dyDescent="0.25">
      <c r="A311" s="5" t="s">
        <v>1789</v>
      </c>
      <c r="B311" s="6">
        <v>1199550</v>
      </c>
    </row>
    <row r="312" spans="1:2" x14ac:dyDescent="0.25">
      <c r="A312" s="7" t="s">
        <v>37</v>
      </c>
      <c r="B312" s="6">
        <v>805650</v>
      </c>
    </row>
    <row r="313" spans="1:2" x14ac:dyDescent="0.25">
      <c r="A313" s="7" t="s">
        <v>5053</v>
      </c>
      <c r="B313" s="6">
        <v>327900</v>
      </c>
    </row>
    <row r="314" spans="1:2" x14ac:dyDescent="0.25">
      <c r="A314" s="7" t="s">
        <v>5928</v>
      </c>
      <c r="B314" s="6">
        <v>66000</v>
      </c>
    </row>
    <row r="315" spans="1:2" x14ac:dyDescent="0.25">
      <c r="A315" s="5" t="s">
        <v>1864</v>
      </c>
      <c r="B315" s="6">
        <v>1969610</v>
      </c>
    </row>
    <row r="316" spans="1:2" x14ac:dyDescent="0.25">
      <c r="A316" s="7" t="s">
        <v>37</v>
      </c>
      <c r="B316" s="6">
        <v>1925000</v>
      </c>
    </row>
    <row r="317" spans="1:2" x14ac:dyDescent="0.25">
      <c r="A317" s="7" t="s">
        <v>5928</v>
      </c>
      <c r="B317" s="6">
        <v>44610</v>
      </c>
    </row>
    <row r="318" spans="1:2" x14ac:dyDescent="0.25">
      <c r="A318" s="5" t="s">
        <v>1882</v>
      </c>
      <c r="B318" s="6">
        <v>826446</v>
      </c>
    </row>
    <row r="319" spans="1:2" x14ac:dyDescent="0.25">
      <c r="A319" s="7" t="s">
        <v>37</v>
      </c>
      <c r="B319" s="6">
        <v>742650</v>
      </c>
    </row>
    <row r="320" spans="1:2" x14ac:dyDescent="0.25">
      <c r="A320" s="7" t="s">
        <v>5928</v>
      </c>
      <c r="B320" s="6">
        <v>83796</v>
      </c>
    </row>
    <row r="321" spans="1:2" x14ac:dyDescent="0.25">
      <c r="A321" s="5" t="s">
        <v>3565</v>
      </c>
      <c r="B321" s="6">
        <v>158450</v>
      </c>
    </row>
    <row r="322" spans="1:2" x14ac:dyDescent="0.25">
      <c r="A322" s="7" t="s">
        <v>3402</v>
      </c>
      <c r="B322" s="6">
        <v>158450</v>
      </c>
    </row>
    <row r="323" spans="1:2" x14ac:dyDescent="0.25">
      <c r="A323" s="5" t="s">
        <v>2709</v>
      </c>
      <c r="B323" s="6">
        <v>1218353.1599999999</v>
      </c>
    </row>
    <row r="324" spans="1:2" x14ac:dyDescent="0.25">
      <c r="A324" s="7" t="s">
        <v>37</v>
      </c>
      <c r="B324" s="6">
        <v>252901.5</v>
      </c>
    </row>
    <row r="325" spans="1:2" x14ac:dyDescent="0.25">
      <c r="A325" s="7" t="s">
        <v>3402</v>
      </c>
      <c r="B325" s="6">
        <v>780368</v>
      </c>
    </row>
    <row r="326" spans="1:2" x14ac:dyDescent="0.25">
      <c r="A326" s="7" t="s">
        <v>5053</v>
      </c>
      <c r="B326" s="6">
        <v>51666.66</v>
      </c>
    </row>
    <row r="327" spans="1:2" x14ac:dyDescent="0.25">
      <c r="A327" s="7" t="s">
        <v>5928</v>
      </c>
      <c r="B327" s="6">
        <v>133417</v>
      </c>
    </row>
    <row r="328" spans="1:2" x14ac:dyDescent="0.25">
      <c r="A328" s="5" t="s">
        <v>1275</v>
      </c>
      <c r="B328" s="6">
        <v>1261515</v>
      </c>
    </row>
    <row r="329" spans="1:2" x14ac:dyDescent="0.25">
      <c r="A329" s="7" t="s">
        <v>37</v>
      </c>
      <c r="B329" s="6">
        <v>884600</v>
      </c>
    </row>
    <row r="330" spans="1:2" x14ac:dyDescent="0.25">
      <c r="A330" s="7" t="s">
        <v>3055</v>
      </c>
      <c r="B330" s="6">
        <v>134415</v>
      </c>
    </row>
    <row r="331" spans="1:2" x14ac:dyDescent="0.25">
      <c r="A331" s="7" t="s">
        <v>5053</v>
      </c>
      <c r="B331" s="6">
        <v>242500</v>
      </c>
    </row>
    <row r="332" spans="1:2" x14ac:dyDescent="0.25">
      <c r="A332" s="5" t="s">
        <v>1842</v>
      </c>
      <c r="B332" s="6">
        <v>11658863.1</v>
      </c>
    </row>
    <row r="333" spans="1:2" x14ac:dyDescent="0.25">
      <c r="A333" s="7" t="s">
        <v>37</v>
      </c>
      <c r="B333" s="6">
        <v>4140497</v>
      </c>
    </row>
    <row r="334" spans="1:2" x14ac:dyDescent="0.25">
      <c r="A334" s="7" t="s">
        <v>3402</v>
      </c>
      <c r="B334" s="6">
        <v>113000</v>
      </c>
    </row>
    <row r="335" spans="1:2" x14ac:dyDescent="0.25">
      <c r="A335" s="7" t="s">
        <v>5053</v>
      </c>
      <c r="B335" s="6">
        <v>7405366.0999999996</v>
      </c>
    </row>
    <row r="336" spans="1:2" x14ac:dyDescent="0.25">
      <c r="A336" s="5" t="s">
        <v>2725</v>
      </c>
      <c r="B336" s="6">
        <v>1489797.62</v>
      </c>
    </row>
    <row r="337" spans="1:2" x14ac:dyDescent="0.25">
      <c r="A337" s="7" t="s">
        <v>37</v>
      </c>
      <c r="B337" s="6">
        <v>1196962.6200000001</v>
      </c>
    </row>
    <row r="338" spans="1:2" x14ac:dyDescent="0.25">
      <c r="A338" s="7" t="s">
        <v>3055</v>
      </c>
      <c r="B338" s="6">
        <v>61035</v>
      </c>
    </row>
    <row r="339" spans="1:2" x14ac:dyDescent="0.25">
      <c r="A339" s="7" t="s">
        <v>5928</v>
      </c>
      <c r="B339" s="6">
        <v>231800</v>
      </c>
    </row>
    <row r="340" spans="1:2" x14ac:dyDescent="0.25">
      <c r="A340" s="5" t="s">
        <v>1355</v>
      </c>
      <c r="B340" s="6">
        <v>55960</v>
      </c>
    </row>
    <row r="341" spans="1:2" x14ac:dyDescent="0.25">
      <c r="A341" s="7" t="s">
        <v>37</v>
      </c>
      <c r="B341" s="6">
        <v>55960</v>
      </c>
    </row>
    <row r="342" spans="1:2" x14ac:dyDescent="0.25">
      <c r="A342" s="5" t="s">
        <v>2635</v>
      </c>
      <c r="B342" s="6">
        <v>1054366.5</v>
      </c>
    </row>
    <row r="343" spans="1:2" x14ac:dyDescent="0.25">
      <c r="A343" s="7" t="s">
        <v>37</v>
      </c>
      <c r="B343" s="6">
        <v>475906.5</v>
      </c>
    </row>
    <row r="344" spans="1:2" x14ac:dyDescent="0.25">
      <c r="A344" s="7" t="s">
        <v>3402</v>
      </c>
      <c r="B344" s="6">
        <v>197900</v>
      </c>
    </row>
    <row r="345" spans="1:2" x14ac:dyDescent="0.25">
      <c r="A345" s="7" t="s">
        <v>4296</v>
      </c>
      <c r="B345" s="6">
        <v>380560</v>
      </c>
    </row>
    <row r="346" spans="1:2" x14ac:dyDescent="0.25">
      <c r="A346" s="5" t="s">
        <v>2695</v>
      </c>
      <c r="B346" s="6">
        <v>1128853.8799999999</v>
      </c>
    </row>
    <row r="347" spans="1:2" x14ac:dyDescent="0.25">
      <c r="A347" s="7" t="s">
        <v>37</v>
      </c>
      <c r="B347" s="6">
        <v>1128853.8799999999</v>
      </c>
    </row>
    <row r="348" spans="1:2" x14ac:dyDescent="0.25">
      <c r="A348" s="5" t="s">
        <v>1772</v>
      </c>
      <c r="B348" s="6">
        <v>361899</v>
      </c>
    </row>
    <row r="349" spans="1:2" x14ac:dyDescent="0.25">
      <c r="A349" s="7" t="s">
        <v>37</v>
      </c>
      <c r="B349" s="6">
        <v>361899</v>
      </c>
    </row>
    <row r="350" spans="1:2" x14ac:dyDescent="0.25">
      <c r="A350" s="5" t="s">
        <v>1809</v>
      </c>
      <c r="B350" s="6">
        <v>214359</v>
      </c>
    </row>
    <row r="351" spans="1:2" x14ac:dyDescent="0.25">
      <c r="A351" s="7" t="s">
        <v>37</v>
      </c>
      <c r="B351" s="6">
        <v>100000</v>
      </c>
    </row>
    <row r="352" spans="1:2" x14ac:dyDescent="0.25">
      <c r="A352" s="7" t="s">
        <v>5053</v>
      </c>
      <c r="B352" s="6">
        <v>114359</v>
      </c>
    </row>
    <row r="353" spans="1:2" x14ac:dyDescent="0.25">
      <c r="A353" s="5" t="s">
        <v>1814</v>
      </c>
      <c r="B353" s="6">
        <v>519550</v>
      </c>
    </row>
    <row r="354" spans="1:2" x14ac:dyDescent="0.25">
      <c r="A354" s="7" t="s">
        <v>37</v>
      </c>
      <c r="B354" s="6">
        <v>440800</v>
      </c>
    </row>
    <row r="355" spans="1:2" x14ac:dyDescent="0.25">
      <c r="A355" s="7" t="s">
        <v>5053</v>
      </c>
      <c r="B355" s="6">
        <v>78750</v>
      </c>
    </row>
    <row r="356" spans="1:2" x14ac:dyDescent="0.25">
      <c r="A356" s="5" t="s">
        <v>696</v>
      </c>
      <c r="B356" s="6">
        <v>177367.63</v>
      </c>
    </row>
    <row r="357" spans="1:2" x14ac:dyDescent="0.25">
      <c r="A357" s="7" t="s">
        <v>37</v>
      </c>
      <c r="B357" s="6">
        <v>83640.73</v>
      </c>
    </row>
    <row r="358" spans="1:2" x14ac:dyDescent="0.25">
      <c r="A358" s="7" t="s">
        <v>3055</v>
      </c>
      <c r="B358" s="6">
        <v>1726.9</v>
      </c>
    </row>
    <row r="359" spans="1:2" x14ac:dyDescent="0.25">
      <c r="A359" s="7" t="s">
        <v>5928</v>
      </c>
      <c r="B359" s="6">
        <v>92000</v>
      </c>
    </row>
    <row r="360" spans="1:2" x14ac:dyDescent="0.25">
      <c r="A360" s="5" t="s">
        <v>2649</v>
      </c>
      <c r="B360" s="6">
        <v>1526673.6</v>
      </c>
    </row>
    <row r="361" spans="1:2" x14ac:dyDescent="0.25">
      <c r="A361" s="7" t="s">
        <v>37</v>
      </c>
      <c r="B361" s="6">
        <v>1526673.6</v>
      </c>
    </row>
    <row r="362" spans="1:2" x14ac:dyDescent="0.25">
      <c r="A362" s="5" t="s">
        <v>2657</v>
      </c>
      <c r="B362" s="6">
        <v>3125172.29</v>
      </c>
    </row>
    <row r="363" spans="1:2" x14ac:dyDescent="0.25">
      <c r="A363" s="7" t="s">
        <v>37</v>
      </c>
      <c r="B363" s="6">
        <v>2845992.29</v>
      </c>
    </row>
    <row r="364" spans="1:2" x14ac:dyDescent="0.25">
      <c r="A364" s="7" t="s">
        <v>5053</v>
      </c>
      <c r="B364" s="6">
        <v>279180</v>
      </c>
    </row>
    <row r="365" spans="1:2" x14ac:dyDescent="0.25">
      <c r="A365" s="5" t="s">
        <v>4876</v>
      </c>
      <c r="B365" s="6">
        <v>60000</v>
      </c>
    </row>
    <row r="366" spans="1:2" x14ac:dyDescent="0.25">
      <c r="A366" s="7" t="s">
        <v>4296</v>
      </c>
      <c r="B366" s="6">
        <v>60000</v>
      </c>
    </row>
    <row r="367" spans="1:2" x14ac:dyDescent="0.25">
      <c r="A367" s="5" t="s">
        <v>1999</v>
      </c>
      <c r="B367" s="6">
        <v>2187938</v>
      </c>
    </row>
    <row r="368" spans="1:2" x14ac:dyDescent="0.25">
      <c r="A368" s="7" t="s">
        <v>37</v>
      </c>
      <c r="B368" s="6">
        <v>2187938</v>
      </c>
    </row>
    <row r="369" spans="1:2" x14ac:dyDescent="0.25">
      <c r="A369" s="5" t="s">
        <v>85</v>
      </c>
      <c r="B369" s="6">
        <v>1844300</v>
      </c>
    </row>
    <row r="370" spans="1:2" x14ac:dyDescent="0.25">
      <c r="A370" s="7" t="s">
        <v>37</v>
      </c>
      <c r="B370" s="6">
        <v>1623500</v>
      </c>
    </row>
    <row r="371" spans="1:2" x14ac:dyDescent="0.25">
      <c r="A371" s="7" t="s">
        <v>3055</v>
      </c>
      <c r="B371" s="6">
        <v>124000</v>
      </c>
    </row>
    <row r="372" spans="1:2" x14ac:dyDescent="0.25">
      <c r="A372" s="7" t="s">
        <v>3402</v>
      </c>
      <c r="B372" s="6">
        <v>39800</v>
      </c>
    </row>
    <row r="373" spans="1:2" x14ac:dyDescent="0.25">
      <c r="A373" s="7" t="s">
        <v>5053</v>
      </c>
      <c r="B373" s="6">
        <v>57000</v>
      </c>
    </row>
    <row r="374" spans="1:2" x14ac:dyDescent="0.25">
      <c r="A374" s="5" t="s">
        <v>3039</v>
      </c>
      <c r="B374" s="6">
        <v>212344</v>
      </c>
    </row>
    <row r="375" spans="1:2" x14ac:dyDescent="0.25">
      <c r="A375" s="7" t="s">
        <v>37</v>
      </c>
      <c r="B375" s="6">
        <v>212344</v>
      </c>
    </row>
    <row r="376" spans="1:2" x14ac:dyDescent="0.25">
      <c r="A376" s="4" t="s">
        <v>554</v>
      </c>
      <c r="B376" s="6">
        <v>5765086.2199999997</v>
      </c>
    </row>
    <row r="377" spans="1:2" x14ac:dyDescent="0.25">
      <c r="A377" s="5" t="s">
        <v>3540</v>
      </c>
      <c r="B377" s="6">
        <v>698504.91999999993</v>
      </c>
    </row>
    <row r="378" spans="1:2" x14ac:dyDescent="0.25">
      <c r="A378" s="7" t="s">
        <v>3402</v>
      </c>
      <c r="B378" s="6">
        <v>292262.3</v>
      </c>
    </row>
    <row r="379" spans="1:2" x14ac:dyDescent="0.25">
      <c r="A379" s="7" t="s">
        <v>4296</v>
      </c>
      <c r="B379" s="6">
        <v>406242.62</v>
      </c>
    </row>
    <row r="380" spans="1:2" x14ac:dyDescent="0.25">
      <c r="A380" s="5" t="s">
        <v>960</v>
      </c>
      <c r="B380" s="6">
        <v>1371800</v>
      </c>
    </row>
    <row r="381" spans="1:2" x14ac:dyDescent="0.25">
      <c r="A381" s="7" t="s">
        <v>37</v>
      </c>
      <c r="B381" s="6">
        <v>205000</v>
      </c>
    </row>
    <row r="382" spans="1:2" x14ac:dyDescent="0.25">
      <c r="A382" s="7" t="s">
        <v>3402</v>
      </c>
      <c r="B382" s="6">
        <v>558800</v>
      </c>
    </row>
    <row r="383" spans="1:2" x14ac:dyDescent="0.25">
      <c r="A383" s="7" t="s">
        <v>4296</v>
      </c>
      <c r="B383" s="6">
        <v>408000</v>
      </c>
    </row>
    <row r="384" spans="1:2" x14ac:dyDescent="0.25">
      <c r="A384" s="7" t="s">
        <v>5053</v>
      </c>
      <c r="B384" s="6">
        <v>200000</v>
      </c>
    </row>
    <row r="385" spans="1:2" x14ac:dyDescent="0.25">
      <c r="A385" s="5" t="s">
        <v>552</v>
      </c>
      <c r="B385" s="6">
        <v>1345000</v>
      </c>
    </row>
    <row r="386" spans="1:2" x14ac:dyDescent="0.25">
      <c r="A386" s="7" t="s">
        <v>37</v>
      </c>
      <c r="B386" s="6">
        <v>1145000</v>
      </c>
    </row>
    <row r="387" spans="1:2" x14ac:dyDescent="0.25">
      <c r="A387" s="7" t="s">
        <v>5053</v>
      </c>
      <c r="B387" s="6">
        <v>200000</v>
      </c>
    </row>
    <row r="388" spans="1:2" x14ac:dyDescent="0.25">
      <c r="A388" s="5" t="s">
        <v>1259</v>
      </c>
      <c r="B388" s="6">
        <v>2349781.2999999998</v>
      </c>
    </row>
    <row r="389" spans="1:2" x14ac:dyDescent="0.25">
      <c r="A389" s="7" t="s">
        <v>37</v>
      </c>
      <c r="B389" s="6">
        <v>573211.30000000005</v>
      </c>
    </row>
    <row r="390" spans="1:2" x14ac:dyDescent="0.25">
      <c r="A390" s="7" t="s">
        <v>3402</v>
      </c>
      <c r="B390" s="6">
        <v>165370</v>
      </c>
    </row>
    <row r="391" spans="1:2" x14ac:dyDescent="0.25">
      <c r="A391" s="7" t="s">
        <v>4296</v>
      </c>
      <c r="B391" s="6">
        <v>140000</v>
      </c>
    </row>
    <row r="392" spans="1:2" x14ac:dyDescent="0.25">
      <c r="A392" s="7" t="s">
        <v>5053</v>
      </c>
      <c r="B392" s="6">
        <v>1141200</v>
      </c>
    </row>
    <row r="393" spans="1:2" x14ac:dyDescent="0.25">
      <c r="A393" s="7" t="s">
        <v>5928</v>
      </c>
      <c r="B393" s="6">
        <v>330000</v>
      </c>
    </row>
    <row r="394" spans="1:2" x14ac:dyDescent="0.25">
      <c r="A394" s="4" t="s">
        <v>654</v>
      </c>
      <c r="B394" s="6">
        <v>490670</v>
      </c>
    </row>
    <row r="395" spans="1:2" x14ac:dyDescent="0.25">
      <c r="A395" s="5" t="s">
        <v>652</v>
      </c>
      <c r="B395" s="6">
        <v>490670</v>
      </c>
    </row>
    <row r="396" spans="1:2" x14ac:dyDescent="0.25">
      <c r="A396" s="7" t="s">
        <v>37</v>
      </c>
      <c r="B396" s="6">
        <v>443200</v>
      </c>
    </row>
    <row r="397" spans="1:2" x14ac:dyDescent="0.25">
      <c r="A397" s="7" t="s">
        <v>3402</v>
      </c>
      <c r="B397" s="6">
        <v>47470</v>
      </c>
    </row>
    <row r="398" spans="1:2" x14ac:dyDescent="0.25">
      <c r="A398" s="4" t="s">
        <v>269</v>
      </c>
      <c r="B398" s="6">
        <v>3948468801.2399998</v>
      </c>
    </row>
    <row r="399" spans="1:2" x14ac:dyDescent="0.25">
      <c r="A399" s="5" t="s">
        <v>2172</v>
      </c>
      <c r="B399" s="6">
        <v>3819912353.0299997</v>
      </c>
    </row>
    <row r="400" spans="1:2" x14ac:dyDescent="0.25">
      <c r="A400" s="7" t="s">
        <v>37</v>
      </c>
      <c r="B400" s="6">
        <v>94466320</v>
      </c>
    </row>
    <row r="401" spans="1:2" x14ac:dyDescent="0.25">
      <c r="A401" s="7" t="s">
        <v>3055</v>
      </c>
      <c r="B401" s="6">
        <v>11541014</v>
      </c>
    </row>
    <row r="402" spans="1:2" x14ac:dyDescent="0.25">
      <c r="A402" s="7" t="s">
        <v>3402</v>
      </c>
      <c r="B402" s="6">
        <v>3196079829.0299997</v>
      </c>
    </row>
    <row r="403" spans="1:2" x14ac:dyDescent="0.25">
      <c r="A403" s="7" t="s">
        <v>4296</v>
      </c>
      <c r="B403" s="6">
        <v>129850330.5</v>
      </c>
    </row>
    <row r="404" spans="1:2" x14ac:dyDescent="0.25">
      <c r="A404" s="7" t="s">
        <v>5053</v>
      </c>
      <c r="B404" s="6">
        <v>2010000</v>
      </c>
    </row>
    <row r="405" spans="1:2" x14ac:dyDescent="0.25">
      <c r="A405" s="7" t="s">
        <v>5928</v>
      </c>
      <c r="B405" s="6">
        <v>385964859.5</v>
      </c>
    </row>
    <row r="406" spans="1:2" x14ac:dyDescent="0.25">
      <c r="A406" s="5" t="s">
        <v>2901</v>
      </c>
      <c r="B406" s="6">
        <v>596800</v>
      </c>
    </row>
    <row r="407" spans="1:2" x14ac:dyDescent="0.25">
      <c r="A407" s="7" t="s">
        <v>37</v>
      </c>
      <c r="B407" s="6">
        <v>596800</v>
      </c>
    </row>
    <row r="408" spans="1:2" x14ac:dyDescent="0.25">
      <c r="A408" s="5" t="s">
        <v>1902</v>
      </c>
      <c r="B408" s="6">
        <v>1800000</v>
      </c>
    </row>
    <row r="409" spans="1:2" x14ac:dyDescent="0.25">
      <c r="A409" s="7" t="s">
        <v>37</v>
      </c>
      <c r="B409" s="6">
        <v>1800000</v>
      </c>
    </row>
    <row r="410" spans="1:2" x14ac:dyDescent="0.25">
      <c r="A410" s="5" t="s">
        <v>764</v>
      </c>
      <c r="B410" s="6">
        <v>431130.2</v>
      </c>
    </row>
    <row r="411" spans="1:2" x14ac:dyDescent="0.25">
      <c r="A411" s="7" t="s">
        <v>37</v>
      </c>
      <c r="B411" s="6">
        <v>333130.2</v>
      </c>
    </row>
    <row r="412" spans="1:2" x14ac:dyDescent="0.25">
      <c r="A412" s="7" t="s">
        <v>4296</v>
      </c>
      <c r="B412" s="6">
        <v>98000</v>
      </c>
    </row>
    <row r="413" spans="1:2" x14ac:dyDescent="0.25">
      <c r="A413" s="5" t="s">
        <v>5921</v>
      </c>
      <c r="B413" s="6">
        <v>80000</v>
      </c>
    </row>
    <row r="414" spans="1:2" x14ac:dyDescent="0.25">
      <c r="A414" s="7" t="s">
        <v>5053</v>
      </c>
      <c r="B414" s="6">
        <v>80000</v>
      </c>
    </row>
    <row r="415" spans="1:2" x14ac:dyDescent="0.25">
      <c r="A415" s="5" t="s">
        <v>267</v>
      </c>
      <c r="B415" s="6">
        <v>648459.4</v>
      </c>
    </row>
    <row r="416" spans="1:2" x14ac:dyDescent="0.25">
      <c r="A416" s="7" t="s">
        <v>37</v>
      </c>
      <c r="B416" s="6">
        <v>632450</v>
      </c>
    </row>
    <row r="417" spans="1:2" x14ac:dyDescent="0.25">
      <c r="A417" s="7" t="s">
        <v>5053</v>
      </c>
      <c r="B417" s="6">
        <v>16009.4</v>
      </c>
    </row>
    <row r="418" spans="1:2" x14ac:dyDescent="0.25">
      <c r="A418" s="5" t="s">
        <v>668</v>
      </c>
      <c r="B418" s="6">
        <v>168296.01</v>
      </c>
    </row>
    <row r="419" spans="1:2" x14ac:dyDescent="0.25">
      <c r="A419" s="7" t="s">
        <v>37</v>
      </c>
      <c r="B419" s="6">
        <v>70496.009999999995</v>
      </c>
    </row>
    <row r="420" spans="1:2" x14ac:dyDescent="0.25">
      <c r="A420" s="7" t="s">
        <v>3055</v>
      </c>
      <c r="B420" s="6">
        <v>97800</v>
      </c>
    </row>
    <row r="421" spans="1:2" x14ac:dyDescent="0.25">
      <c r="A421" s="5" t="s">
        <v>3395</v>
      </c>
      <c r="B421" s="6">
        <v>117744044.87</v>
      </c>
    </row>
    <row r="422" spans="1:2" x14ac:dyDescent="0.25">
      <c r="A422" s="7" t="s">
        <v>3055</v>
      </c>
      <c r="B422" s="6">
        <v>51850</v>
      </c>
    </row>
    <row r="423" spans="1:2" x14ac:dyDescent="0.25">
      <c r="A423" s="7" t="s">
        <v>3402</v>
      </c>
      <c r="B423" s="6">
        <v>296000</v>
      </c>
    </row>
    <row r="424" spans="1:2" x14ac:dyDescent="0.25">
      <c r="A424" s="7" t="s">
        <v>4296</v>
      </c>
      <c r="B424" s="6">
        <v>93773344.870000005</v>
      </c>
    </row>
    <row r="425" spans="1:2" x14ac:dyDescent="0.25">
      <c r="A425" s="7" t="s">
        <v>5928</v>
      </c>
      <c r="B425" s="6">
        <v>23622850</v>
      </c>
    </row>
    <row r="426" spans="1:2" x14ac:dyDescent="0.25">
      <c r="A426" s="5" t="s">
        <v>2951</v>
      </c>
      <c r="B426" s="6">
        <v>7087717.7300000004</v>
      </c>
    </row>
    <row r="427" spans="1:2" x14ac:dyDescent="0.25">
      <c r="A427" s="7" t="s">
        <v>37</v>
      </c>
      <c r="B427" s="6">
        <v>7087717.7300000004</v>
      </c>
    </row>
    <row r="428" spans="1:2" x14ac:dyDescent="0.25">
      <c r="A428" s="4" t="s">
        <v>161</v>
      </c>
      <c r="B428" s="6">
        <v>176051888.36000001</v>
      </c>
    </row>
    <row r="429" spans="1:2" x14ac:dyDescent="0.25">
      <c r="A429" s="5" t="s">
        <v>3015</v>
      </c>
      <c r="B429" s="6">
        <v>1685565.38</v>
      </c>
    </row>
    <row r="430" spans="1:2" x14ac:dyDescent="0.25">
      <c r="A430" s="7" t="s">
        <v>37</v>
      </c>
      <c r="B430" s="6">
        <v>622066.38</v>
      </c>
    </row>
    <row r="431" spans="1:2" x14ac:dyDescent="0.25">
      <c r="A431" s="7" t="s">
        <v>3402</v>
      </c>
      <c r="B431" s="6">
        <v>190399</v>
      </c>
    </row>
    <row r="432" spans="1:2" x14ac:dyDescent="0.25">
      <c r="A432" s="7" t="s">
        <v>4296</v>
      </c>
      <c r="B432" s="6">
        <v>65500</v>
      </c>
    </row>
    <row r="433" spans="1:2" x14ac:dyDescent="0.25">
      <c r="A433" s="7" t="s">
        <v>5053</v>
      </c>
      <c r="B433" s="6">
        <v>807600</v>
      </c>
    </row>
    <row r="434" spans="1:2" x14ac:dyDescent="0.25">
      <c r="A434" s="5" t="s">
        <v>1231</v>
      </c>
      <c r="B434" s="6">
        <v>1350446.1</v>
      </c>
    </row>
    <row r="435" spans="1:2" x14ac:dyDescent="0.25">
      <c r="A435" s="7" t="s">
        <v>37</v>
      </c>
      <c r="B435" s="6">
        <v>989700</v>
      </c>
    </row>
    <row r="436" spans="1:2" x14ac:dyDescent="0.25">
      <c r="A436" s="7" t="s">
        <v>3055</v>
      </c>
      <c r="B436" s="6">
        <v>14265.3</v>
      </c>
    </row>
    <row r="437" spans="1:2" x14ac:dyDescent="0.25">
      <c r="A437" s="7" t="s">
        <v>3402</v>
      </c>
      <c r="B437" s="6">
        <v>7480.8</v>
      </c>
    </row>
    <row r="438" spans="1:2" x14ac:dyDescent="0.25">
      <c r="A438" s="7" t="s">
        <v>5928</v>
      </c>
      <c r="B438" s="6">
        <v>339000</v>
      </c>
    </row>
    <row r="439" spans="1:2" x14ac:dyDescent="0.25">
      <c r="A439" s="5" t="s">
        <v>644</v>
      </c>
      <c r="B439" s="6">
        <v>1858891.68</v>
      </c>
    </row>
    <row r="440" spans="1:2" x14ac:dyDescent="0.25">
      <c r="A440" s="7" t="s">
        <v>37</v>
      </c>
      <c r="B440" s="6">
        <v>1783891.68</v>
      </c>
    </row>
    <row r="441" spans="1:2" x14ac:dyDescent="0.25">
      <c r="A441" s="7" t="s">
        <v>5928</v>
      </c>
      <c r="B441" s="6">
        <v>75000</v>
      </c>
    </row>
    <row r="442" spans="1:2" x14ac:dyDescent="0.25">
      <c r="A442" s="5" t="s">
        <v>2767</v>
      </c>
      <c r="B442" s="6">
        <v>3300177.29</v>
      </c>
    </row>
    <row r="443" spans="1:2" x14ac:dyDescent="0.25">
      <c r="A443" s="7" t="s">
        <v>37</v>
      </c>
      <c r="B443" s="6">
        <v>2329654.29</v>
      </c>
    </row>
    <row r="444" spans="1:2" x14ac:dyDescent="0.25">
      <c r="A444" s="7" t="s">
        <v>3055</v>
      </c>
      <c r="B444" s="6">
        <v>75000</v>
      </c>
    </row>
    <row r="445" spans="1:2" x14ac:dyDescent="0.25">
      <c r="A445" s="7" t="s">
        <v>3402</v>
      </c>
      <c r="B445" s="6">
        <v>393500</v>
      </c>
    </row>
    <row r="446" spans="1:2" x14ac:dyDescent="0.25">
      <c r="A446" s="7" t="s">
        <v>4296</v>
      </c>
      <c r="B446" s="6">
        <v>189000</v>
      </c>
    </row>
    <row r="447" spans="1:2" x14ac:dyDescent="0.25">
      <c r="A447" s="7" t="s">
        <v>5053</v>
      </c>
      <c r="B447" s="6">
        <v>313023</v>
      </c>
    </row>
    <row r="448" spans="1:2" x14ac:dyDescent="0.25">
      <c r="A448" s="5" t="s">
        <v>6394</v>
      </c>
      <c r="B448" s="6">
        <v>60000</v>
      </c>
    </row>
    <row r="449" spans="1:2" x14ac:dyDescent="0.25">
      <c r="A449" s="7" t="s">
        <v>5928</v>
      </c>
      <c r="B449" s="6">
        <v>60000</v>
      </c>
    </row>
    <row r="450" spans="1:2" x14ac:dyDescent="0.25">
      <c r="A450" s="5" t="s">
        <v>3458</v>
      </c>
      <c r="B450" s="6">
        <v>903900</v>
      </c>
    </row>
    <row r="451" spans="1:2" x14ac:dyDescent="0.25">
      <c r="A451" s="7" t="s">
        <v>3402</v>
      </c>
      <c r="B451" s="6">
        <v>56000</v>
      </c>
    </row>
    <row r="452" spans="1:2" x14ac:dyDescent="0.25">
      <c r="A452" s="7" t="s">
        <v>5053</v>
      </c>
      <c r="B452" s="6">
        <v>696000</v>
      </c>
    </row>
    <row r="453" spans="1:2" x14ac:dyDescent="0.25">
      <c r="A453" s="7" t="s">
        <v>5928</v>
      </c>
      <c r="B453" s="6">
        <v>151900</v>
      </c>
    </row>
    <row r="454" spans="1:2" x14ac:dyDescent="0.25">
      <c r="A454" s="5" t="s">
        <v>573</v>
      </c>
      <c r="B454" s="6">
        <v>3974730.06</v>
      </c>
    </row>
    <row r="455" spans="1:2" x14ac:dyDescent="0.25">
      <c r="A455" s="7" t="s">
        <v>37</v>
      </c>
      <c r="B455" s="6">
        <v>3947855.06</v>
      </c>
    </row>
    <row r="456" spans="1:2" x14ac:dyDescent="0.25">
      <c r="A456" s="7" t="s">
        <v>3402</v>
      </c>
      <c r="B456" s="6">
        <v>26875</v>
      </c>
    </row>
    <row r="457" spans="1:2" x14ac:dyDescent="0.25">
      <c r="A457" s="5" t="s">
        <v>966</v>
      </c>
      <c r="B457" s="6">
        <v>713424.33000000007</v>
      </c>
    </row>
    <row r="458" spans="1:2" x14ac:dyDescent="0.25">
      <c r="A458" s="7" t="s">
        <v>37</v>
      </c>
      <c r="B458" s="6">
        <v>423500</v>
      </c>
    </row>
    <row r="459" spans="1:2" x14ac:dyDescent="0.25">
      <c r="A459" s="7" t="s">
        <v>5053</v>
      </c>
      <c r="B459" s="6">
        <v>49180.33</v>
      </c>
    </row>
    <row r="460" spans="1:2" x14ac:dyDescent="0.25">
      <c r="A460" s="7" t="s">
        <v>5928</v>
      </c>
      <c r="B460" s="6">
        <v>240744</v>
      </c>
    </row>
    <row r="461" spans="1:2" x14ac:dyDescent="0.25">
      <c r="A461" s="5" t="s">
        <v>5168</v>
      </c>
      <c r="B461" s="6">
        <v>100000</v>
      </c>
    </row>
    <row r="462" spans="1:2" x14ac:dyDescent="0.25">
      <c r="A462" s="7" t="s">
        <v>5053</v>
      </c>
      <c r="B462" s="6">
        <v>100000</v>
      </c>
    </row>
    <row r="463" spans="1:2" x14ac:dyDescent="0.25">
      <c r="A463" s="5" t="s">
        <v>2804</v>
      </c>
      <c r="B463" s="6">
        <v>253500</v>
      </c>
    </row>
    <row r="464" spans="1:2" x14ac:dyDescent="0.25">
      <c r="A464" s="7" t="s">
        <v>37</v>
      </c>
      <c r="B464" s="6">
        <v>145000</v>
      </c>
    </row>
    <row r="465" spans="1:2" x14ac:dyDescent="0.25">
      <c r="A465" s="7" t="s">
        <v>5053</v>
      </c>
      <c r="B465" s="6">
        <v>108500</v>
      </c>
    </row>
    <row r="466" spans="1:2" x14ac:dyDescent="0.25">
      <c r="A466" s="5" t="s">
        <v>385</v>
      </c>
      <c r="B466" s="6">
        <v>144500</v>
      </c>
    </row>
    <row r="467" spans="1:2" x14ac:dyDescent="0.25">
      <c r="A467" s="7" t="s">
        <v>37</v>
      </c>
      <c r="B467" s="6">
        <v>144500</v>
      </c>
    </row>
    <row r="468" spans="1:2" x14ac:dyDescent="0.25">
      <c r="A468" s="5" t="s">
        <v>2736</v>
      </c>
      <c r="B468" s="6">
        <v>39175150</v>
      </c>
    </row>
    <row r="469" spans="1:2" x14ac:dyDescent="0.25">
      <c r="A469" s="7" t="s">
        <v>37</v>
      </c>
      <c r="B469" s="6">
        <v>898750</v>
      </c>
    </row>
    <row r="470" spans="1:2" x14ac:dyDescent="0.25">
      <c r="A470" s="7" t="s">
        <v>3055</v>
      </c>
      <c r="B470" s="6">
        <v>150000</v>
      </c>
    </row>
    <row r="471" spans="1:2" x14ac:dyDescent="0.25">
      <c r="A471" s="7" t="s">
        <v>3402</v>
      </c>
      <c r="B471" s="6">
        <v>25054000</v>
      </c>
    </row>
    <row r="472" spans="1:2" x14ac:dyDescent="0.25">
      <c r="A472" s="7" t="s">
        <v>4296</v>
      </c>
      <c r="B472" s="6">
        <v>10500000</v>
      </c>
    </row>
    <row r="473" spans="1:2" x14ac:dyDescent="0.25">
      <c r="A473" s="7" t="s">
        <v>5053</v>
      </c>
      <c r="B473" s="6">
        <v>1924400</v>
      </c>
    </row>
    <row r="474" spans="1:2" x14ac:dyDescent="0.25">
      <c r="A474" s="7" t="s">
        <v>5928</v>
      </c>
      <c r="B474" s="6">
        <v>648000</v>
      </c>
    </row>
    <row r="475" spans="1:2" x14ac:dyDescent="0.25">
      <c r="A475" s="5" t="s">
        <v>2759</v>
      </c>
      <c r="B475" s="6">
        <v>638872</v>
      </c>
    </row>
    <row r="476" spans="1:2" x14ac:dyDescent="0.25">
      <c r="A476" s="7" t="s">
        <v>37</v>
      </c>
      <c r="B476" s="6">
        <v>214272</v>
      </c>
    </row>
    <row r="477" spans="1:2" x14ac:dyDescent="0.25">
      <c r="A477" s="7" t="s">
        <v>5053</v>
      </c>
      <c r="B477" s="6">
        <v>204000</v>
      </c>
    </row>
    <row r="478" spans="1:2" x14ac:dyDescent="0.25">
      <c r="A478" s="7" t="s">
        <v>5928</v>
      </c>
      <c r="B478" s="6">
        <v>220600</v>
      </c>
    </row>
    <row r="479" spans="1:2" x14ac:dyDescent="0.25">
      <c r="A479" s="5" t="s">
        <v>824</v>
      </c>
      <c r="B479" s="6">
        <v>1049466</v>
      </c>
    </row>
    <row r="480" spans="1:2" x14ac:dyDescent="0.25">
      <c r="A480" s="7" t="s">
        <v>37</v>
      </c>
      <c r="B480" s="6">
        <v>1049466</v>
      </c>
    </row>
    <row r="481" spans="1:2" x14ac:dyDescent="0.25">
      <c r="A481" s="5" t="s">
        <v>159</v>
      </c>
      <c r="B481" s="6">
        <v>931217</v>
      </c>
    </row>
    <row r="482" spans="1:2" x14ac:dyDescent="0.25">
      <c r="A482" s="7" t="s">
        <v>37</v>
      </c>
      <c r="B482" s="6">
        <v>739217</v>
      </c>
    </row>
    <row r="483" spans="1:2" x14ac:dyDescent="0.25">
      <c r="A483" s="7" t="s">
        <v>3055</v>
      </c>
      <c r="B483" s="6">
        <v>10000</v>
      </c>
    </row>
    <row r="484" spans="1:2" x14ac:dyDescent="0.25">
      <c r="A484" s="7" t="s">
        <v>3402</v>
      </c>
      <c r="B484" s="6">
        <v>4000</v>
      </c>
    </row>
    <row r="485" spans="1:2" x14ac:dyDescent="0.25">
      <c r="A485" s="7" t="s">
        <v>5053</v>
      </c>
      <c r="B485" s="6">
        <v>175000</v>
      </c>
    </row>
    <row r="486" spans="1:2" x14ac:dyDescent="0.25">
      <c r="A486" s="7" t="s">
        <v>5928</v>
      </c>
      <c r="B486" s="6">
        <v>3000</v>
      </c>
    </row>
    <row r="487" spans="1:2" x14ac:dyDescent="0.25">
      <c r="A487" s="5" t="s">
        <v>704</v>
      </c>
      <c r="B487" s="6">
        <v>1192040</v>
      </c>
    </row>
    <row r="488" spans="1:2" x14ac:dyDescent="0.25">
      <c r="A488" s="7" t="s">
        <v>37</v>
      </c>
      <c r="B488" s="6">
        <v>717580</v>
      </c>
    </row>
    <row r="489" spans="1:2" x14ac:dyDescent="0.25">
      <c r="A489" s="7" t="s">
        <v>5053</v>
      </c>
      <c r="B489" s="6">
        <v>333260</v>
      </c>
    </row>
    <row r="490" spans="1:2" x14ac:dyDescent="0.25">
      <c r="A490" s="7" t="s">
        <v>5928</v>
      </c>
      <c r="B490" s="6">
        <v>141200</v>
      </c>
    </row>
    <row r="491" spans="1:2" x14ac:dyDescent="0.25">
      <c r="A491" s="5" t="s">
        <v>2527</v>
      </c>
      <c r="B491" s="6">
        <v>143269.12</v>
      </c>
    </row>
    <row r="492" spans="1:2" x14ac:dyDescent="0.25">
      <c r="A492" s="7" t="s">
        <v>37</v>
      </c>
      <c r="B492" s="6">
        <v>75269.119999999995</v>
      </c>
    </row>
    <row r="493" spans="1:2" x14ac:dyDescent="0.25">
      <c r="A493" s="7" t="s">
        <v>5928</v>
      </c>
      <c r="B493" s="6">
        <v>68000</v>
      </c>
    </row>
    <row r="494" spans="1:2" x14ac:dyDescent="0.25">
      <c r="A494" s="5" t="s">
        <v>4165</v>
      </c>
      <c r="B494" s="6">
        <v>118576739.40000001</v>
      </c>
    </row>
    <row r="495" spans="1:2" x14ac:dyDescent="0.25">
      <c r="A495" s="7" t="s">
        <v>3402</v>
      </c>
      <c r="B495" s="6">
        <v>118576739.40000001</v>
      </c>
    </row>
    <row r="496" spans="1:2" x14ac:dyDescent="0.25">
      <c r="A496" s="4" t="s">
        <v>731</v>
      </c>
      <c r="B496" s="6">
        <v>84608310.25999999</v>
      </c>
    </row>
    <row r="497" spans="1:2" x14ac:dyDescent="0.25">
      <c r="A497" s="5" t="s">
        <v>925</v>
      </c>
      <c r="B497" s="6">
        <v>333000</v>
      </c>
    </row>
    <row r="498" spans="1:2" x14ac:dyDescent="0.25">
      <c r="A498" s="7" t="s">
        <v>37</v>
      </c>
      <c r="B498" s="6">
        <v>60000</v>
      </c>
    </row>
    <row r="499" spans="1:2" x14ac:dyDescent="0.25">
      <c r="A499" s="7" t="s">
        <v>4296</v>
      </c>
      <c r="B499" s="6">
        <v>273000</v>
      </c>
    </row>
    <row r="500" spans="1:2" x14ac:dyDescent="0.25">
      <c r="A500" s="5" t="s">
        <v>1682</v>
      </c>
      <c r="B500" s="6">
        <v>1335073.8699999999</v>
      </c>
    </row>
    <row r="501" spans="1:2" x14ac:dyDescent="0.25">
      <c r="A501" s="7" t="s">
        <v>37</v>
      </c>
      <c r="B501" s="6">
        <v>934208.34</v>
      </c>
    </row>
    <row r="502" spans="1:2" x14ac:dyDescent="0.25">
      <c r="A502" s="7" t="s">
        <v>3055</v>
      </c>
      <c r="B502" s="6">
        <v>229665.52999999997</v>
      </c>
    </row>
    <row r="503" spans="1:2" x14ac:dyDescent="0.25">
      <c r="A503" s="7" t="s">
        <v>3402</v>
      </c>
      <c r="B503" s="6">
        <v>121700</v>
      </c>
    </row>
    <row r="504" spans="1:2" x14ac:dyDescent="0.25">
      <c r="A504" s="7" t="s">
        <v>4296</v>
      </c>
      <c r="B504" s="6">
        <v>49500</v>
      </c>
    </row>
    <row r="505" spans="1:2" x14ac:dyDescent="0.25">
      <c r="A505" s="5" t="s">
        <v>2129</v>
      </c>
      <c r="B505" s="6">
        <v>4338656.3</v>
      </c>
    </row>
    <row r="506" spans="1:2" x14ac:dyDescent="0.25">
      <c r="A506" s="7" t="s">
        <v>37</v>
      </c>
      <c r="B506" s="6">
        <v>992720</v>
      </c>
    </row>
    <row r="507" spans="1:2" x14ac:dyDescent="0.25">
      <c r="A507" s="7" t="s">
        <v>3402</v>
      </c>
      <c r="B507" s="6">
        <v>762747.9</v>
      </c>
    </row>
    <row r="508" spans="1:2" x14ac:dyDescent="0.25">
      <c r="A508" s="7" t="s">
        <v>4296</v>
      </c>
      <c r="B508" s="6">
        <v>2504188.4</v>
      </c>
    </row>
    <row r="509" spans="1:2" x14ac:dyDescent="0.25">
      <c r="A509" s="7" t="s">
        <v>5053</v>
      </c>
      <c r="B509" s="6">
        <v>55000</v>
      </c>
    </row>
    <row r="510" spans="1:2" x14ac:dyDescent="0.25">
      <c r="A510" s="7" t="s">
        <v>5928</v>
      </c>
      <c r="B510" s="6">
        <v>24000</v>
      </c>
    </row>
    <row r="511" spans="1:2" x14ac:dyDescent="0.25">
      <c r="A511" s="5" t="s">
        <v>999</v>
      </c>
      <c r="B511" s="6">
        <v>4309212.0500000007</v>
      </c>
    </row>
    <row r="512" spans="1:2" x14ac:dyDescent="0.25">
      <c r="A512" s="7" t="s">
        <v>37</v>
      </c>
      <c r="B512" s="6">
        <v>2453412.0500000003</v>
      </c>
    </row>
    <row r="513" spans="1:2" x14ac:dyDescent="0.25">
      <c r="A513" s="7" t="s">
        <v>3402</v>
      </c>
      <c r="B513" s="6">
        <v>1011800</v>
      </c>
    </row>
    <row r="514" spans="1:2" x14ac:dyDescent="0.25">
      <c r="A514" s="7" t="s">
        <v>4296</v>
      </c>
      <c r="B514" s="6">
        <v>624000</v>
      </c>
    </row>
    <row r="515" spans="1:2" x14ac:dyDescent="0.25">
      <c r="A515" s="7" t="s">
        <v>5928</v>
      </c>
      <c r="B515" s="6">
        <v>220000</v>
      </c>
    </row>
    <row r="516" spans="1:2" x14ac:dyDescent="0.25">
      <c r="A516" s="5" t="s">
        <v>2463</v>
      </c>
      <c r="B516" s="6">
        <v>13713334.239999998</v>
      </c>
    </row>
    <row r="517" spans="1:2" x14ac:dyDescent="0.25">
      <c r="A517" s="7" t="s">
        <v>37</v>
      </c>
      <c r="B517" s="6">
        <v>12302828.399999999</v>
      </c>
    </row>
    <row r="518" spans="1:2" x14ac:dyDescent="0.25">
      <c r="A518" s="7" t="s">
        <v>3402</v>
      </c>
      <c r="B518" s="6">
        <v>82000</v>
      </c>
    </row>
    <row r="519" spans="1:2" x14ac:dyDescent="0.25">
      <c r="A519" s="7" t="s">
        <v>4296</v>
      </c>
      <c r="B519" s="6">
        <v>33000</v>
      </c>
    </row>
    <row r="520" spans="1:2" x14ac:dyDescent="0.25">
      <c r="A520" s="7" t="s">
        <v>5053</v>
      </c>
      <c r="B520" s="6">
        <v>1295505.8399999999</v>
      </c>
    </row>
    <row r="521" spans="1:2" x14ac:dyDescent="0.25">
      <c r="A521" s="5" t="s">
        <v>729</v>
      </c>
      <c r="B521" s="6">
        <v>2148884.7999999998</v>
      </c>
    </row>
    <row r="522" spans="1:2" x14ac:dyDescent="0.25">
      <c r="A522" s="7" t="s">
        <v>37</v>
      </c>
      <c r="B522" s="6">
        <v>220000</v>
      </c>
    </row>
    <row r="523" spans="1:2" x14ac:dyDescent="0.25">
      <c r="A523" s="7" t="s">
        <v>3402</v>
      </c>
      <c r="B523" s="6">
        <v>723020.80000000005</v>
      </c>
    </row>
    <row r="524" spans="1:2" x14ac:dyDescent="0.25">
      <c r="A524" s="7" t="s">
        <v>4296</v>
      </c>
      <c r="B524" s="6">
        <v>355000</v>
      </c>
    </row>
    <row r="525" spans="1:2" x14ac:dyDescent="0.25">
      <c r="A525" s="7" t="s">
        <v>5053</v>
      </c>
      <c r="B525" s="6">
        <v>40000</v>
      </c>
    </row>
    <row r="526" spans="1:2" x14ac:dyDescent="0.25">
      <c r="A526" s="7" t="s">
        <v>5928</v>
      </c>
      <c r="B526" s="6">
        <v>810864</v>
      </c>
    </row>
    <row r="527" spans="1:2" x14ac:dyDescent="0.25">
      <c r="A527" s="5" t="s">
        <v>3369</v>
      </c>
      <c r="B527" s="6">
        <v>3967929</v>
      </c>
    </row>
    <row r="528" spans="1:2" x14ac:dyDescent="0.25">
      <c r="A528" s="7" t="s">
        <v>3055</v>
      </c>
      <c r="B528" s="6">
        <v>1215929</v>
      </c>
    </row>
    <row r="529" spans="1:2" x14ac:dyDescent="0.25">
      <c r="A529" s="7" t="s">
        <v>5053</v>
      </c>
      <c r="B529" s="6">
        <v>2752000</v>
      </c>
    </row>
    <row r="530" spans="1:2" x14ac:dyDescent="0.25">
      <c r="A530" s="5" t="s">
        <v>1837</v>
      </c>
      <c r="B530" s="6">
        <v>1245000</v>
      </c>
    </row>
    <row r="531" spans="1:2" x14ac:dyDescent="0.25">
      <c r="A531" s="7" t="s">
        <v>37</v>
      </c>
      <c r="B531" s="6">
        <v>180000</v>
      </c>
    </row>
    <row r="532" spans="1:2" x14ac:dyDescent="0.25">
      <c r="A532" s="7" t="s">
        <v>4296</v>
      </c>
      <c r="B532" s="6">
        <v>690000</v>
      </c>
    </row>
    <row r="533" spans="1:2" x14ac:dyDescent="0.25">
      <c r="A533" s="7" t="s">
        <v>5053</v>
      </c>
      <c r="B533" s="6">
        <v>375000</v>
      </c>
    </row>
    <row r="534" spans="1:2" x14ac:dyDescent="0.25">
      <c r="A534" s="5" t="s">
        <v>2890</v>
      </c>
      <c r="B534" s="6">
        <v>53152220</v>
      </c>
    </row>
    <row r="535" spans="1:2" x14ac:dyDescent="0.25">
      <c r="A535" s="7" t="s">
        <v>37</v>
      </c>
      <c r="B535" s="6">
        <v>1973850</v>
      </c>
    </row>
    <row r="536" spans="1:2" x14ac:dyDescent="0.25">
      <c r="A536" s="7" t="s">
        <v>3402</v>
      </c>
      <c r="B536" s="6">
        <v>51178370</v>
      </c>
    </row>
    <row r="537" spans="1:2" x14ac:dyDescent="0.25">
      <c r="A537" s="5" t="s">
        <v>2546</v>
      </c>
      <c r="B537" s="6">
        <v>65000</v>
      </c>
    </row>
    <row r="538" spans="1:2" x14ac:dyDescent="0.25">
      <c r="A538" s="7" t="s">
        <v>37</v>
      </c>
      <c r="B538" s="6">
        <v>65000</v>
      </c>
    </row>
    <row r="539" spans="1:2" x14ac:dyDescent="0.25">
      <c r="A539" s="4" t="s">
        <v>1064</v>
      </c>
      <c r="B539" s="6">
        <v>25814971.879999999</v>
      </c>
    </row>
    <row r="540" spans="1:2" x14ac:dyDescent="0.25">
      <c r="A540" s="5" t="s">
        <v>1085</v>
      </c>
      <c r="B540" s="6">
        <v>1281974.8</v>
      </c>
    </row>
    <row r="541" spans="1:2" x14ac:dyDescent="0.25">
      <c r="A541" s="7" t="s">
        <v>37</v>
      </c>
      <c r="B541" s="6">
        <v>277569.8</v>
      </c>
    </row>
    <row r="542" spans="1:2" x14ac:dyDescent="0.25">
      <c r="A542" s="7" t="s">
        <v>3055</v>
      </c>
      <c r="B542" s="6">
        <v>116400</v>
      </c>
    </row>
    <row r="543" spans="1:2" x14ac:dyDescent="0.25">
      <c r="A543" s="7" t="s">
        <v>4296</v>
      </c>
      <c r="B543" s="6">
        <v>138425</v>
      </c>
    </row>
    <row r="544" spans="1:2" x14ac:dyDescent="0.25">
      <c r="A544" s="7" t="s">
        <v>5053</v>
      </c>
      <c r="B544" s="6">
        <v>749580</v>
      </c>
    </row>
    <row r="545" spans="1:2" x14ac:dyDescent="0.25">
      <c r="A545" s="5" t="s">
        <v>1062</v>
      </c>
      <c r="B545" s="6">
        <v>762568.6</v>
      </c>
    </row>
    <row r="546" spans="1:2" x14ac:dyDescent="0.25">
      <c r="A546" s="7" t="s">
        <v>37</v>
      </c>
      <c r="B546" s="6">
        <v>505128.6</v>
      </c>
    </row>
    <row r="547" spans="1:2" x14ac:dyDescent="0.25">
      <c r="A547" s="7" t="s">
        <v>4296</v>
      </c>
      <c r="B547" s="6">
        <v>98000</v>
      </c>
    </row>
    <row r="548" spans="1:2" x14ac:dyDescent="0.25">
      <c r="A548" s="7" t="s">
        <v>5053</v>
      </c>
      <c r="B548" s="6">
        <v>159440</v>
      </c>
    </row>
    <row r="549" spans="1:2" x14ac:dyDescent="0.25">
      <c r="A549" s="5" t="s">
        <v>1631</v>
      </c>
      <c r="B549" s="6">
        <v>871428.48</v>
      </c>
    </row>
    <row r="550" spans="1:2" x14ac:dyDescent="0.25">
      <c r="A550" s="7" t="s">
        <v>37</v>
      </c>
      <c r="B550" s="6">
        <v>383100</v>
      </c>
    </row>
    <row r="551" spans="1:2" x14ac:dyDescent="0.25">
      <c r="A551" s="7" t="s">
        <v>4296</v>
      </c>
      <c r="B551" s="6">
        <v>73260</v>
      </c>
    </row>
    <row r="552" spans="1:2" x14ac:dyDescent="0.25">
      <c r="A552" s="7" t="s">
        <v>5053</v>
      </c>
      <c r="B552" s="6">
        <v>415068.48</v>
      </c>
    </row>
    <row r="553" spans="1:2" x14ac:dyDescent="0.25">
      <c r="A553" s="5" t="s">
        <v>2956</v>
      </c>
      <c r="B553" s="6">
        <v>7564000</v>
      </c>
    </row>
    <row r="554" spans="1:2" x14ac:dyDescent="0.25">
      <c r="A554" s="7" t="s">
        <v>37</v>
      </c>
      <c r="B554" s="6">
        <v>7095000</v>
      </c>
    </row>
    <row r="555" spans="1:2" x14ac:dyDescent="0.25">
      <c r="A555" s="7" t="s">
        <v>3055</v>
      </c>
      <c r="B555" s="6">
        <v>214000</v>
      </c>
    </row>
    <row r="556" spans="1:2" x14ac:dyDescent="0.25">
      <c r="A556" s="7" t="s">
        <v>5053</v>
      </c>
      <c r="B556" s="6">
        <v>255000</v>
      </c>
    </row>
    <row r="557" spans="1:2" x14ac:dyDescent="0.25">
      <c r="A557" s="5" t="s">
        <v>4884</v>
      </c>
      <c r="B557" s="6">
        <v>15335000</v>
      </c>
    </row>
    <row r="558" spans="1:2" x14ac:dyDescent="0.25">
      <c r="A558" s="7" t="s">
        <v>4296</v>
      </c>
      <c r="B558" s="6">
        <v>15335000</v>
      </c>
    </row>
    <row r="559" spans="1:2" x14ac:dyDescent="0.25">
      <c r="A559" s="4" t="s">
        <v>740</v>
      </c>
      <c r="B559" s="6">
        <v>19851332.669999998</v>
      </c>
    </row>
    <row r="560" spans="1:2" x14ac:dyDescent="0.25">
      <c r="A560" s="5" t="s">
        <v>5755</v>
      </c>
      <c r="B560" s="6">
        <v>411805</v>
      </c>
    </row>
    <row r="561" spans="1:2" x14ac:dyDescent="0.25">
      <c r="A561" s="7" t="s">
        <v>5053</v>
      </c>
      <c r="B561" s="6">
        <v>411805</v>
      </c>
    </row>
    <row r="562" spans="1:2" x14ac:dyDescent="0.25">
      <c r="A562" s="5" t="s">
        <v>1961</v>
      </c>
      <c r="B562" s="6">
        <v>1791549.85</v>
      </c>
    </row>
    <row r="563" spans="1:2" x14ac:dyDescent="0.25">
      <c r="A563" s="7" t="s">
        <v>37</v>
      </c>
      <c r="B563" s="6">
        <v>1618049.85</v>
      </c>
    </row>
    <row r="564" spans="1:2" x14ac:dyDescent="0.25">
      <c r="A564" s="7" t="s">
        <v>5928</v>
      </c>
      <c r="B564" s="6">
        <v>173500</v>
      </c>
    </row>
    <row r="565" spans="1:2" x14ac:dyDescent="0.25">
      <c r="A565" s="5" t="s">
        <v>1970</v>
      </c>
      <c r="B565" s="6">
        <v>521660</v>
      </c>
    </row>
    <row r="566" spans="1:2" x14ac:dyDescent="0.25">
      <c r="A566" s="7" t="s">
        <v>37</v>
      </c>
      <c r="B566" s="6">
        <v>521660</v>
      </c>
    </row>
    <row r="567" spans="1:2" x14ac:dyDescent="0.25">
      <c r="A567" s="5" t="s">
        <v>1604</v>
      </c>
      <c r="B567" s="6">
        <v>876996.5</v>
      </c>
    </row>
    <row r="568" spans="1:2" x14ac:dyDescent="0.25">
      <c r="A568" s="7" t="s">
        <v>37</v>
      </c>
      <c r="B568" s="6">
        <v>432600</v>
      </c>
    </row>
    <row r="569" spans="1:2" x14ac:dyDescent="0.25">
      <c r="A569" s="7" t="s">
        <v>3402</v>
      </c>
      <c r="B569" s="6">
        <v>69396.5</v>
      </c>
    </row>
    <row r="570" spans="1:2" x14ac:dyDescent="0.25">
      <c r="A570" s="7" t="s">
        <v>5928</v>
      </c>
      <c r="B570" s="6">
        <v>375000</v>
      </c>
    </row>
    <row r="571" spans="1:2" x14ac:dyDescent="0.25">
      <c r="A571" s="5" t="s">
        <v>3986</v>
      </c>
      <c r="B571" s="6">
        <v>205516.1</v>
      </c>
    </row>
    <row r="572" spans="1:2" x14ac:dyDescent="0.25">
      <c r="A572" s="7" t="s">
        <v>3402</v>
      </c>
      <c r="B572" s="6">
        <v>86688</v>
      </c>
    </row>
    <row r="573" spans="1:2" x14ac:dyDescent="0.25">
      <c r="A573" s="7" t="s">
        <v>5053</v>
      </c>
      <c r="B573" s="6">
        <v>118828.1</v>
      </c>
    </row>
    <row r="574" spans="1:2" x14ac:dyDescent="0.25">
      <c r="A574" s="5" t="s">
        <v>1097</v>
      </c>
      <c r="B574" s="6">
        <v>10162752.35</v>
      </c>
    </row>
    <row r="575" spans="1:2" x14ac:dyDescent="0.25">
      <c r="A575" s="7" t="s">
        <v>37</v>
      </c>
      <c r="B575" s="6">
        <v>8806472</v>
      </c>
    </row>
    <row r="576" spans="1:2" x14ac:dyDescent="0.25">
      <c r="A576" s="7" t="s">
        <v>3402</v>
      </c>
      <c r="B576" s="6">
        <v>561514.35</v>
      </c>
    </row>
    <row r="577" spans="1:2" x14ac:dyDescent="0.25">
      <c r="A577" s="7" t="s">
        <v>4296</v>
      </c>
      <c r="B577" s="6">
        <v>455018</v>
      </c>
    </row>
    <row r="578" spans="1:2" x14ac:dyDescent="0.25">
      <c r="A578" s="7" t="s">
        <v>5053</v>
      </c>
      <c r="B578" s="6">
        <v>339748</v>
      </c>
    </row>
    <row r="579" spans="1:2" x14ac:dyDescent="0.25">
      <c r="A579" s="5" t="s">
        <v>1327</v>
      </c>
      <c r="B579" s="6">
        <v>444980</v>
      </c>
    </row>
    <row r="580" spans="1:2" x14ac:dyDescent="0.25">
      <c r="A580" s="7" t="s">
        <v>37</v>
      </c>
      <c r="B580" s="6">
        <v>319980</v>
      </c>
    </row>
    <row r="581" spans="1:2" x14ac:dyDescent="0.25">
      <c r="A581" s="7" t="s">
        <v>5053</v>
      </c>
      <c r="B581" s="6">
        <v>125000</v>
      </c>
    </row>
    <row r="582" spans="1:2" x14ac:dyDescent="0.25">
      <c r="A582" s="5" t="s">
        <v>847</v>
      </c>
      <c r="B582" s="6">
        <v>1711334.8</v>
      </c>
    </row>
    <row r="583" spans="1:2" x14ac:dyDescent="0.25">
      <c r="A583" s="7" t="s">
        <v>37</v>
      </c>
      <c r="B583" s="6">
        <v>1114034.8</v>
      </c>
    </row>
    <row r="584" spans="1:2" x14ac:dyDescent="0.25">
      <c r="A584" s="7" t="s">
        <v>3055</v>
      </c>
      <c r="B584" s="6">
        <v>175950</v>
      </c>
    </row>
    <row r="585" spans="1:2" x14ac:dyDescent="0.25">
      <c r="A585" s="7" t="s">
        <v>4296</v>
      </c>
      <c r="B585" s="6">
        <v>214000</v>
      </c>
    </row>
    <row r="586" spans="1:2" x14ac:dyDescent="0.25">
      <c r="A586" s="7" t="s">
        <v>5928</v>
      </c>
      <c r="B586" s="6">
        <v>207350</v>
      </c>
    </row>
    <row r="587" spans="1:2" x14ac:dyDescent="0.25">
      <c r="A587" s="5" t="s">
        <v>1946</v>
      </c>
      <c r="B587" s="6">
        <v>642865.27</v>
      </c>
    </row>
    <row r="588" spans="1:2" x14ac:dyDescent="0.25">
      <c r="A588" s="7" t="s">
        <v>37</v>
      </c>
      <c r="B588" s="6">
        <v>642865.27</v>
      </c>
    </row>
    <row r="589" spans="1:2" x14ac:dyDescent="0.25">
      <c r="A589" s="5" t="s">
        <v>1599</v>
      </c>
      <c r="B589" s="6">
        <v>175700</v>
      </c>
    </row>
    <row r="590" spans="1:2" x14ac:dyDescent="0.25">
      <c r="A590" s="7" t="s">
        <v>37</v>
      </c>
      <c r="B590" s="6">
        <v>1300</v>
      </c>
    </row>
    <row r="591" spans="1:2" x14ac:dyDescent="0.25">
      <c r="A591" s="7" t="s">
        <v>3402</v>
      </c>
      <c r="B591" s="6">
        <v>59400</v>
      </c>
    </row>
    <row r="592" spans="1:2" x14ac:dyDescent="0.25">
      <c r="A592" s="7" t="s">
        <v>4296</v>
      </c>
      <c r="B592" s="6">
        <v>50000</v>
      </c>
    </row>
    <row r="593" spans="1:2" x14ac:dyDescent="0.25">
      <c r="A593" s="7" t="s">
        <v>5053</v>
      </c>
      <c r="B593" s="6">
        <v>65000</v>
      </c>
    </row>
    <row r="594" spans="1:2" x14ac:dyDescent="0.25">
      <c r="A594" s="5" t="s">
        <v>2250</v>
      </c>
      <c r="B594" s="6">
        <v>731000</v>
      </c>
    </row>
    <row r="595" spans="1:2" x14ac:dyDescent="0.25">
      <c r="A595" s="7" t="s">
        <v>37</v>
      </c>
      <c r="B595" s="6">
        <v>378000</v>
      </c>
    </row>
    <row r="596" spans="1:2" x14ac:dyDescent="0.25">
      <c r="A596" s="7" t="s">
        <v>4296</v>
      </c>
      <c r="B596" s="6">
        <v>155000</v>
      </c>
    </row>
    <row r="597" spans="1:2" x14ac:dyDescent="0.25">
      <c r="A597" s="7" t="s">
        <v>5928</v>
      </c>
      <c r="B597" s="6">
        <v>198000</v>
      </c>
    </row>
    <row r="598" spans="1:2" x14ac:dyDescent="0.25">
      <c r="A598" s="5" t="s">
        <v>3512</v>
      </c>
      <c r="B598" s="6">
        <v>662430</v>
      </c>
    </row>
    <row r="599" spans="1:2" x14ac:dyDescent="0.25">
      <c r="A599" s="7" t="s">
        <v>3402</v>
      </c>
      <c r="B599" s="6">
        <v>404530</v>
      </c>
    </row>
    <row r="600" spans="1:2" x14ac:dyDescent="0.25">
      <c r="A600" s="7" t="s">
        <v>4296</v>
      </c>
      <c r="B600" s="6">
        <v>44000</v>
      </c>
    </row>
    <row r="601" spans="1:2" x14ac:dyDescent="0.25">
      <c r="A601" s="7" t="s">
        <v>5928</v>
      </c>
      <c r="B601" s="6">
        <v>213900</v>
      </c>
    </row>
    <row r="602" spans="1:2" x14ac:dyDescent="0.25">
      <c r="A602" s="5" t="s">
        <v>738</v>
      </c>
      <c r="B602" s="6">
        <v>1372642.8</v>
      </c>
    </row>
    <row r="603" spans="1:2" x14ac:dyDescent="0.25">
      <c r="A603" s="7" t="s">
        <v>37</v>
      </c>
      <c r="B603" s="6">
        <v>719490</v>
      </c>
    </row>
    <row r="604" spans="1:2" x14ac:dyDescent="0.25">
      <c r="A604" s="7" t="s">
        <v>4296</v>
      </c>
      <c r="B604" s="6">
        <v>66000</v>
      </c>
    </row>
    <row r="605" spans="1:2" x14ac:dyDescent="0.25">
      <c r="A605" s="7" t="s">
        <v>5053</v>
      </c>
      <c r="B605" s="6">
        <v>378000</v>
      </c>
    </row>
    <row r="606" spans="1:2" x14ac:dyDescent="0.25">
      <c r="A606" s="7" t="s">
        <v>5928</v>
      </c>
      <c r="B606" s="6">
        <v>209152.8</v>
      </c>
    </row>
    <row r="607" spans="1:2" x14ac:dyDescent="0.25">
      <c r="A607" s="5" t="s">
        <v>3034</v>
      </c>
      <c r="B607" s="6">
        <v>135000</v>
      </c>
    </row>
    <row r="608" spans="1:2" x14ac:dyDescent="0.25">
      <c r="A608" s="7" t="s">
        <v>37</v>
      </c>
      <c r="B608" s="6">
        <v>135000</v>
      </c>
    </row>
    <row r="609" spans="1:2" x14ac:dyDescent="0.25">
      <c r="A609" s="5" t="s">
        <v>3359</v>
      </c>
      <c r="B609" s="6">
        <v>5100</v>
      </c>
    </row>
    <row r="610" spans="1:2" x14ac:dyDescent="0.25">
      <c r="A610" s="7" t="s">
        <v>3055</v>
      </c>
      <c r="B610" s="6">
        <v>5100</v>
      </c>
    </row>
    <row r="611" spans="1:2" x14ac:dyDescent="0.25">
      <c r="A611" s="4" t="s">
        <v>140</v>
      </c>
      <c r="B611" s="6">
        <v>259632176.05000001</v>
      </c>
    </row>
    <row r="612" spans="1:2" x14ac:dyDescent="0.25">
      <c r="A612" s="5" t="s">
        <v>138</v>
      </c>
      <c r="B612" s="6">
        <v>1253121.5</v>
      </c>
    </row>
    <row r="613" spans="1:2" x14ac:dyDescent="0.25">
      <c r="A613" s="7" t="s">
        <v>37</v>
      </c>
      <c r="B613" s="6">
        <v>923521.5</v>
      </c>
    </row>
    <row r="614" spans="1:2" x14ac:dyDescent="0.25">
      <c r="A614" s="7" t="s">
        <v>3402</v>
      </c>
      <c r="B614" s="6">
        <v>329600</v>
      </c>
    </row>
    <row r="615" spans="1:2" x14ac:dyDescent="0.25">
      <c r="A615" s="5" t="s">
        <v>952</v>
      </c>
      <c r="B615" s="6">
        <v>194057.18</v>
      </c>
    </row>
    <row r="616" spans="1:2" x14ac:dyDescent="0.25">
      <c r="A616" s="7" t="s">
        <v>37</v>
      </c>
      <c r="B616" s="6">
        <v>194057.18</v>
      </c>
    </row>
    <row r="617" spans="1:2" x14ac:dyDescent="0.25">
      <c r="A617" s="5" t="s">
        <v>1907</v>
      </c>
      <c r="B617" s="6">
        <v>1188260</v>
      </c>
    </row>
    <row r="618" spans="1:2" x14ac:dyDescent="0.25">
      <c r="A618" s="7" t="s">
        <v>37</v>
      </c>
      <c r="B618" s="6">
        <v>820800</v>
      </c>
    </row>
    <row r="619" spans="1:2" x14ac:dyDescent="0.25">
      <c r="A619" s="7" t="s">
        <v>4296</v>
      </c>
      <c r="B619" s="6">
        <v>250000</v>
      </c>
    </row>
    <row r="620" spans="1:2" x14ac:dyDescent="0.25">
      <c r="A620" s="7" t="s">
        <v>5928</v>
      </c>
      <c r="B620" s="6">
        <v>117460</v>
      </c>
    </row>
    <row r="621" spans="1:2" x14ac:dyDescent="0.25">
      <c r="A621" s="5" t="s">
        <v>2508</v>
      </c>
      <c r="B621" s="6">
        <v>5658184.04</v>
      </c>
    </row>
    <row r="622" spans="1:2" x14ac:dyDescent="0.25">
      <c r="A622" s="7" t="s">
        <v>37</v>
      </c>
      <c r="B622" s="6">
        <v>5658184.04</v>
      </c>
    </row>
    <row r="623" spans="1:2" x14ac:dyDescent="0.25">
      <c r="A623" s="5" t="s">
        <v>1033</v>
      </c>
      <c r="B623" s="6">
        <v>1531317.92</v>
      </c>
    </row>
    <row r="624" spans="1:2" x14ac:dyDescent="0.25">
      <c r="A624" s="7" t="s">
        <v>37</v>
      </c>
      <c r="B624" s="6">
        <v>1240427.92</v>
      </c>
    </row>
    <row r="625" spans="1:2" x14ac:dyDescent="0.25">
      <c r="A625" s="7" t="s">
        <v>4296</v>
      </c>
      <c r="B625" s="6">
        <v>290890</v>
      </c>
    </row>
    <row r="626" spans="1:2" x14ac:dyDescent="0.25">
      <c r="A626" s="5" t="s">
        <v>974</v>
      </c>
      <c r="B626" s="6">
        <v>1795856.0899999999</v>
      </c>
    </row>
    <row r="627" spans="1:2" x14ac:dyDescent="0.25">
      <c r="A627" s="7" t="s">
        <v>37</v>
      </c>
      <c r="B627" s="6">
        <v>1009406.09</v>
      </c>
    </row>
    <row r="628" spans="1:2" x14ac:dyDescent="0.25">
      <c r="A628" s="7" t="s">
        <v>5053</v>
      </c>
      <c r="B628" s="6">
        <v>94450</v>
      </c>
    </row>
    <row r="629" spans="1:2" x14ac:dyDescent="0.25">
      <c r="A629" s="7" t="s">
        <v>5928</v>
      </c>
      <c r="B629" s="6">
        <v>692000</v>
      </c>
    </row>
    <row r="630" spans="1:2" x14ac:dyDescent="0.25">
      <c r="A630" s="5" t="s">
        <v>2435</v>
      </c>
      <c r="B630" s="6">
        <v>247926803.31999999</v>
      </c>
    </row>
    <row r="631" spans="1:2" x14ac:dyDescent="0.25">
      <c r="A631" s="7" t="s">
        <v>37</v>
      </c>
      <c r="B631" s="6">
        <v>20944603.32</v>
      </c>
    </row>
    <row r="632" spans="1:2" x14ac:dyDescent="0.25">
      <c r="A632" s="7" t="s">
        <v>3055</v>
      </c>
      <c r="B632" s="6">
        <v>749700</v>
      </c>
    </row>
    <row r="633" spans="1:2" x14ac:dyDescent="0.25">
      <c r="A633" s="7" t="s">
        <v>3402</v>
      </c>
      <c r="B633" s="6">
        <v>59825000</v>
      </c>
    </row>
    <row r="634" spans="1:2" x14ac:dyDescent="0.25">
      <c r="A634" s="7" t="s">
        <v>4296</v>
      </c>
      <c r="B634" s="6">
        <v>127365200</v>
      </c>
    </row>
    <row r="635" spans="1:2" x14ac:dyDescent="0.25">
      <c r="A635" s="7" t="s">
        <v>5053</v>
      </c>
      <c r="B635" s="6">
        <v>8270000</v>
      </c>
    </row>
    <row r="636" spans="1:2" x14ac:dyDescent="0.25">
      <c r="A636" s="7" t="s">
        <v>5928</v>
      </c>
      <c r="B636" s="6">
        <v>30772300</v>
      </c>
    </row>
    <row r="637" spans="1:2" x14ac:dyDescent="0.25">
      <c r="A637" s="5" t="s">
        <v>6445</v>
      </c>
      <c r="B637" s="6">
        <v>63576</v>
      </c>
    </row>
    <row r="638" spans="1:2" x14ac:dyDescent="0.25">
      <c r="A638" s="7" t="s">
        <v>5928</v>
      </c>
      <c r="B638" s="6">
        <v>63576</v>
      </c>
    </row>
    <row r="639" spans="1:2" x14ac:dyDescent="0.25">
      <c r="A639" s="5" t="s">
        <v>3087</v>
      </c>
      <c r="B639" s="6">
        <v>21000</v>
      </c>
    </row>
    <row r="640" spans="1:2" x14ac:dyDescent="0.25">
      <c r="A640" s="7" t="s">
        <v>3055</v>
      </c>
      <c r="B640" s="6">
        <v>9000</v>
      </c>
    </row>
    <row r="641" spans="1:2" x14ac:dyDescent="0.25">
      <c r="A641" s="7" t="s">
        <v>4296</v>
      </c>
      <c r="B641" s="6">
        <v>12000</v>
      </c>
    </row>
    <row r="642" spans="1:2" x14ac:dyDescent="0.25">
      <c r="A642" s="4" t="s">
        <v>6465</v>
      </c>
      <c r="B642" s="6">
        <v>15119321.1</v>
      </c>
    </row>
    <row r="643" spans="1:2" x14ac:dyDescent="0.25">
      <c r="A643" s="5" t="s">
        <v>530</v>
      </c>
      <c r="B643" s="6">
        <v>11566803.4</v>
      </c>
    </row>
    <row r="644" spans="1:2" x14ac:dyDescent="0.25">
      <c r="A644" s="7" t="s">
        <v>37</v>
      </c>
      <c r="B644" s="6">
        <v>443997</v>
      </c>
    </row>
    <row r="645" spans="1:2" x14ac:dyDescent="0.25">
      <c r="A645" s="7" t="s">
        <v>3055</v>
      </c>
      <c r="B645" s="6">
        <v>140000</v>
      </c>
    </row>
    <row r="646" spans="1:2" x14ac:dyDescent="0.25">
      <c r="A646" s="7" t="s">
        <v>3402</v>
      </c>
      <c r="B646" s="6">
        <v>223000</v>
      </c>
    </row>
    <row r="647" spans="1:2" x14ac:dyDescent="0.25">
      <c r="A647" s="7" t="s">
        <v>4296</v>
      </c>
      <c r="B647" s="6">
        <v>10000000</v>
      </c>
    </row>
    <row r="648" spans="1:2" x14ac:dyDescent="0.25">
      <c r="A648" s="7" t="s">
        <v>5053</v>
      </c>
      <c r="B648" s="6">
        <v>759806.4</v>
      </c>
    </row>
    <row r="649" spans="1:2" x14ac:dyDescent="0.25">
      <c r="A649" s="5" t="s">
        <v>3063</v>
      </c>
      <c r="B649" s="6">
        <v>3552517.7</v>
      </c>
    </row>
    <row r="650" spans="1:2" x14ac:dyDescent="0.25">
      <c r="A650" s="7" t="s">
        <v>3055</v>
      </c>
      <c r="B650" s="6">
        <v>154915.20000000001</v>
      </c>
    </row>
    <row r="651" spans="1:2" x14ac:dyDescent="0.25">
      <c r="A651" s="7" t="s">
        <v>3402</v>
      </c>
      <c r="B651" s="6">
        <v>740702.5</v>
      </c>
    </row>
    <row r="652" spans="1:2" x14ac:dyDescent="0.25">
      <c r="A652" s="7" t="s">
        <v>4296</v>
      </c>
      <c r="B652" s="6">
        <v>2656900</v>
      </c>
    </row>
    <row r="653" spans="1:2" x14ac:dyDescent="0.25">
      <c r="A653" s="4" t="s">
        <v>568</v>
      </c>
      <c r="B653" s="6">
        <v>3354478.1</v>
      </c>
    </row>
    <row r="654" spans="1:2" x14ac:dyDescent="0.25">
      <c r="A654" s="5" t="s">
        <v>947</v>
      </c>
      <c r="B654" s="6">
        <v>334974.56</v>
      </c>
    </row>
    <row r="655" spans="1:2" x14ac:dyDescent="0.25">
      <c r="A655" s="7" t="s">
        <v>37</v>
      </c>
      <c r="B655" s="6">
        <v>79474.559999999998</v>
      </c>
    </row>
    <row r="656" spans="1:2" x14ac:dyDescent="0.25">
      <c r="A656" s="7" t="s">
        <v>3055</v>
      </c>
      <c r="B656" s="6">
        <v>145500</v>
      </c>
    </row>
    <row r="657" spans="1:2" x14ac:dyDescent="0.25">
      <c r="A657" s="7" t="s">
        <v>4296</v>
      </c>
      <c r="B657" s="6">
        <v>110000</v>
      </c>
    </row>
    <row r="658" spans="1:2" x14ac:dyDescent="0.25">
      <c r="A658" s="5" t="s">
        <v>566</v>
      </c>
      <c r="B658" s="6">
        <v>462936</v>
      </c>
    </row>
    <row r="659" spans="1:2" x14ac:dyDescent="0.25">
      <c r="A659" s="7" t="s">
        <v>37</v>
      </c>
      <c r="B659" s="6">
        <v>198000</v>
      </c>
    </row>
    <row r="660" spans="1:2" x14ac:dyDescent="0.25">
      <c r="A660" s="7" t="s">
        <v>3402</v>
      </c>
      <c r="B660" s="6">
        <v>209936</v>
      </c>
    </row>
    <row r="661" spans="1:2" x14ac:dyDescent="0.25">
      <c r="A661" s="7" t="s">
        <v>5053</v>
      </c>
      <c r="B661" s="6">
        <v>55000</v>
      </c>
    </row>
    <row r="662" spans="1:2" x14ac:dyDescent="0.25">
      <c r="A662" s="5" t="s">
        <v>1654</v>
      </c>
      <c r="B662" s="6">
        <v>1713571.54</v>
      </c>
    </row>
    <row r="663" spans="1:2" x14ac:dyDescent="0.25">
      <c r="A663" s="7" t="s">
        <v>37</v>
      </c>
      <c r="B663" s="6">
        <v>345643.54</v>
      </c>
    </row>
    <row r="664" spans="1:2" x14ac:dyDescent="0.25">
      <c r="A664" s="7" t="s">
        <v>3055</v>
      </c>
      <c r="B664" s="6">
        <v>49000</v>
      </c>
    </row>
    <row r="665" spans="1:2" x14ac:dyDescent="0.25">
      <c r="A665" s="7" t="s">
        <v>5053</v>
      </c>
      <c r="B665" s="6">
        <v>238928</v>
      </c>
    </row>
    <row r="666" spans="1:2" x14ac:dyDescent="0.25">
      <c r="A666" s="7" t="s">
        <v>5928</v>
      </c>
      <c r="B666" s="6">
        <v>1080000</v>
      </c>
    </row>
    <row r="667" spans="1:2" x14ac:dyDescent="0.25">
      <c r="A667" s="5" t="s">
        <v>2856</v>
      </c>
      <c r="B667" s="6">
        <v>842996</v>
      </c>
    </row>
    <row r="668" spans="1:2" x14ac:dyDescent="0.25">
      <c r="A668" s="7" t="s">
        <v>37</v>
      </c>
      <c r="B668" s="6">
        <v>756</v>
      </c>
    </row>
    <row r="669" spans="1:2" x14ac:dyDescent="0.25">
      <c r="A669" s="7" t="s">
        <v>3055</v>
      </c>
      <c r="B669" s="6">
        <v>2240</v>
      </c>
    </row>
    <row r="670" spans="1:2" x14ac:dyDescent="0.25">
      <c r="A670" s="7" t="s">
        <v>4296</v>
      </c>
      <c r="B670" s="6">
        <v>600000</v>
      </c>
    </row>
    <row r="671" spans="1:2" x14ac:dyDescent="0.25">
      <c r="A671" s="7" t="s">
        <v>5053</v>
      </c>
      <c r="B671" s="6">
        <v>240000</v>
      </c>
    </row>
    <row r="672" spans="1:2" x14ac:dyDescent="0.25">
      <c r="A672" s="4" t="s">
        <v>4206</v>
      </c>
      <c r="B672" s="6">
        <v>336000</v>
      </c>
    </row>
    <row r="673" spans="1:2" x14ac:dyDescent="0.25">
      <c r="A673" s="5" t="s">
        <v>4204</v>
      </c>
      <c r="B673" s="6">
        <v>336000</v>
      </c>
    </row>
    <row r="674" spans="1:2" x14ac:dyDescent="0.25">
      <c r="A674" s="7" t="s">
        <v>3402</v>
      </c>
      <c r="B674" s="6">
        <v>336000</v>
      </c>
    </row>
    <row r="675" spans="1:2" x14ac:dyDescent="0.25">
      <c r="A675" s="4" t="s">
        <v>68</v>
      </c>
      <c r="B675" s="6">
        <v>46918519.850000001</v>
      </c>
    </row>
    <row r="676" spans="1:2" x14ac:dyDescent="0.25">
      <c r="A676" s="5" t="s">
        <v>102</v>
      </c>
      <c r="B676" s="6">
        <v>4580540.5999999996</v>
      </c>
    </row>
    <row r="677" spans="1:2" x14ac:dyDescent="0.25">
      <c r="A677" s="7" t="s">
        <v>37</v>
      </c>
      <c r="B677" s="6">
        <v>1329050</v>
      </c>
    </row>
    <row r="678" spans="1:2" x14ac:dyDescent="0.25">
      <c r="A678" s="7" t="s">
        <v>3402</v>
      </c>
      <c r="B678" s="6">
        <v>164510.6</v>
      </c>
    </row>
    <row r="679" spans="1:2" x14ac:dyDescent="0.25">
      <c r="A679" s="7" t="s">
        <v>5053</v>
      </c>
      <c r="B679" s="6">
        <v>2958500</v>
      </c>
    </row>
    <row r="680" spans="1:2" x14ac:dyDescent="0.25">
      <c r="A680" s="7" t="s">
        <v>5928</v>
      </c>
      <c r="B680" s="6">
        <v>128480</v>
      </c>
    </row>
    <row r="681" spans="1:2" x14ac:dyDescent="0.25">
      <c r="A681" s="5" t="s">
        <v>1823</v>
      </c>
      <c r="B681" s="6">
        <v>706800</v>
      </c>
    </row>
    <row r="682" spans="1:2" x14ac:dyDescent="0.25">
      <c r="A682" s="7" t="s">
        <v>37</v>
      </c>
      <c r="B682" s="6">
        <v>293000</v>
      </c>
    </row>
    <row r="683" spans="1:2" x14ac:dyDescent="0.25">
      <c r="A683" s="7" t="s">
        <v>5053</v>
      </c>
      <c r="B683" s="6">
        <v>413800</v>
      </c>
    </row>
    <row r="684" spans="1:2" x14ac:dyDescent="0.25">
      <c r="A684" s="5" t="s">
        <v>1619</v>
      </c>
      <c r="B684" s="6">
        <v>797579.25</v>
      </c>
    </row>
    <row r="685" spans="1:2" x14ac:dyDescent="0.25">
      <c r="A685" s="7" t="s">
        <v>37</v>
      </c>
      <c r="B685" s="6">
        <v>797579.25</v>
      </c>
    </row>
    <row r="686" spans="1:2" x14ac:dyDescent="0.25">
      <c r="A686" s="5" t="s">
        <v>5491</v>
      </c>
      <c r="B686" s="6">
        <v>576620</v>
      </c>
    </row>
    <row r="687" spans="1:2" x14ac:dyDescent="0.25">
      <c r="A687" s="7" t="s">
        <v>5053</v>
      </c>
      <c r="B687" s="6">
        <v>576620</v>
      </c>
    </row>
    <row r="688" spans="1:2" x14ac:dyDescent="0.25">
      <c r="A688" s="5" t="s">
        <v>66</v>
      </c>
      <c r="B688" s="6">
        <v>149700</v>
      </c>
    </row>
    <row r="689" spans="1:2" x14ac:dyDescent="0.25">
      <c r="A689" s="7" t="s">
        <v>37</v>
      </c>
      <c r="B689" s="6">
        <v>149700</v>
      </c>
    </row>
    <row r="690" spans="1:2" x14ac:dyDescent="0.25">
      <c r="A690" s="5" t="s">
        <v>1360</v>
      </c>
      <c r="B690" s="6">
        <v>643113.32999999996</v>
      </c>
    </row>
    <row r="691" spans="1:2" x14ac:dyDescent="0.25">
      <c r="A691" s="7" t="s">
        <v>37</v>
      </c>
      <c r="B691" s="6">
        <v>584780</v>
      </c>
    </row>
    <row r="692" spans="1:2" x14ac:dyDescent="0.25">
      <c r="A692" s="7" t="s">
        <v>5053</v>
      </c>
      <c r="B692" s="6">
        <v>58333.33</v>
      </c>
    </row>
    <row r="693" spans="1:2" x14ac:dyDescent="0.25">
      <c r="A693" s="5" t="s">
        <v>1379</v>
      </c>
      <c r="B693" s="6">
        <v>592998.21000000008</v>
      </c>
    </row>
    <row r="694" spans="1:2" x14ac:dyDescent="0.25">
      <c r="A694" s="7" t="s">
        <v>37</v>
      </c>
      <c r="B694" s="6">
        <v>248105.01000000004</v>
      </c>
    </row>
    <row r="695" spans="1:2" x14ac:dyDescent="0.25">
      <c r="A695" s="7" t="s">
        <v>5053</v>
      </c>
      <c r="B695" s="6">
        <v>302893.2</v>
      </c>
    </row>
    <row r="696" spans="1:2" x14ac:dyDescent="0.25">
      <c r="A696" s="7" t="s">
        <v>5928</v>
      </c>
      <c r="B696" s="6">
        <v>42000</v>
      </c>
    </row>
    <row r="697" spans="1:2" x14ac:dyDescent="0.25">
      <c r="A697" s="5" t="s">
        <v>130</v>
      </c>
      <c r="B697" s="6">
        <v>496600</v>
      </c>
    </row>
    <row r="698" spans="1:2" x14ac:dyDescent="0.25">
      <c r="A698" s="7" t="s">
        <v>37</v>
      </c>
      <c r="B698" s="6">
        <v>178000</v>
      </c>
    </row>
    <row r="699" spans="1:2" x14ac:dyDescent="0.25">
      <c r="A699" s="7" t="s">
        <v>4296</v>
      </c>
      <c r="B699" s="6">
        <v>135000</v>
      </c>
    </row>
    <row r="700" spans="1:2" x14ac:dyDescent="0.25">
      <c r="A700" s="7" t="s">
        <v>5053</v>
      </c>
      <c r="B700" s="6">
        <v>183600</v>
      </c>
    </row>
    <row r="701" spans="1:2" x14ac:dyDescent="0.25">
      <c r="A701" s="5" t="s">
        <v>296</v>
      </c>
      <c r="B701" s="6">
        <v>2848500.05</v>
      </c>
    </row>
    <row r="702" spans="1:2" x14ac:dyDescent="0.25">
      <c r="A702" s="7" t="s">
        <v>37</v>
      </c>
      <c r="B702" s="6">
        <v>1174100.05</v>
      </c>
    </row>
    <row r="703" spans="1:2" x14ac:dyDescent="0.25">
      <c r="A703" s="7" t="s">
        <v>5053</v>
      </c>
      <c r="B703" s="6">
        <v>1674400</v>
      </c>
    </row>
    <row r="704" spans="1:2" x14ac:dyDescent="0.25">
      <c r="A704" s="5" t="s">
        <v>350</v>
      </c>
      <c r="B704" s="6">
        <v>940715.2</v>
      </c>
    </row>
    <row r="705" spans="1:2" x14ac:dyDescent="0.25">
      <c r="A705" s="7" t="s">
        <v>37</v>
      </c>
      <c r="B705" s="6">
        <v>548715.19999999995</v>
      </c>
    </row>
    <row r="706" spans="1:2" x14ac:dyDescent="0.25">
      <c r="A706" s="7" t="s">
        <v>5053</v>
      </c>
      <c r="B706" s="6">
        <v>252000</v>
      </c>
    </row>
    <row r="707" spans="1:2" x14ac:dyDescent="0.25">
      <c r="A707" s="7" t="s">
        <v>5928</v>
      </c>
      <c r="B707" s="6">
        <v>140000</v>
      </c>
    </row>
    <row r="708" spans="1:2" x14ac:dyDescent="0.25">
      <c r="A708" s="5" t="s">
        <v>1270</v>
      </c>
      <c r="B708" s="6">
        <v>332455</v>
      </c>
    </row>
    <row r="709" spans="1:2" x14ac:dyDescent="0.25">
      <c r="A709" s="7" t="s">
        <v>37</v>
      </c>
      <c r="B709" s="6">
        <v>70000</v>
      </c>
    </row>
    <row r="710" spans="1:2" x14ac:dyDescent="0.25">
      <c r="A710" s="7" t="s">
        <v>3402</v>
      </c>
      <c r="B710" s="6">
        <v>140160</v>
      </c>
    </row>
    <row r="711" spans="1:2" x14ac:dyDescent="0.25">
      <c r="A711" s="7" t="s">
        <v>5928</v>
      </c>
      <c r="B711" s="6">
        <v>122295</v>
      </c>
    </row>
    <row r="712" spans="1:2" x14ac:dyDescent="0.25">
      <c r="A712" s="5" t="s">
        <v>2151</v>
      </c>
      <c r="B712" s="6">
        <v>34252898.210000001</v>
      </c>
    </row>
    <row r="713" spans="1:2" x14ac:dyDescent="0.25">
      <c r="A713" s="7" t="s">
        <v>37</v>
      </c>
      <c r="B713" s="6">
        <v>2671300</v>
      </c>
    </row>
    <row r="714" spans="1:2" x14ac:dyDescent="0.25">
      <c r="A714" s="7" t="s">
        <v>3055</v>
      </c>
      <c r="B714" s="6">
        <v>604887.19999999995</v>
      </c>
    </row>
    <row r="715" spans="1:2" x14ac:dyDescent="0.25">
      <c r="A715" s="7" t="s">
        <v>3402</v>
      </c>
      <c r="B715" s="6">
        <v>6062575.4500000002</v>
      </c>
    </row>
    <row r="716" spans="1:2" x14ac:dyDescent="0.25">
      <c r="A716" s="7" t="s">
        <v>4296</v>
      </c>
      <c r="B716" s="6">
        <v>20149000</v>
      </c>
    </row>
    <row r="717" spans="1:2" x14ac:dyDescent="0.25">
      <c r="A717" s="7" t="s">
        <v>5053</v>
      </c>
      <c r="B717" s="6">
        <v>4765135.5600000005</v>
      </c>
    </row>
    <row r="718" spans="1:2" x14ac:dyDescent="0.25">
      <c r="A718" s="4" t="s">
        <v>6461</v>
      </c>
      <c r="B718" s="6">
        <v>5052436652.670001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68"/>
  <sheetViews>
    <sheetView topLeftCell="A602" workbookViewId="0">
      <selection sqref="A1:XFD607"/>
    </sheetView>
  </sheetViews>
  <sheetFormatPr defaultRowHeight="15" x14ac:dyDescent="0.25"/>
  <cols>
    <col min="1" max="1" width="23.7109375" style="1" customWidth="1"/>
    <col min="2" max="2" width="60.28515625" style="1" customWidth="1"/>
    <col min="3" max="3" width="9.140625" style="1" customWidth="1"/>
    <col min="4" max="4" width="9.140625" style="1"/>
    <col min="5" max="5" width="9.140625" style="1" customWidth="1"/>
    <col min="6" max="6" width="9.140625" style="1"/>
    <col min="7" max="7" width="9.140625" style="1" customWidth="1"/>
    <col min="8" max="8" width="17.28515625" style="1" customWidth="1"/>
    <col min="9" max="9" width="9.140625" style="1" customWidth="1"/>
    <col min="10" max="10" width="71.7109375" style="1" customWidth="1"/>
    <col min="11" max="11" width="0" style="1" hidden="1" customWidth="1"/>
    <col min="12" max="12" width="31.42578125" style="1" customWidth="1"/>
    <col min="13" max="13" width="18" style="1" customWidth="1"/>
    <col min="14" max="14" width="27.140625" style="2" customWidth="1"/>
    <col min="15" max="15" width="9.140625" style="1"/>
    <col min="16" max="16" width="31.7109375" style="2" customWidth="1"/>
    <col min="17" max="17" width="51.7109375" style="1" customWidth="1"/>
    <col min="18" max="18" width="36.140625" style="1" hidden="1" customWidth="1"/>
    <col min="19" max="19" width="36.5703125" style="1" customWidth="1"/>
    <col min="20" max="22" width="0" style="1" hidden="1" customWidth="1"/>
    <col min="23" max="23" width="31.5703125" style="1" hidden="1" customWidth="1"/>
    <col min="24" max="24" width="0" style="1" hidden="1" customWidth="1"/>
    <col min="25" max="25" width="19.42578125" style="2" hidden="1" customWidth="1"/>
    <col min="26" max="26" width="0" style="1" hidden="1" customWidth="1"/>
    <col min="27" max="27" width="15.42578125" style="1" hidden="1" customWidth="1"/>
    <col min="28" max="16384" width="9.140625" style="1"/>
  </cols>
  <sheetData>
    <row r="1" spans="1:27" x14ac:dyDescent="0.25">
      <c r="A1" s="1" t="s">
        <v>0</v>
      </c>
      <c r="B1" s="1" t="s">
        <v>1</v>
      </c>
      <c r="C1" s="1" t="s">
        <v>2</v>
      </c>
      <c r="D1" s="1" t="s">
        <v>3</v>
      </c>
      <c r="E1" s="1" t="s">
        <v>4</v>
      </c>
      <c r="F1" s="1" t="s">
        <v>5</v>
      </c>
      <c r="G1" s="1" t="s">
        <v>6</v>
      </c>
      <c r="H1" s="1" t="s">
        <v>7</v>
      </c>
      <c r="I1" s="1" t="s">
        <v>8</v>
      </c>
      <c r="J1" s="1" t="s">
        <v>9</v>
      </c>
      <c r="K1" s="1" t="s">
        <v>10</v>
      </c>
      <c r="L1" s="1" t="s">
        <v>11</v>
      </c>
      <c r="M1" s="1" t="s">
        <v>12</v>
      </c>
      <c r="N1" s="2" t="s">
        <v>13</v>
      </c>
      <c r="O1" s="1" t="s">
        <v>14</v>
      </c>
      <c r="P1" s="2" t="s">
        <v>15</v>
      </c>
      <c r="Q1" s="1" t="s">
        <v>16</v>
      </c>
      <c r="R1" s="1" t="s">
        <v>11</v>
      </c>
      <c r="S1" s="1" t="s">
        <v>17</v>
      </c>
      <c r="T1" s="1" t="s">
        <v>18</v>
      </c>
      <c r="U1" s="1" t="s">
        <v>19</v>
      </c>
      <c r="V1" s="1" t="s">
        <v>20</v>
      </c>
      <c r="W1" s="1" t="s">
        <v>21</v>
      </c>
      <c r="X1" s="1" t="s">
        <v>22</v>
      </c>
      <c r="Y1" s="2" t="s">
        <v>23</v>
      </c>
      <c r="Z1" s="1" t="s">
        <v>24</v>
      </c>
      <c r="AA1" s="1" t="s">
        <v>25</v>
      </c>
    </row>
    <row r="2" spans="1:27" x14ac:dyDescent="0.25">
      <c r="A2" s="1" t="s">
        <v>517</v>
      </c>
      <c r="B2" s="1" t="s">
        <v>518</v>
      </c>
      <c r="C2" s="1" t="s">
        <v>28</v>
      </c>
      <c r="D2" s="1" t="s">
        <v>29</v>
      </c>
      <c r="E2" s="1" t="s">
        <v>30</v>
      </c>
      <c r="F2" s="1" t="s">
        <v>149</v>
      </c>
      <c r="G2" s="1" t="s">
        <v>519</v>
      </c>
      <c r="H2" s="1" t="s">
        <v>520</v>
      </c>
      <c r="I2" s="1" t="s">
        <v>7</v>
      </c>
      <c r="J2" s="1" t="s">
        <v>521</v>
      </c>
      <c r="K2" s="1" t="s">
        <v>522</v>
      </c>
      <c r="L2" s="1" t="s">
        <v>523</v>
      </c>
      <c r="M2" s="1" t="s">
        <v>37</v>
      </c>
      <c r="N2" s="2">
        <v>1125</v>
      </c>
      <c r="O2" s="1" t="s">
        <v>38</v>
      </c>
      <c r="P2" s="2">
        <v>1125</v>
      </c>
      <c r="Q2" s="1" t="s">
        <v>39</v>
      </c>
      <c r="R2" s="1" t="s">
        <v>40</v>
      </c>
      <c r="S2" s="1" t="s">
        <v>54</v>
      </c>
      <c r="T2" s="1" t="s">
        <v>42</v>
      </c>
      <c r="U2" s="1" t="s">
        <v>43</v>
      </c>
      <c r="V2" s="1" t="s">
        <v>55</v>
      </c>
      <c r="W2" s="1" t="s">
        <v>56</v>
      </c>
      <c r="X2" s="1" t="s">
        <v>43</v>
      </c>
      <c r="Y2" s="2" t="s">
        <v>43</v>
      </c>
      <c r="Z2" s="1" t="s">
        <v>46</v>
      </c>
      <c r="AA2" s="1" t="s">
        <v>149</v>
      </c>
    </row>
    <row r="3" spans="1:27" x14ac:dyDescent="0.25">
      <c r="A3" s="1" t="s">
        <v>517</v>
      </c>
      <c r="B3" s="1" t="s">
        <v>518</v>
      </c>
      <c r="C3" s="1" t="s">
        <v>28</v>
      </c>
      <c r="D3" s="1" t="s">
        <v>29</v>
      </c>
      <c r="E3" s="1" t="s">
        <v>30</v>
      </c>
      <c r="F3" s="1" t="s">
        <v>228</v>
      </c>
      <c r="G3" s="1" t="s">
        <v>524</v>
      </c>
      <c r="H3" s="1" t="s">
        <v>525</v>
      </c>
      <c r="I3" s="1" t="s">
        <v>7</v>
      </c>
      <c r="J3" s="1" t="s">
        <v>526</v>
      </c>
      <c r="K3" s="1" t="s">
        <v>527</v>
      </c>
      <c r="L3" s="1" t="s">
        <v>528</v>
      </c>
      <c r="M3" s="1" t="s">
        <v>37</v>
      </c>
      <c r="N3" s="2">
        <v>319.60000000000002</v>
      </c>
      <c r="O3" s="1" t="s">
        <v>38</v>
      </c>
      <c r="P3" s="2">
        <v>319.60000000000002</v>
      </c>
      <c r="Q3" s="1" t="s">
        <v>39</v>
      </c>
      <c r="R3" s="1" t="s">
        <v>40</v>
      </c>
      <c r="S3" s="1" t="s">
        <v>54</v>
      </c>
      <c r="T3" s="1" t="s">
        <v>42</v>
      </c>
      <c r="U3" s="1" t="s">
        <v>43</v>
      </c>
      <c r="V3" s="1" t="s">
        <v>55</v>
      </c>
      <c r="W3" s="1" t="s">
        <v>56</v>
      </c>
      <c r="X3" s="1" t="s">
        <v>43</v>
      </c>
      <c r="Y3" s="2" t="s">
        <v>43</v>
      </c>
      <c r="Z3" s="1" t="s">
        <v>46</v>
      </c>
      <c r="AA3" s="1" t="s">
        <v>228</v>
      </c>
    </row>
    <row r="4" spans="1:27" x14ac:dyDescent="0.25">
      <c r="A4" s="1" t="s">
        <v>517</v>
      </c>
      <c r="B4" s="1" t="s">
        <v>518</v>
      </c>
      <c r="C4" s="1" t="s">
        <v>28</v>
      </c>
      <c r="D4" s="1" t="s">
        <v>29</v>
      </c>
      <c r="E4" s="1" t="s">
        <v>30</v>
      </c>
      <c r="F4" s="1" t="s">
        <v>131</v>
      </c>
      <c r="G4" s="1" t="s">
        <v>3091</v>
      </c>
      <c r="H4" s="1" t="s">
        <v>3092</v>
      </c>
      <c r="I4" s="1" t="s">
        <v>7</v>
      </c>
      <c r="J4" s="1" t="s">
        <v>3093</v>
      </c>
      <c r="K4" s="1" t="s">
        <v>232</v>
      </c>
      <c r="L4" s="1" t="s">
        <v>233</v>
      </c>
      <c r="M4" s="1" t="s">
        <v>3055</v>
      </c>
      <c r="N4" s="2">
        <v>1850</v>
      </c>
      <c r="O4" s="1" t="s">
        <v>38</v>
      </c>
      <c r="P4" s="2">
        <v>1850</v>
      </c>
      <c r="Q4" s="1" t="s">
        <v>39</v>
      </c>
      <c r="R4" s="1" t="s">
        <v>40</v>
      </c>
      <c r="S4" s="1" t="s">
        <v>41</v>
      </c>
      <c r="T4" s="1" t="s">
        <v>42</v>
      </c>
      <c r="U4" s="1" t="s">
        <v>43</v>
      </c>
      <c r="V4" s="1" t="s">
        <v>44</v>
      </c>
      <c r="W4" s="1" t="s">
        <v>45</v>
      </c>
      <c r="X4" s="1" t="s">
        <v>43</v>
      </c>
      <c r="Y4" s="2" t="s">
        <v>43</v>
      </c>
      <c r="Z4" s="1" t="s">
        <v>46</v>
      </c>
      <c r="AA4" s="1" t="s">
        <v>131</v>
      </c>
    </row>
    <row r="5" spans="1:27" x14ac:dyDescent="0.25">
      <c r="A5" s="1" t="s">
        <v>517</v>
      </c>
      <c r="B5" s="1" t="s">
        <v>518</v>
      </c>
      <c r="C5" s="1" t="s">
        <v>28</v>
      </c>
      <c r="D5" s="1" t="s">
        <v>29</v>
      </c>
      <c r="E5" s="1" t="s">
        <v>30</v>
      </c>
      <c r="F5" s="1" t="s">
        <v>69</v>
      </c>
      <c r="G5" s="1" t="s">
        <v>4360</v>
      </c>
      <c r="H5" s="1" t="s">
        <v>4361</v>
      </c>
      <c r="I5" s="1" t="s">
        <v>7</v>
      </c>
      <c r="J5" s="1" t="s">
        <v>4362</v>
      </c>
      <c r="K5" s="1" t="s">
        <v>522</v>
      </c>
      <c r="L5" s="1" t="s">
        <v>523</v>
      </c>
      <c r="M5" s="1" t="s">
        <v>4296</v>
      </c>
      <c r="N5" s="2">
        <v>1230</v>
      </c>
      <c r="O5" s="1" t="s">
        <v>38</v>
      </c>
      <c r="P5" s="2">
        <v>1230</v>
      </c>
      <c r="Q5" s="1" t="s">
        <v>39</v>
      </c>
      <c r="R5" s="1" t="s">
        <v>40</v>
      </c>
      <c r="S5" s="1" t="s">
        <v>54</v>
      </c>
      <c r="T5" s="1" t="s">
        <v>42</v>
      </c>
      <c r="U5" s="1" t="s">
        <v>43</v>
      </c>
      <c r="V5" s="1" t="s">
        <v>55</v>
      </c>
      <c r="W5" s="1" t="s">
        <v>56</v>
      </c>
      <c r="X5" s="1" t="s">
        <v>43</v>
      </c>
      <c r="Y5" s="2" t="s">
        <v>43</v>
      </c>
      <c r="Z5" s="1" t="s">
        <v>46</v>
      </c>
      <c r="AA5" s="1" t="s">
        <v>69</v>
      </c>
    </row>
    <row r="6" spans="1:27" x14ac:dyDescent="0.25">
      <c r="A6" s="1" t="s">
        <v>517</v>
      </c>
      <c r="B6" s="1" t="s">
        <v>518</v>
      </c>
      <c r="C6" s="1" t="s">
        <v>28</v>
      </c>
      <c r="D6" s="1" t="s">
        <v>29</v>
      </c>
      <c r="E6" s="1" t="s">
        <v>30</v>
      </c>
      <c r="F6" s="1" t="s">
        <v>189</v>
      </c>
      <c r="G6" s="1" t="s">
        <v>4363</v>
      </c>
      <c r="H6" s="1" t="s">
        <v>4364</v>
      </c>
      <c r="I6" s="1" t="s">
        <v>7</v>
      </c>
      <c r="J6" s="1" t="s">
        <v>4365</v>
      </c>
      <c r="K6" s="1" t="s">
        <v>522</v>
      </c>
      <c r="L6" s="1" t="s">
        <v>523</v>
      </c>
      <c r="M6" s="1" t="s">
        <v>4296</v>
      </c>
      <c r="N6" s="2">
        <v>479.4</v>
      </c>
      <c r="O6" s="1" t="s">
        <v>38</v>
      </c>
      <c r="P6" s="2">
        <v>479.4</v>
      </c>
      <c r="Q6" s="1" t="s">
        <v>39</v>
      </c>
      <c r="R6" s="1" t="s">
        <v>40</v>
      </c>
      <c r="S6" s="1" t="s">
        <v>54</v>
      </c>
      <c r="T6" s="1" t="s">
        <v>42</v>
      </c>
      <c r="U6" s="1" t="s">
        <v>43</v>
      </c>
      <c r="V6" s="1" t="s">
        <v>55</v>
      </c>
      <c r="W6" s="1" t="s">
        <v>56</v>
      </c>
      <c r="X6" s="1" t="s">
        <v>43</v>
      </c>
      <c r="Y6" s="2" t="s">
        <v>43</v>
      </c>
      <c r="Z6" s="1" t="s">
        <v>46</v>
      </c>
      <c r="AA6" s="1" t="s">
        <v>189</v>
      </c>
    </row>
    <row r="7" spans="1:27" x14ac:dyDescent="0.25">
      <c r="A7" s="1" t="s">
        <v>804</v>
      </c>
      <c r="B7" s="1" t="s">
        <v>805</v>
      </c>
      <c r="C7" s="1" t="s">
        <v>28</v>
      </c>
      <c r="D7" s="1" t="s">
        <v>29</v>
      </c>
      <c r="E7" s="1" t="s">
        <v>30</v>
      </c>
      <c r="F7" s="1" t="s">
        <v>342</v>
      </c>
      <c r="G7" s="1" t="s">
        <v>806</v>
      </c>
      <c r="H7" s="1" t="s">
        <v>807</v>
      </c>
      <c r="I7" s="1" t="s">
        <v>7</v>
      </c>
      <c r="J7" s="1" t="s">
        <v>808</v>
      </c>
      <c r="K7" s="1" t="s">
        <v>809</v>
      </c>
      <c r="L7" s="1" t="s">
        <v>810</v>
      </c>
      <c r="M7" s="1" t="s">
        <v>37</v>
      </c>
      <c r="N7" s="2">
        <v>66700</v>
      </c>
      <c r="O7" s="1" t="s">
        <v>38</v>
      </c>
      <c r="P7" s="2">
        <v>66700</v>
      </c>
      <c r="Q7" s="1" t="s">
        <v>165</v>
      </c>
      <c r="R7" s="1" t="s">
        <v>40</v>
      </c>
      <c r="S7" s="1" t="s">
        <v>54</v>
      </c>
      <c r="T7" s="1" t="s">
        <v>42</v>
      </c>
      <c r="U7" s="1" t="s">
        <v>43</v>
      </c>
      <c r="V7" s="1" t="s">
        <v>55</v>
      </c>
      <c r="W7" s="1" t="s">
        <v>56</v>
      </c>
      <c r="X7" s="1" t="s">
        <v>43</v>
      </c>
      <c r="Y7" s="2" t="s">
        <v>43</v>
      </c>
      <c r="Z7" s="1" t="s">
        <v>46</v>
      </c>
      <c r="AA7" s="1" t="s">
        <v>342</v>
      </c>
    </row>
    <row r="8" spans="1:27" x14ac:dyDescent="0.25">
      <c r="A8" s="1" t="s">
        <v>804</v>
      </c>
      <c r="B8" s="1" t="s">
        <v>805</v>
      </c>
      <c r="C8" s="1" t="s">
        <v>28</v>
      </c>
      <c r="D8" s="1" t="s">
        <v>29</v>
      </c>
      <c r="E8" s="1" t="s">
        <v>30</v>
      </c>
      <c r="F8" s="1" t="s">
        <v>386</v>
      </c>
      <c r="G8" s="1" t="s">
        <v>811</v>
      </c>
      <c r="H8" s="1" t="s">
        <v>812</v>
      </c>
      <c r="I8" s="1" t="s">
        <v>7</v>
      </c>
      <c r="J8" s="1" t="s">
        <v>813</v>
      </c>
      <c r="K8" s="1" t="s">
        <v>52</v>
      </c>
      <c r="L8" s="1" t="s">
        <v>53</v>
      </c>
      <c r="M8" s="1" t="s">
        <v>37</v>
      </c>
      <c r="N8" s="2">
        <v>90000</v>
      </c>
      <c r="O8" s="1" t="s">
        <v>38</v>
      </c>
      <c r="P8" s="2">
        <v>90000</v>
      </c>
      <c r="Q8" s="1" t="s">
        <v>165</v>
      </c>
      <c r="R8" s="1" t="s">
        <v>40</v>
      </c>
      <c r="S8" s="1" t="s">
        <v>54</v>
      </c>
      <c r="T8" s="1" t="s">
        <v>42</v>
      </c>
      <c r="U8" s="1" t="s">
        <v>43</v>
      </c>
      <c r="V8" s="1" t="s">
        <v>55</v>
      </c>
      <c r="W8" s="1" t="s">
        <v>56</v>
      </c>
      <c r="X8" s="1" t="s">
        <v>43</v>
      </c>
      <c r="Y8" s="2" t="s">
        <v>43</v>
      </c>
      <c r="Z8" s="1" t="s">
        <v>46</v>
      </c>
      <c r="AA8" s="1" t="s">
        <v>145</v>
      </c>
    </row>
    <row r="9" spans="1:27" x14ac:dyDescent="0.25">
      <c r="A9" s="1" t="s">
        <v>804</v>
      </c>
      <c r="B9" s="1" t="s">
        <v>805</v>
      </c>
      <c r="C9" s="1" t="s">
        <v>28</v>
      </c>
      <c r="D9" s="1" t="s">
        <v>29</v>
      </c>
      <c r="E9" s="1" t="s">
        <v>30</v>
      </c>
      <c r="F9" s="1" t="s">
        <v>273</v>
      </c>
      <c r="G9" s="1" t="s">
        <v>814</v>
      </c>
      <c r="H9" s="1" t="s">
        <v>815</v>
      </c>
      <c r="I9" s="1" t="s">
        <v>7</v>
      </c>
      <c r="J9" s="1" t="s">
        <v>816</v>
      </c>
      <c r="K9" s="1" t="s">
        <v>242</v>
      </c>
      <c r="L9" s="1" t="s">
        <v>243</v>
      </c>
      <c r="M9" s="1" t="s">
        <v>37</v>
      </c>
      <c r="N9" s="2">
        <v>125685</v>
      </c>
      <c r="O9" s="1" t="s">
        <v>38</v>
      </c>
      <c r="P9" s="2">
        <v>125685</v>
      </c>
      <c r="Q9" s="1" t="s">
        <v>165</v>
      </c>
      <c r="R9" s="1" t="s">
        <v>40</v>
      </c>
      <c r="S9" s="1" t="s">
        <v>54</v>
      </c>
      <c r="T9" s="1" t="s">
        <v>42</v>
      </c>
      <c r="U9" s="1" t="s">
        <v>43</v>
      </c>
      <c r="V9" s="1" t="s">
        <v>55</v>
      </c>
      <c r="W9" s="1" t="s">
        <v>56</v>
      </c>
      <c r="X9" s="1" t="s">
        <v>43</v>
      </c>
      <c r="Y9" s="2" t="s">
        <v>43</v>
      </c>
      <c r="Z9" s="1" t="s">
        <v>46</v>
      </c>
      <c r="AA9" s="1" t="s">
        <v>273</v>
      </c>
    </row>
    <row r="10" spans="1:27" x14ac:dyDescent="0.25">
      <c r="A10" s="1" t="s">
        <v>804</v>
      </c>
      <c r="B10" s="1" t="s">
        <v>805</v>
      </c>
      <c r="C10" s="1" t="s">
        <v>28</v>
      </c>
      <c r="D10" s="1" t="s">
        <v>29</v>
      </c>
      <c r="E10" s="1" t="s">
        <v>30</v>
      </c>
      <c r="F10" s="1" t="s">
        <v>189</v>
      </c>
      <c r="G10" s="1" t="s">
        <v>817</v>
      </c>
      <c r="H10" s="1" t="s">
        <v>818</v>
      </c>
      <c r="I10" s="1" t="s">
        <v>7</v>
      </c>
      <c r="J10" s="1" t="s">
        <v>819</v>
      </c>
      <c r="K10" s="1" t="s">
        <v>242</v>
      </c>
      <c r="L10" s="1" t="s">
        <v>243</v>
      </c>
      <c r="M10" s="1" t="s">
        <v>37</v>
      </c>
      <c r="N10" s="2">
        <v>50125</v>
      </c>
      <c r="O10" s="1" t="s">
        <v>38</v>
      </c>
      <c r="P10" s="2">
        <v>50125</v>
      </c>
      <c r="Q10" s="1" t="s">
        <v>39</v>
      </c>
      <c r="R10" s="1" t="s">
        <v>40</v>
      </c>
      <c r="S10" s="1" t="s">
        <v>54</v>
      </c>
      <c r="T10" s="1" t="s">
        <v>42</v>
      </c>
      <c r="U10" s="1" t="s">
        <v>43</v>
      </c>
      <c r="V10" s="1" t="s">
        <v>55</v>
      </c>
      <c r="W10" s="1" t="s">
        <v>56</v>
      </c>
      <c r="X10" s="1" t="s">
        <v>43</v>
      </c>
      <c r="Y10" s="2" t="s">
        <v>43</v>
      </c>
      <c r="Z10" s="1" t="s">
        <v>46</v>
      </c>
      <c r="AA10" s="1" t="s">
        <v>189</v>
      </c>
    </row>
    <row r="11" spans="1:27" x14ac:dyDescent="0.25">
      <c r="A11" s="1" t="s">
        <v>804</v>
      </c>
      <c r="B11" s="1" t="s">
        <v>805</v>
      </c>
      <c r="C11" s="1" t="s">
        <v>28</v>
      </c>
      <c r="D11" s="1" t="s">
        <v>29</v>
      </c>
      <c r="E11" s="1" t="s">
        <v>30</v>
      </c>
      <c r="F11" s="1" t="s">
        <v>258</v>
      </c>
      <c r="G11" s="1" t="s">
        <v>820</v>
      </c>
      <c r="H11" s="1" t="s">
        <v>821</v>
      </c>
      <c r="I11" s="1" t="s">
        <v>7</v>
      </c>
      <c r="J11" s="1" t="s">
        <v>822</v>
      </c>
      <c r="K11" s="1" t="s">
        <v>615</v>
      </c>
      <c r="L11" s="1" t="s">
        <v>616</v>
      </c>
      <c r="M11" s="1" t="s">
        <v>37</v>
      </c>
      <c r="N11" s="2">
        <v>1600000</v>
      </c>
      <c r="O11" s="1" t="s">
        <v>38</v>
      </c>
      <c r="P11" s="2">
        <v>1600000</v>
      </c>
      <c r="Q11" s="1" t="s">
        <v>93</v>
      </c>
      <c r="R11" s="1" t="s">
        <v>94</v>
      </c>
      <c r="S11" s="1" t="s">
        <v>41</v>
      </c>
      <c r="T11" s="1" t="s">
        <v>42</v>
      </c>
      <c r="U11" s="1" t="s">
        <v>43</v>
      </c>
      <c r="V11" s="1" t="s">
        <v>44</v>
      </c>
      <c r="W11" s="1" t="s">
        <v>45</v>
      </c>
      <c r="X11" s="1" t="s">
        <v>43</v>
      </c>
      <c r="Y11" s="2">
        <v>1600000</v>
      </c>
      <c r="Z11" s="1" t="s">
        <v>46</v>
      </c>
      <c r="AA11" s="1" t="s">
        <v>149</v>
      </c>
    </row>
    <row r="12" spans="1:27" x14ac:dyDescent="0.25">
      <c r="A12" s="1" t="s">
        <v>804</v>
      </c>
      <c r="B12" s="1" t="s">
        <v>805</v>
      </c>
      <c r="C12" s="1" t="s">
        <v>28</v>
      </c>
      <c r="D12" s="1" t="s">
        <v>29</v>
      </c>
      <c r="E12" s="1" t="s">
        <v>30</v>
      </c>
      <c r="F12" s="1" t="s">
        <v>342</v>
      </c>
      <c r="G12" s="1" t="s">
        <v>5297</v>
      </c>
      <c r="H12" s="1" t="s">
        <v>5298</v>
      </c>
      <c r="I12" s="1" t="s">
        <v>7</v>
      </c>
      <c r="J12" s="1" t="s">
        <v>5299</v>
      </c>
      <c r="K12" s="1" t="s">
        <v>5100</v>
      </c>
      <c r="L12" s="1" t="s">
        <v>5101</v>
      </c>
      <c r="M12" s="1" t="s">
        <v>5053</v>
      </c>
      <c r="N12" s="2">
        <v>175000</v>
      </c>
      <c r="O12" s="1" t="s">
        <v>38</v>
      </c>
      <c r="P12" s="2">
        <v>175000</v>
      </c>
      <c r="Q12" s="1" t="s">
        <v>165</v>
      </c>
      <c r="R12" s="1" t="s">
        <v>40</v>
      </c>
      <c r="S12" s="1" t="s">
        <v>54</v>
      </c>
      <c r="T12" s="1" t="s">
        <v>42</v>
      </c>
      <c r="U12" s="1" t="s">
        <v>43</v>
      </c>
      <c r="V12" s="1" t="s">
        <v>55</v>
      </c>
      <c r="W12" s="1" t="s">
        <v>56</v>
      </c>
      <c r="X12" s="1" t="s">
        <v>43</v>
      </c>
      <c r="Y12" s="2" t="s">
        <v>43</v>
      </c>
      <c r="Z12" s="1" t="s">
        <v>46</v>
      </c>
      <c r="AA12" s="1" t="s">
        <v>145</v>
      </c>
    </row>
    <row r="13" spans="1:27" x14ac:dyDescent="0.25">
      <c r="A13" s="1" t="s">
        <v>804</v>
      </c>
      <c r="B13" s="1" t="s">
        <v>805</v>
      </c>
      <c r="C13" s="1" t="s">
        <v>28</v>
      </c>
      <c r="D13" s="1" t="s">
        <v>29</v>
      </c>
      <c r="E13" s="1" t="s">
        <v>30</v>
      </c>
      <c r="F13" s="1" t="s">
        <v>149</v>
      </c>
      <c r="G13" s="1" t="s">
        <v>5300</v>
      </c>
      <c r="H13" s="1" t="s">
        <v>5301</v>
      </c>
      <c r="I13" s="1" t="s">
        <v>7</v>
      </c>
      <c r="J13" s="1" t="s">
        <v>5302</v>
      </c>
      <c r="K13" s="1" t="s">
        <v>5100</v>
      </c>
      <c r="L13" s="1" t="s">
        <v>5101</v>
      </c>
      <c r="M13" s="1" t="s">
        <v>5053</v>
      </c>
      <c r="N13" s="2">
        <v>102000</v>
      </c>
      <c r="O13" s="1" t="s">
        <v>38</v>
      </c>
      <c r="P13" s="2">
        <v>102000</v>
      </c>
      <c r="Q13" s="1" t="s">
        <v>39</v>
      </c>
      <c r="R13" s="1" t="s">
        <v>40</v>
      </c>
      <c r="S13" s="1" t="s">
        <v>54</v>
      </c>
      <c r="T13" s="1" t="s">
        <v>42</v>
      </c>
      <c r="U13" s="1" t="s">
        <v>43</v>
      </c>
      <c r="V13" s="1" t="s">
        <v>55</v>
      </c>
      <c r="W13" s="1" t="s">
        <v>56</v>
      </c>
      <c r="X13" s="1" t="s">
        <v>43</v>
      </c>
      <c r="Y13" s="2" t="s">
        <v>43</v>
      </c>
      <c r="Z13" s="1" t="s">
        <v>46</v>
      </c>
      <c r="AA13" s="1" t="s">
        <v>149</v>
      </c>
    </row>
    <row r="14" spans="1:27" x14ac:dyDescent="0.25">
      <c r="A14" s="1" t="s">
        <v>804</v>
      </c>
      <c r="B14" s="1" t="s">
        <v>805</v>
      </c>
      <c r="C14" s="1" t="s">
        <v>28</v>
      </c>
      <c r="D14" s="1" t="s">
        <v>29</v>
      </c>
      <c r="E14" s="1" t="s">
        <v>30</v>
      </c>
      <c r="F14" s="1" t="s">
        <v>149</v>
      </c>
      <c r="G14" s="1" t="s">
        <v>5303</v>
      </c>
      <c r="H14" s="1" t="s">
        <v>5304</v>
      </c>
      <c r="I14" s="1" t="s">
        <v>7</v>
      </c>
      <c r="J14" s="1" t="s">
        <v>5305</v>
      </c>
      <c r="K14" s="1" t="s">
        <v>5100</v>
      </c>
      <c r="L14" s="1" t="s">
        <v>5101</v>
      </c>
      <c r="M14" s="1" t="s">
        <v>5053</v>
      </c>
      <c r="N14" s="2">
        <v>3400000</v>
      </c>
      <c r="O14" s="1" t="s">
        <v>38</v>
      </c>
      <c r="P14" s="2">
        <v>3400000</v>
      </c>
      <c r="Q14" s="1" t="s">
        <v>39</v>
      </c>
      <c r="R14" s="1" t="s">
        <v>40</v>
      </c>
      <c r="S14" s="1" t="s">
        <v>54</v>
      </c>
      <c r="T14" s="1" t="s">
        <v>42</v>
      </c>
      <c r="U14" s="1" t="s">
        <v>43</v>
      </c>
      <c r="V14" s="1" t="s">
        <v>55</v>
      </c>
      <c r="W14" s="1" t="s">
        <v>56</v>
      </c>
      <c r="X14" s="1" t="s">
        <v>43</v>
      </c>
      <c r="Y14" s="2" t="s">
        <v>43</v>
      </c>
      <c r="Z14" s="1" t="s">
        <v>46</v>
      </c>
      <c r="AA14" s="1" t="s">
        <v>149</v>
      </c>
    </row>
    <row r="15" spans="1:27" x14ac:dyDescent="0.25">
      <c r="A15" s="1" t="s">
        <v>804</v>
      </c>
      <c r="B15" s="1" t="s">
        <v>805</v>
      </c>
      <c r="C15" s="1" t="s">
        <v>28</v>
      </c>
      <c r="D15" s="1" t="s">
        <v>29</v>
      </c>
      <c r="E15" s="1" t="s">
        <v>30</v>
      </c>
      <c r="F15" s="1" t="s">
        <v>174</v>
      </c>
      <c r="G15" s="1" t="s">
        <v>5306</v>
      </c>
      <c r="H15" s="1" t="s">
        <v>5307</v>
      </c>
      <c r="I15" s="1" t="s">
        <v>7</v>
      </c>
      <c r="J15" s="1" t="s">
        <v>5308</v>
      </c>
      <c r="K15" s="1" t="s">
        <v>5100</v>
      </c>
      <c r="L15" s="1" t="s">
        <v>5101</v>
      </c>
      <c r="M15" s="1" t="s">
        <v>5053</v>
      </c>
      <c r="N15" s="2">
        <v>71000</v>
      </c>
      <c r="O15" s="1" t="s">
        <v>38</v>
      </c>
      <c r="P15" s="2">
        <v>71000</v>
      </c>
      <c r="Q15" s="1" t="s">
        <v>39</v>
      </c>
      <c r="R15" s="1" t="s">
        <v>40</v>
      </c>
      <c r="S15" s="1" t="s">
        <v>54</v>
      </c>
      <c r="T15" s="1" t="s">
        <v>42</v>
      </c>
      <c r="U15" s="1" t="s">
        <v>43</v>
      </c>
      <c r="V15" s="1" t="s">
        <v>55</v>
      </c>
      <c r="W15" s="1" t="s">
        <v>56</v>
      </c>
      <c r="X15" s="1" t="s">
        <v>43</v>
      </c>
      <c r="Y15" s="2" t="s">
        <v>43</v>
      </c>
      <c r="Z15" s="1" t="s">
        <v>46</v>
      </c>
      <c r="AA15" s="1" t="s">
        <v>69</v>
      </c>
    </row>
    <row r="16" spans="1:27" x14ac:dyDescent="0.25">
      <c r="A16" s="1" t="s">
        <v>804</v>
      </c>
      <c r="B16" s="1" t="s">
        <v>805</v>
      </c>
      <c r="C16" s="1" t="s">
        <v>28</v>
      </c>
      <c r="D16" s="1" t="s">
        <v>29</v>
      </c>
      <c r="E16" s="1" t="s">
        <v>30</v>
      </c>
      <c r="F16" s="1" t="s">
        <v>64</v>
      </c>
      <c r="G16" s="1" t="s">
        <v>5309</v>
      </c>
      <c r="H16" s="1" t="s">
        <v>5310</v>
      </c>
      <c r="I16" s="1" t="s">
        <v>7</v>
      </c>
      <c r="J16" s="1" t="s">
        <v>5311</v>
      </c>
      <c r="K16" s="1" t="s">
        <v>5100</v>
      </c>
      <c r="L16" s="1" t="s">
        <v>5101</v>
      </c>
      <c r="M16" s="1" t="s">
        <v>5053</v>
      </c>
      <c r="N16" s="2">
        <v>960000</v>
      </c>
      <c r="O16" s="1" t="s">
        <v>38</v>
      </c>
      <c r="P16" s="2">
        <v>960000</v>
      </c>
      <c r="Q16" s="1" t="s">
        <v>39</v>
      </c>
      <c r="R16" s="1" t="s">
        <v>40</v>
      </c>
      <c r="S16" s="1" t="s">
        <v>54</v>
      </c>
      <c r="T16" s="1" t="s">
        <v>42</v>
      </c>
      <c r="U16" s="1" t="s">
        <v>43</v>
      </c>
      <c r="V16" s="1" t="s">
        <v>55</v>
      </c>
      <c r="W16" s="1" t="s">
        <v>56</v>
      </c>
      <c r="X16" s="1" t="s">
        <v>43</v>
      </c>
      <c r="Y16" s="2" t="s">
        <v>43</v>
      </c>
      <c r="Z16" s="1" t="s">
        <v>46</v>
      </c>
      <c r="AA16" s="1" t="s">
        <v>64</v>
      </c>
    </row>
    <row r="17" spans="1:27" x14ac:dyDescent="0.25">
      <c r="A17" s="1" t="s">
        <v>804</v>
      </c>
      <c r="B17" s="1" t="s">
        <v>805</v>
      </c>
      <c r="C17" s="1" t="s">
        <v>28</v>
      </c>
      <c r="D17" s="1" t="s">
        <v>29</v>
      </c>
      <c r="E17" s="1" t="s">
        <v>30</v>
      </c>
      <c r="F17" s="1" t="s">
        <v>141</v>
      </c>
      <c r="G17" s="1" t="s">
        <v>6046</v>
      </c>
      <c r="H17" s="1" t="s">
        <v>6047</v>
      </c>
      <c r="I17" s="1" t="s">
        <v>7</v>
      </c>
      <c r="J17" s="1" t="s">
        <v>6048</v>
      </c>
      <c r="K17" s="1" t="s">
        <v>52</v>
      </c>
      <c r="L17" s="1" t="s">
        <v>53</v>
      </c>
      <c r="M17" s="1" t="s">
        <v>5928</v>
      </c>
      <c r="N17" s="2">
        <v>45000</v>
      </c>
      <c r="O17" s="1" t="s">
        <v>38</v>
      </c>
      <c r="P17" s="2">
        <v>45000</v>
      </c>
      <c r="Q17" s="1" t="s">
        <v>165</v>
      </c>
      <c r="R17" s="1" t="s">
        <v>40</v>
      </c>
      <c r="S17" s="1" t="s">
        <v>54</v>
      </c>
      <c r="T17" s="1" t="s">
        <v>42</v>
      </c>
      <c r="U17" s="1" t="s">
        <v>43</v>
      </c>
      <c r="V17" s="1" t="s">
        <v>55</v>
      </c>
      <c r="W17" s="1" t="s">
        <v>56</v>
      </c>
      <c r="X17" s="1" t="s">
        <v>43</v>
      </c>
      <c r="Y17" s="2" t="s">
        <v>43</v>
      </c>
      <c r="Z17" s="1" t="s">
        <v>46</v>
      </c>
      <c r="AA17" s="1" t="s">
        <v>386</v>
      </c>
    </row>
    <row r="18" spans="1:27" x14ac:dyDescent="0.25">
      <c r="A18" s="1" t="s">
        <v>804</v>
      </c>
      <c r="B18" s="1" t="s">
        <v>805</v>
      </c>
      <c r="C18" s="1" t="s">
        <v>28</v>
      </c>
      <c r="D18" s="1" t="s">
        <v>29</v>
      </c>
      <c r="E18" s="1" t="s">
        <v>30</v>
      </c>
      <c r="F18" s="1" t="s">
        <v>273</v>
      </c>
      <c r="G18" s="1" t="s">
        <v>6049</v>
      </c>
      <c r="H18" s="1" t="s">
        <v>6050</v>
      </c>
      <c r="I18" s="1" t="s">
        <v>7</v>
      </c>
      <c r="J18" s="1" t="s">
        <v>6051</v>
      </c>
      <c r="K18" s="1" t="s">
        <v>52</v>
      </c>
      <c r="L18" s="1" t="s">
        <v>53</v>
      </c>
      <c r="M18" s="1" t="s">
        <v>5928</v>
      </c>
      <c r="N18" s="2">
        <v>105000</v>
      </c>
      <c r="O18" s="1" t="s">
        <v>38</v>
      </c>
      <c r="P18" s="2">
        <v>105000</v>
      </c>
      <c r="Q18" s="1" t="s">
        <v>165</v>
      </c>
      <c r="R18" s="1" t="s">
        <v>40</v>
      </c>
      <c r="S18" s="1" t="s">
        <v>54</v>
      </c>
      <c r="T18" s="1" t="s">
        <v>42</v>
      </c>
      <c r="U18" s="1" t="s">
        <v>43</v>
      </c>
      <c r="V18" s="1" t="s">
        <v>55</v>
      </c>
      <c r="W18" s="1" t="s">
        <v>56</v>
      </c>
      <c r="X18" s="1" t="s">
        <v>43</v>
      </c>
      <c r="Y18" s="2" t="s">
        <v>43</v>
      </c>
      <c r="Z18" s="1" t="s">
        <v>46</v>
      </c>
      <c r="AA18" s="1" t="s">
        <v>273</v>
      </c>
    </row>
    <row r="19" spans="1:27" x14ac:dyDescent="0.25">
      <c r="A19" s="1" t="s">
        <v>804</v>
      </c>
      <c r="B19" s="1" t="s">
        <v>805</v>
      </c>
      <c r="C19" s="1" t="s">
        <v>28</v>
      </c>
      <c r="D19" s="1" t="s">
        <v>29</v>
      </c>
      <c r="E19" s="1" t="s">
        <v>30</v>
      </c>
      <c r="F19" s="1" t="s">
        <v>64</v>
      </c>
      <c r="G19" s="1" t="s">
        <v>6052</v>
      </c>
      <c r="H19" s="1" t="s">
        <v>6053</v>
      </c>
      <c r="I19" s="1" t="s">
        <v>7</v>
      </c>
      <c r="J19" s="1" t="s">
        <v>6054</v>
      </c>
      <c r="K19" s="1" t="s">
        <v>52</v>
      </c>
      <c r="L19" s="1" t="s">
        <v>53</v>
      </c>
      <c r="M19" s="1" t="s">
        <v>5928</v>
      </c>
      <c r="N19" s="2">
        <v>42964</v>
      </c>
      <c r="O19" s="1" t="s">
        <v>38</v>
      </c>
      <c r="P19" s="2">
        <v>42964</v>
      </c>
      <c r="Q19" s="1" t="s">
        <v>39</v>
      </c>
      <c r="R19" s="1" t="s">
        <v>40</v>
      </c>
      <c r="S19" s="1" t="s">
        <v>54</v>
      </c>
      <c r="T19" s="1" t="s">
        <v>42</v>
      </c>
      <c r="U19" s="1" t="s">
        <v>43</v>
      </c>
      <c r="V19" s="1" t="s">
        <v>55</v>
      </c>
      <c r="W19" s="1" t="s">
        <v>56</v>
      </c>
      <c r="X19" s="1" t="s">
        <v>43</v>
      </c>
      <c r="Y19" s="2" t="s">
        <v>43</v>
      </c>
      <c r="Z19" s="1" t="s">
        <v>46</v>
      </c>
      <c r="AA19" s="1" t="s">
        <v>64</v>
      </c>
    </row>
    <row r="20" spans="1:27" x14ac:dyDescent="0.25">
      <c r="A20" s="1" t="s">
        <v>1077</v>
      </c>
      <c r="B20" s="1" t="s">
        <v>1078</v>
      </c>
      <c r="C20" s="1" t="s">
        <v>28</v>
      </c>
      <c r="D20" s="1" t="s">
        <v>29</v>
      </c>
      <c r="E20" s="1" t="s">
        <v>30</v>
      </c>
      <c r="F20" s="1" t="s">
        <v>149</v>
      </c>
      <c r="G20" s="1" t="s">
        <v>1079</v>
      </c>
      <c r="H20" s="1" t="s">
        <v>1080</v>
      </c>
      <c r="I20" s="1" t="s">
        <v>7</v>
      </c>
      <c r="J20" s="1" t="s">
        <v>1081</v>
      </c>
      <c r="K20" s="1" t="s">
        <v>223</v>
      </c>
      <c r="L20" s="1" t="s">
        <v>224</v>
      </c>
      <c r="M20" s="1" t="s">
        <v>37</v>
      </c>
      <c r="N20" s="2">
        <v>389026.33</v>
      </c>
      <c r="O20" s="1" t="s">
        <v>108</v>
      </c>
      <c r="P20" s="2">
        <v>130500</v>
      </c>
      <c r="Q20" s="1" t="s">
        <v>39</v>
      </c>
      <c r="R20" s="1" t="s">
        <v>40</v>
      </c>
      <c r="S20" s="1" t="s">
        <v>54</v>
      </c>
      <c r="T20" s="1" t="s">
        <v>42</v>
      </c>
      <c r="U20" s="1" t="s">
        <v>43</v>
      </c>
      <c r="V20" s="1" t="s">
        <v>55</v>
      </c>
      <c r="W20" s="1" t="s">
        <v>56</v>
      </c>
      <c r="X20" s="1" t="s">
        <v>43</v>
      </c>
      <c r="Y20" s="2" t="s">
        <v>43</v>
      </c>
      <c r="Z20" s="1" t="s">
        <v>46</v>
      </c>
      <c r="AA20" s="1" t="s">
        <v>47</v>
      </c>
    </row>
    <row r="21" spans="1:27" x14ac:dyDescent="0.25">
      <c r="A21" s="1" t="s">
        <v>1077</v>
      </c>
      <c r="B21" s="1" t="s">
        <v>1078</v>
      </c>
      <c r="C21" s="1" t="s">
        <v>28</v>
      </c>
      <c r="D21" s="1" t="s">
        <v>29</v>
      </c>
      <c r="E21" s="1" t="s">
        <v>30</v>
      </c>
      <c r="F21" s="1" t="s">
        <v>149</v>
      </c>
      <c r="G21" s="1" t="s">
        <v>1079</v>
      </c>
      <c r="H21" s="1" t="s">
        <v>1082</v>
      </c>
      <c r="I21" s="1" t="s">
        <v>7</v>
      </c>
      <c r="J21" s="1" t="s">
        <v>1081</v>
      </c>
      <c r="K21" s="1" t="s">
        <v>744</v>
      </c>
      <c r="L21" s="1" t="s">
        <v>745</v>
      </c>
      <c r="M21" s="1" t="s">
        <v>37</v>
      </c>
      <c r="N21" s="2">
        <v>389026.33</v>
      </c>
      <c r="O21" s="1" t="s">
        <v>108</v>
      </c>
      <c r="P21" s="2">
        <v>59163.23</v>
      </c>
      <c r="Q21" s="1" t="s">
        <v>39</v>
      </c>
      <c r="R21" s="1" t="s">
        <v>40</v>
      </c>
      <c r="S21" s="1" t="s">
        <v>54</v>
      </c>
      <c r="T21" s="1" t="s">
        <v>42</v>
      </c>
      <c r="U21" s="1" t="s">
        <v>43</v>
      </c>
      <c r="V21" s="1" t="s">
        <v>55</v>
      </c>
      <c r="W21" s="1" t="s">
        <v>56</v>
      </c>
      <c r="X21" s="1" t="s">
        <v>43</v>
      </c>
      <c r="Y21" s="2" t="s">
        <v>43</v>
      </c>
      <c r="Z21" s="1" t="s">
        <v>46</v>
      </c>
      <c r="AA21" s="1" t="s">
        <v>47</v>
      </c>
    </row>
    <row r="22" spans="1:27" x14ac:dyDescent="0.25">
      <c r="A22" s="1" t="s">
        <v>1077</v>
      </c>
      <c r="B22" s="1" t="s">
        <v>1078</v>
      </c>
      <c r="C22" s="1" t="s">
        <v>28</v>
      </c>
      <c r="D22" s="1" t="s">
        <v>29</v>
      </c>
      <c r="E22" s="1" t="s">
        <v>30</v>
      </c>
      <c r="F22" s="1" t="s">
        <v>149</v>
      </c>
      <c r="G22" s="1" t="s">
        <v>1079</v>
      </c>
      <c r="H22" s="1" t="s">
        <v>1083</v>
      </c>
      <c r="I22" s="1" t="s">
        <v>7</v>
      </c>
      <c r="J22" s="1" t="s">
        <v>1081</v>
      </c>
      <c r="K22" s="1" t="s">
        <v>223</v>
      </c>
      <c r="L22" s="1" t="s">
        <v>224</v>
      </c>
      <c r="M22" s="1" t="s">
        <v>37</v>
      </c>
      <c r="N22" s="2">
        <v>389026.33</v>
      </c>
      <c r="O22" s="1" t="s">
        <v>108</v>
      </c>
      <c r="P22" s="2">
        <v>199363.1</v>
      </c>
      <c r="Q22" s="1" t="s">
        <v>39</v>
      </c>
      <c r="R22" s="1" t="s">
        <v>40</v>
      </c>
      <c r="S22" s="1" t="s">
        <v>54</v>
      </c>
      <c r="T22" s="1" t="s">
        <v>42</v>
      </c>
      <c r="U22" s="1" t="s">
        <v>43</v>
      </c>
      <c r="V22" s="1" t="s">
        <v>55</v>
      </c>
      <c r="W22" s="1" t="s">
        <v>56</v>
      </c>
      <c r="X22" s="1" t="s">
        <v>43</v>
      </c>
      <c r="Y22" s="2" t="s">
        <v>43</v>
      </c>
      <c r="Z22" s="1" t="s">
        <v>46</v>
      </c>
      <c r="AA22" s="1" t="s">
        <v>47</v>
      </c>
    </row>
    <row r="23" spans="1:27" x14ac:dyDescent="0.25">
      <c r="A23" s="1" t="s">
        <v>506</v>
      </c>
      <c r="B23" s="1" t="s">
        <v>507</v>
      </c>
      <c r="C23" s="1" t="s">
        <v>28</v>
      </c>
      <c r="D23" s="1" t="s">
        <v>29</v>
      </c>
      <c r="E23" s="1" t="s">
        <v>30</v>
      </c>
      <c r="F23" s="1" t="s">
        <v>69</v>
      </c>
      <c r="G23" s="1" t="s">
        <v>508</v>
      </c>
      <c r="H23" s="1" t="s">
        <v>509</v>
      </c>
      <c r="I23" s="1" t="s">
        <v>7</v>
      </c>
      <c r="J23" s="1" t="s">
        <v>510</v>
      </c>
      <c r="K23" s="1" t="s">
        <v>135</v>
      </c>
      <c r="L23" s="1" t="s">
        <v>136</v>
      </c>
      <c r="M23" s="1" t="s">
        <v>37</v>
      </c>
      <c r="N23" s="2">
        <v>149000</v>
      </c>
      <c r="O23" s="1" t="s">
        <v>38</v>
      </c>
      <c r="P23" s="2">
        <v>149000</v>
      </c>
      <c r="Q23" s="1" t="s">
        <v>165</v>
      </c>
      <c r="R23" s="1" t="s">
        <v>40</v>
      </c>
      <c r="S23" s="1" t="s">
        <v>54</v>
      </c>
      <c r="T23" s="1" t="s">
        <v>42</v>
      </c>
      <c r="U23" s="1" t="s">
        <v>43</v>
      </c>
      <c r="V23" s="1" t="s">
        <v>55</v>
      </c>
      <c r="W23" s="1" t="s">
        <v>56</v>
      </c>
      <c r="X23" s="1" t="s">
        <v>43</v>
      </c>
      <c r="Y23" s="2" t="s">
        <v>43</v>
      </c>
      <c r="Z23" s="1" t="s">
        <v>46</v>
      </c>
      <c r="AA23" s="1" t="s">
        <v>69</v>
      </c>
    </row>
    <row r="24" spans="1:27" x14ac:dyDescent="0.25">
      <c r="A24" s="1" t="s">
        <v>506</v>
      </c>
      <c r="B24" s="1" t="s">
        <v>507</v>
      </c>
      <c r="C24" s="1" t="s">
        <v>28</v>
      </c>
      <c r="D24" s="1" t="s">
        <v>29</v>
      </c>
      <c r="E24" s="1" t="s">
        <v>30</v>
      </c>
      <c r="F24" s="1" t="s">
        <v>69</v>
      </c>
      <c r="G24" s="1" t="s">
        <v>511</v>
      </c>
      <c r="H24" s="1" t="s">
        <v>512</v>
      </c>
      <c r="I24" s="1" t="s">
        <v>7</v>
      </c>
      <c r="J24" s="1" t="s">
        <v>513</v>
      </c>
      <c r="K24" s="1" t="s">
        <v>135</v>
      </c>
      <c r="L24" s="1" t="s">
        <v>136</v>
      </c>
      <c r="M24" s="1" t="s">
        <v>37</v>
      </c>
      <c r="N24" s="2">
        <v>149000</v>
      </c>
      <c r="O24" s="1" t="s">
        <v>38</v>
      </c>
      <c r="P24" s="2">
        <v>149000</v>
      </c>
      <c r="Q24" s="1" t="s">
        <v>83</v>
      </c>
      <c r="R24" s="1" t="s">
        <v>40</v>
      </c>
      <c r="S24" s="1" t="s">
        <v>54</v>
      </c>
      <c r="T24" s="1" t="s">
        <v>42</v>
      </c>
      <c r="U24" s="1" t="s">
        <v>43</v>
      </c>
      <c r="V24" s="1" t="s">
        <v>55</v>
      </c>
      <c r="W24" s="1" t="s">
        <v>56</v>
      </c>
      <c r="X24" s="1" t="s">
        <v>43</v>
      </c>
      <c r="Y24" s="2" t="s">
        <v>43</v>
      </c>
      <c r="Z24" s="1" t="s">
        <v>46</v>
      </c>
      <c r="AA24" s="1" t="s">
        <v>69</v>
      </c>
    </row>
    <row r="25" spans="1:27" x14ac:dyDescent="0.25">
      <c r="A25" s="1" t="s">
        <v>506</v>
      </c>
      <c r="B25" s="1" t="s">
        <v>507</v>
      </c>
      <c r="C25" s="1" t="s">
        <v>28</v>
      </c>
      <c r="D25" s="1" t="s">
        <v>29</v>
      </c>
      <c r="E25" s="1" t="s">
        <v>30</v>
      </c>
      <c r="F25" s="1" t="s">
        <v>69</v>
      </c>
      <c r="G25" s="1" t="s">
        <v>514</v>
      </c>
      <c r="H25" s="1" t="s">
        <v>515</v>
      </c>
      <c r="I25" s="1" t="s">
        <v>7</v>
      </c>
      <c r="J25" s="1" t="s">
        <v>516</v>
      </c>
      <c r="K25" s="1" t="s">
        <v>135</v>
      </c>
      <c r="L25" s="1" t="s">
        <v>136</v>
      </c>
      <c r="M25" s="1" t="s">
        <v>37</v>
      </c>
      <c r="N25" s="2">
        <v>149000</v>
      </c>
      <c r="O25" s="1" t="s">
        <v>38</v>
      </c>
      <c r="P25" s="2">
        <v>149000</v>
      </c>
      <c r="Q25" s="1" t="s">
        <v>83</v>
      </c>
      <c r="R25" s="1" t="s">
        <v>40</v>
      </c>
      <c r="S25" s="1" t="s">
        <v>54</v>
      </c>
      <c r="T25" s="1" t="s">
        <v>42</v>
      </c>
      <c r="U25" s="1" t="s">
        <v>43</v>
      </c>
      <c r="V25" s="1" t="s">
        <v>55</v>
      </c>
      <c r="W25" s="1" t="s">
        <v>56</v>
      </c>
      <c r="X25" s="1" t="s">
        <v>43</v>
      </c>
      <c r="Y25" s="2" t="s">
        <v>43</v>
      </c>
      <c r="Z25" s="1" t="s">
        <v>46</v>
      </c>
      <c r="AA25" s="1" t="s">
        <v>69</v>
      </c>
    </row>
    <row r="26" spans="1:27" x14ac:dyDescent="0.25">
      <c r="A26" s="1" t="s">
        <v>506</v>
      </c>
      <c r="B26" s="1" t="s">
        <v>507</v>
      </c>
      <c r="C26" s="1" t="s">
        <v>28</v>
      </c>
      <c r="D26" s="1" t="s">
        <v>29</v>
      </c>
      <c r="E26" s="1" t="s">
        <v>30</v>
      </c>
      <c r="F26" s="1" t="s">
        <v>69</v>
      </c>
      <c r="G26" s="1" t="s">
        <v>4357</v>
      </c>
      <c r="H26" s="1" t="s">
        <v>4358</v>
      </c>
      <c r="I26" s="1" t="s">
        <v>7</v>
      </c>
      <c r="J26" s="1" t="s">
        <v>4359</v>
      </c>
      <c r="K26" s="1" t="s">
        <v>135</v>
      </c>
      <c r="L26" s="1" t="s">
        <v>136</v>
      </c>
      <c r="M26" s="1" t="s">
        <v>4296</v>
      </c>
      <c r="N26" s="2">
        <v>99000</v>
      </c>
      <c r="O26" s="1" t="s">
        <v>38</v>
      </c>
      <c r="P26" s="2">
        <v>99000</v>
      </c>
      <c r="Q26" s="1" t="s">
        <v>83</v>
      </c>
      <c r="R26" s="1" t="s">
        <v>40</v>
      </c>
      <c r="S26" s="1" t="s">
        <v>54</v>
      </c>
      <c r="T26" s="1" t="s">
        <v>42</v>
      </c>
      <c r="U26" s="1" t="s">
        <v>43</v>
      </c>
      <c r="V26" s="1" t="s">
        <v>55</v>
      </c>
      <c r="W26" s="1" t="s">
        <v>56</v>
      </c>
      <c r="X26" s="1" t="s">
        <v>43</v>
      </c>
      <c r="Y26" s="2" t="s">
        <v>43</v>
      </c>
      <c r="Z26" s="1" t="s">
        <v>46</v>
      </c>
      <c r="AA26" s="1" t="s">
        <v>69</v>
      </c>
    </row>
    <row r="27" spans="1:27" x14ac:dyDescent="0.25">
      <c r="A27" s="1" t="s">
        <v>506</v>
      </c>
      <c r="B27" s="1" t="s">
        <v>507</v>
      </c>
      <c r="C27" s="1" t="s">
        <v>28</v>
      </c>
      <c r="D27" s="1" t="s">
        <v>29</v>
      </c>
      <c r="E27" s="1" t="s">
        <v>30</v>
      </c>
      <c r="F27" s="1" t="s">
        <v>69</v>
      </c>
      <c r="G27" s="1" t="s">
        <v>5241</v>
      </c>
      <c r="H27" s="1" t="s">
        <v>5242</v>
      </c>
      <c r="I27" s="1" t="s">
        <v>7</v>
      </c>
      <c r="J27" s="1" t="s">
        <v>5243</v>
      </c>
      <c r="K27" s="1" t="s">
        <v>5057</v>
      </c>
      <c r="L27" s="1" t="s">
        <v>5058</v>
      </c>
      <c r="M27" s="1" t="s">
        <v>5053</v>
      </c>
      <c r="N27" s="2">
        <v>149000</v>
      </c>
      <c r="O27" s="1" t="s">
        <v>38</v>
      </c>
      <c r="P27" s="2">
        <v>149000</v>
      </c>
      <c r="Q27" s="1" t="s">
        <v>83</v>
      </c>
      <c r="R27" s="1" t="s">
        <v>40</v>
      </c>
      <c r="S27" s="1" t="s">
        <v>54</v>
      </c>
      <c r="T27" s="1" t="s">
        <v>42</v>
      </c>
      <c r="U27" s="1" t="s">
        <v>43</v>
      </c>
      <c r="V27" s="1" t="s">
        <v>55</v>
      </c>
      <c r="W27" s="1" t="s">
        <v>56</v>
      </c>
      <c r="X27" s="1" t="s">
        <v>43</v>
      </c>
      <c r="Y27" s="2" t="s">
        <v>43</v>
      </c>
      <c r="Z27" s="1" t="s">
        <v>46</v>
      </c>
      <c r="AA27" s="1" t="s">
        <v>69</v>
      </c>
    </row>
    <row r="28" spans="1:27" x14ac:dyDescent="0.25">
      <c r="A28" s="1" t="s">
        <v>506</v>
      </c>
      <c r="B28" s="1" t="s">
        <v>507</v>
      </c>
      <c r="C28" s="1" t="s">
        <v>28</v>
      </c>
      <c r="D28" s="1" t="s">
        <v>29</v>
      </c>
      <c r="E28" s="1" t="s">
        <v>30</v>
      </c>
      <c r="F28" s="1" t="s">
        <v>174</v>
      </c>
      <c r="G28" s="1" t="s">
        <v>5990</v>
      </c>
      <c r="H28" s="1" t="s">
        <v>5991</v>
      </c>
      <c r="I28" s="1" t="s">
        <v>7</v>
      </c>
      <c r="J28" s="1" t="s">
        <v>5992</v>
      </c>
      <c r="K28" s="1" t="s">
        <v>135</v>
      </c>
      <c r="L28" s="1" t="s">
        <v>136</v>
      </c>
      <c r="M28" s="1" t="s">
        <v>5928</v>
      </c>
      <c r="N28" s="2">
        <v>85000</v>
      </c>
      <c r="O28" s="1" t="s">
        <v>38</v>
      </c>
      <c r="P28" s="2">
        <v>85000</v>
      </c>
      <c r="Q28" s="1" t="s">
        <v>83</v>
      </c>
      <c r="R28" s="1" t="s">
        <v>40</v>
      </c>
      <c r="S28" s="1" t="s">
        <v>54</v>
      </c>
      <c r="T28" s="1" t="s">
        <v>42</v>
      </c>
      <c r="U28" s="1" t="s">
        <v>43</v>
      </c>
      <c r="V28" s="1" t="s">
        <v>55</v>
      </c>
      <c r="W28" s="1" t="s">
        <v>56</v>
      </c>
      <c r="X28" s="1" t="s">
        <v>43</v>
      </c>
      <c r="Y28" s="2" t="s">
        <v>43</v>
      </c>
      <c r="Z28" s="1" t="s">
        <v>46</v>
      </c>
      <c r="AA28" s="1" t="s">
        <v>69</v>
      </c>
    </row>
    <row r="29" spans="1:27" x14ac:dyDescent="0.25">
      <c r="A29" s="1" t="s">
        <v>506</v>
      </c>
      <c r="B29" s="1" t="s">
        <v>507</v>
      </c>
      <c r="C29" s="1" t="s">
        <v>28</v>
      </c>
      <c r="D29" s="1" t="s">
        <v>29</v>
      </c>
      <c r="E29" s="1" t="s">
        <v>30</v>
      </c>
      <c r="F29" s="1" t="s">
        <v>174</v>
      </c>
      <c r="G29" s="1" t="s">
        <v>5993</v>
      </c>
      <c r="H29" s="1" t="s">
        <v>5994</v>
      </c>
      <c r="I29" s="1" t="s">
        <v>7</v>
      </c>
      <c r="J29" s="1" t="s">
        <v>5995</v>
      </c>
      <c r="K29" s="1" t="s">
        <v>135</v>
      </c>
      <c r="L29" s="1" t="s">
        <v>136</v>
      </c>
      <c r="M29" s="1" t="s">
        <v>5928</v>
      </c>
      <c r="N29" s="2">
        <v>90002.5</v>
      </c>
      <c r="O29" s="1" t="s">
        <v>38</v>
      </c>
      <c r="P29" s="2">
        <v>90002.5</v>
      </c>
      <c r="Q29" s="1" t="s">
        <v>83</v>
      </c>
      <c r="R29" s="1" t="s">
        <v>40</v>
      </c>
      <c r="S29" s="1" t="s">
        <v>54</v>
      </c>
      <c r="T29" s="1" t="s">
        <v>42</v>
      </c>
      <c r="U29" s="1" t="s">
        <v>43</v>
      </c>
      <c r="V29" s="1" t="s">
        <v>55</v>
      </c>
      <c r="W29" s="1" t="s">
        <v>56</v>
      </c>
      <c r="X29" s="1" t="s">
        <v>43</v>
      </c>
      <c r="Y29" s="2" t="s">
        <v>43</v>
      </c>
      <c r="Z29" s="1" t="s">
        <v>46</v>
      </c>
      <c r="AA29" s="1" t="s">
        <v>69</v>
      </c>
    </row>
    <row r="30" spans="1:27" x14ac:dyDescent="0.25">
      <c r="A30" s="1" t="s">
        <v>506</v>
      </c>
      <c r="B30" s="1" t="s">
        <v>507</v>
      </c>
      <c r="C30" s="1" t="s">
        <v>28</v>
      </c>
      <c r="D30" s="1" t="s">
        <v>29</v>
      </c>
      <c r="E30" s="1" t="s">
        <v>30</v>
      </c>
      <c r="F30" s="1" t="s">
        <v>174</v>
      </c>
      <c r="G30" s="1" t="s">
        <v>5996</v>
      </c>
      <c r="H30" s="1" t="s">
        <v>5997</v>
      </c>
      <c r="I30" s="1" t="s">
        <v>7</v>
      </c>
      <c r="J30" s="1" t="s">
        <v>5998</v>
      </c>
      <c r="K30" s="1" t="s">
        <v>135</v>
      </c>
      <c r="L30" s="1" t="s">
        <v>136</v>
      </c>
      <c r="M30" s="1" t="s">
        <v>5928</v>
      </c>
      <c r="N30" s="2">
        <v>145366</v>
      </c>
      <c r="O30" s="1" t="s">
        <v>38</v>
      </c>
      <c r="P30" s="2">
        <v>145366</v>
      </c>
      <c r="Q30" s="1" t="s">
        <v>83</v>
      </c>
      <c r="R30" s="1" t="s">
        <v>40</v>
      </c>
      <c r="S30" s="1" t="s">
        <v>54</v>
      </c>
      <c r="T30" s="1" t="s">
        <v>42</v>
      </c>
      <c r="U30" s="1" t="s">
        <v>43</v>
      </c>
      <c r="V30" s="1" t="s">
        <v>55</v>
      </c>
      <c r="W30" s="1" t="s">
        <v>56</v>
      </c>
      <c r="X30" s="1" t="s">
        <v>43</v>
      </c>
      <c r="Y30" s="2" t="s">
        <v>43</v>
      </c>
      <c r="Z30" s="1" t="s">
        <v>46</v>
      </c>
      <c r="AA30" s="1" t="s">
        <v>69</v>
      </c>
    </row>
    <row r="31" spans="1:27" x14ac:dyDescent="0.25">
      <c r="A31" s="1" t="s">
        <v>506</v>
      </c>
      <c r="B31" s="1" t="s">
        <v>507</v>
      </c>
      <c r="C31" s="1" t="s">
        <v>28</v>
      </c>
      <c r="D31" s="1" t="s">
        <v>29</v>
      </c>
      <c r="E31" s="1" t="s">
        <v>30</v>
      </c>
      <c r="F31" s="1" t="s">
        <v>69</v>
      </c>
      <c r="G31" s="1" t="s">
        <v>5999</v>
      </c>
      <c r="H31" s="1" t="s">
        <v>6000</v>
      </c>
      <c r="I31" s="1" t="s">
        <v>7</v>
      </c>
      <c r="J31" s="1" t="s">
        <v>6001</v>
      </c>
      <c r="K31" s="1" t="s">
        <v>135</v>
      </c>
      <c r="L31" s="1" t="s">
        <v>136</v>
      </c>
      <c r="M31" s="1" t="s">
        <v>5928</v>
      </c>
      <c r="N31" s="2">
        <v>79000</v>
      </c>
      <c r="O31" s="1" t="s">
        <v>38</v>
      </c>
      <c r="P31" s="2">
        <v>79000</v>
      </c>
      <c r="Q31" s="1" t="s">
        <v>83</v>
      </c>
      <c r="R31" s="1" t="s">
        <v>40</v>
      </c>
      <c r="S31" s="1" t="s">
        <v>54</v>
      </c>
      <c r="T31" s="1" t="s">
        <v>42</v>
      </c>
      <c r="U31" s="1" t="s">
        <v>43</v>
      </c>
      <c r="V31" s="1" t="s">
        <v>55</v>
      </c>
      <c r="W31" s="1" t="s">
        <v>56</v>
      </c>
      <c r="X31" s="1" t="s">
        <v>43</v>
      </c>
      <c r="Y31" s="2" t="s">
        <v>43</v>
      </c>
      <c r="Z31" s="1" t="s">
        <v>46</v>
      </c>
      <c r="AA31" s="1" t="s">
        <v>69</v>
      </c>
    </row>
    <row r="32" spans="1:27" x14ac:dyDescent="0.25">
      <c r="A32" s="1" t="s">
        <v>506</v>
      </c>
      <c r="B32" s="1" t="s">
        <v>507</v>
      </c>
      <c r="C32" s="1" t="s">
        <v>28</v>
      </c>
      <c r="D32" s="1" t="s">
        <v>29</v>
      </c>
      <c r="E32" s="1" t="s">
        <v>30</v>
      </c>
      <c r="F32" s="1" t="s">
        <v>69</v>
      </c>
      <c r="G32" s="1" t="s">
        <v>6002</v>
      </c>
      <c r="H32" s="1" t="s">
        <v>6003</v>
      </c>
      <c r="I32" s="1" t="s">
        <v>7</v>
      </c>
      <c r="J32" s="1" t="s">
        <v>6004</v>
      </c>
      <c r="K32" s="1" t="s">
        <v>135</v>
      </c>
      <c r="L32" s="1" t="s">
        <v>136</v>
      </c>
      <c r="M32" s="1" t="s">
        <v>5928</v>
      </c>
      <c r="N32" s="2">
        <v>76500</v>
      </c>
      <c r="O32" s="1" t="s">
        <v>38</v>
      </c>
      <c r="P32" s="2">
        <v>76500</v>
      </c>
      <c r="Q32" s="1" t="s">
        <v>83</v>
      </c>
      <c r="R32" s="1" t="s">
        <v>40</v>
      </c>
      <c r="S32" s="1" t="s">
        <v>54</v>
      </c>
      <c r="T32" s="1" t="s">
        <v>42</v>
      </c>
      <c r="U32" s="1" t="s">
        <v>43</v>
      </c>
      <c r="V32" s="1" t="s">
        <v>55</v>
      </c>
      <c r="W32" s="1" t="s">
        <v>56</v>
      </c>
      <c r="X32" s="1" t="s">
        <v>43</v>
      </c>
      <c r="Y32" s="2" t="s">
        <v>43</v>
      </c>
      <c r="Z32" s="1" t="s">
        <v>46</v>
      </c>
      <c r="AA32" s="1" t="s">
        <v>69</v>
      </c>
    </row>
    <row r="33" spans="1:27" x14ac:dyDescent="0.25">
      <c r="A33" s="1" t="s">
        <v>506</v>
      </c>
      <c r="B33" s="1" t="s">
        <v>507</v>
      </c>
      <c r="C33" s="1" t="s">
        <v>28</v>
      </c>
      <c r="D33" s="1" t="s">
        <v>29</v>
      </c>
      <c r="E33" s="1" t="s">
        <v>30</v>
      </c>
      <c r="F33" s="1" t="s">
        <v>69</v>
      </c>
      <c r="G33" s="1" t="s">
        <v>6005</v>
      </c>
      <c r="H33" s="1" t="s">
        <v>6006</v>
      </c>
      <c r="I33" s="1" t="s">
        <v>7</v>
      </c>
      <c r="J33" s="1" t="s">
        <v>6007</v>
      </c>
      <c r="K33" s="1" t="s">
        <v>135</v>
      </c>
      <c r="L33" s="1" t="s">
        <v>136</v>
      </c>
      <c r="M33" s="1" t="s">
        <v>5928</v>
      </c>
      <c r="N33" s="2">
        <v>80000</v>
      </c>
      <c r="O33" s="1" t="s">
        <v>38</v>
      </c>
      <c r="P33" s="2">
        <v>80000</v>
      </c>
      <c r="Q33" s="1" t="s">
        <v>83</v>
      </c>
      <c r="R33" s="1" t="s">
        <v>40</v>
      </c>
      <c r="S33" s="1" t="s">
        <v>54</v>
      </c>
      <c r="T33" s="1" t="s">
        <v>42</v>
      </c>
      <c r="U33" s="1" t="s">
        <v>43</v>
      </c>
      <c r="V33" s="1" t="s">
        <v>55</v>
      </c>
      <c r="W33" s="1" t="s">
        <v>56</v>
      </c>
      <c r="X33" s="1" t="s">
        <v>43</v>
      </c>
      <c r="Y33" s="2" t="s">
        <v>43</v>
      </c>
      <c r="Z33" s="1" t="s">
        <v>46</v>
      </c>
      <c r="AA33" s="1" t="s">
        <v>69</v>
      </c>
    </row>
    <row r="34" spans="1:27" x14ac:dyDescent="0.25">
      <c r="A34" s="1" t="s">
        <v>26</v>
      </c>
      <c r="B34" s="1" t="s">
        <v>27</v>
      </c>
      <c r="C34" s="1" t="s">
        <v>28</v>
      </c>
      <c r="D34" s="1" t="s">
        <v>29</v>
      </c>
      <c r="E34" s="1" t="s">
        <v>30</v>
      </c>
      <c r="F34" s="1" t="s">
        <v>31</v>
      </c>
      <c r="G34" s="1" t="s">
        <v>32</v>
      </c>
      <c r="H34" s="1" t="s">
        <v>33</v>
      </c>
      <c r="I34" s="1" t="s">
        <v>7</v>
      </c>
      <c r="J34" s="1" t="s">
        <v>34</v>
      </c>
      <c r="K34" s="1" t="s">
        <v>35</v>
      </c>
      <c r="L34" s="1" t="s">
        <v>36</v>
      </c>
      <c r="M34" s="1" t="s">
        <v>37</v>
      </c>
      <c r="N34" s="2">
        <v>1607988.82</v>
      </c>
      <c r="O34" s="1" t="s">
        <v>38</v>
      </c>
      <c r="P34" s="2">
        <v>1607988.82</v>
      </c>
      <c r="Q34" s="1" t="s">
        <v>39</v>
      </c>
      <c r="R34" s="1" t="s">
        <v>40</v>
      </c>
      <c r="S34" s="1" t="s">
        <v>41</v>
      </c>
      <c r="T34" s="1" t="s">
        <v>42</v>
      </c>
      <c r="U34" s="1" t="s">
        <v>43</v>
      </c>
      <c r="V34" s="1" t="s">
        <v>44</v>
      </c>
      <c r="W34" s="1" t="s">
        <v>45</v>
      </c>
      <c r="X34" s="1" t="s">
        <v>43</v>
      </c>
      <c r="Y34" s="2" t="s">
        <v>43</v>
      </c>
      <c r="Z34" s="1" t="s">
        <v>46</v>
      </c>
      <c r="AA34" s="1" t="s">
        <v>47</v>
      </c>
    </row>
    <row r="35" spans="1:27" x14ac:dyDescent="0.25">
      <c r="A35" s="1" t="s">
        <v>26</v>
      </c>
      <c r="B35" s="1" t="s">
        <v>27</v>
      </c>
      <c r="C35" s="1" t="s">
        <v>28</v>
      </c>
      <c r="D35" s="1" t="s">
        <v>29</v>
      </c>
      <c r="E35" s="1" t="s">
        <v>30</v>
      </c>
      <c r="F35" s="1" t="s">
        <v>48</v>
      </c>
      <c r="G35" s="1" t="s">
        <v>49</v>
      </c>
      <c r="H35" s="1" t="s">
        <v>50</v>
      </c>
      <c r="I35" s="1" t="s">
        <v>7</v>
      </c>
      <c r="J35" s="1" t="s">
        <v>51</v>
      </c>
      <c r="K35" s="1" t="s">
        <v>52</v>
      </c>
      <c r="L35" s="1" t="s">
        <v>53</v>
      </c>
      <c r="M35" s="1" t="s">
        <v>37</v>
      </c>
      <c r="N35" s="2">
        <v>55650</v>
      </c>
      <c r="O35" s="1" t="s">
        <v>38</v>
      </c>
      <c r="P35" s="2">
        <v>55650</v>
      </c>
      <c r="Q35" s="1" t="s">
        <v>39</v>
      </c>
      <c r="R35" s="1" t="s">
        <v>40</v>
      </c>
      <c r="S35" s="1" t="s">
        <v>54</v>
      </c>
      <c r="T35" s="1" t="s">
        <v>42</v>
      </c>
      <c r="U35" s="1" t="s">
        <v>43</v>
      </c>
      <c r="V35" s="1" t="s">
        <v>55</v>
      </c>
      <c r="W35" s="1" t="s">
        <v>56</v>
      </c>
      <c r="X35" s="1" t="s">
        <v>43</v>
      </c>
      <c r="Y35" s="2" t="s">
        <v>43</v>
      </c>
      <c r="Z35" s="1" t="s">
        <v>46</v>
      </c>
      <c r="AA35" s="1" t="s">
        <v>57</v>
      </c>
    </row>
    <row r="36" spans="1:27" x14ac:dyDescent="0.25">
      <c r="A36" s="1" t="s">
        <v>26</v>
      </c>
      <c r="B36" s="1" t="s">
        <v>27</v>
      </c>
      <c r="C36" s="1" t="s">
        <v>28</v>
      </c>
      <c r="D36" s="1" t="s">
        <v>29</v>
      </c>
      <c r="E36" s="1" t="s">
        <v>30</v>
      </c>
      <c r="F36" s="1" t="s">
        <v>58</v>
      </c>
      <c r="G36" s="1" t="s">
        <v>59</v>
      </c>
      <c r="H36" s="1" t="s">
        <v>60</v>
      </c>
      <c r="I36" s="1" t="s">
        <v>7</v>
      </c>
      <c r="J36" s="1" t="s">
        <v>61</v>
      </c>
      <c r="K36" s="1" t="s">
        <v>62</v>
      </c>
      <c r="L36" s="1" t="s">
        <v>63</v>
      </c>
      <c r="M36" s="1" t="s">
        <v>37</v>
      </c>
      <c r="N36" s="2">
        <v>95000</v>
      </c>
      <c r="O36" s="1" t="s">
        <v>38</v>
      </c>
      <c r="P36" s="2">
        <v>95000</v>
      </c>
      <c r="Q36" s="1" t="s">
        <v>39</v>
      </c>
      <c r="R36" s="1" t="s">
        <v>40</v>
      </c>
      <c r="S36" s="1" t="s">
        <v>54</v>
      </c>
      <c r="T36" s="1" t="s">
        <v>42</v>
      </c>
      <c r="U36" s="1" t="s">
        <v>43</v>
      </c>
      <c r="V36" s="1" t="s">
        <v>55</v>
      </c>
      <c r="W36" s="1" t="s">
        <v>56</v>
      </c>
      <c r="X36" s="1" t="s">
        <v>43</v>
      </c>
      <c r="Y36" s="2" t="s">
        <v>43</v>
      </c>
      <c r="Z36" s="1" t="s">
        <v>46</v>
      </c>
      <c r="AA36" s="1" t="s">
        <v>64</v>
      </c>
    </row>
    <row r="37" spans="1:27" x14ac:dyDescent="0.25">
      <c r="A37" s="1" t="s">
        <v>26</v>
      </c>
      <c r="B37" s="1" t="s">
        <v>27</v>
      </c>
      <c r="C37" s="1" t="s">
        <v>28</v>
      </c>
      <c r="D37" s="1" t="s">
        <v>29</v>
      </c>
      <c r="E37" s="1" t="s">
        <v>30</v>
      </c>
      <c r="F37" s="1" t="s">
        <v>48</v>
      </c>
      <c r="G37" s="1" t="s">
        <v>5925</v>
      </c>
      <c r="H37" s="1" t="s">
        <v>5926</v>
      </c>
      <c r="I37" s="1" t="s">
        <v>7</v>
      </c>
      <c r="J37" s="1" t="s">
        <v>5927</v>
      </c>
      <c r="K37" s="1" t="s">
        <v>62</v>
      </c>
      <c r="L37" s="1" t="s">
        <v>63</v>
      </c>
      <c r="M37" s="1" t="s">
        <v>5928</v>
      </c>
      <c r="N37" s="2">
        <v>68000</v>
      </c>
      <c r="O37" s="1" t="s">
        <v>38</v>
      </c>
      <c r="P37" s="2">
        <v>68000</v>
      </c>
      <c r="Q37" s="1" t="s">
        <v>39</v>
      </c>
      <c r="R37" s="1" t="s">
        <v>40</v>
      </c>
      <c r="S37" s="1" t="s">
        <v>54</v>
      </c>
      <c r="T37" s="1" t="s">
        <v>42</v>
      </c>
      <c r="U37" s="1" t="s">
        <v>43</v>
      </c>
      <c r="V37" s="1" t="s">
        <v>55</v>
      </c>
      <c r="W37" s="1" t="s">
        <v>56</v>
      </c>
      <c r="X37" s="1" t="s">
        <v>43</v>
      </c>
      <c r="Y37" s="2" t="s">
        <v>43</v>
      </c>
      <c r="Z37" s="1" t="s">
        <v>46</v>
      </c>
      <c r="AA37" s="1" t="s">
        <v>57</v>
      </c>
    </row>
    <row r="38" spans="1:27" x14ac:dyDescent="0.25">
      <c r="A38" s="1" t="s">
        <v>26</v>
      </c>
      <c r="B38" s="1" t="s">
        <v>27</v>
      </c>
      <c r="C38" s="1" t="s">
        <v>28</v>
      </c>
      <c r="D38" s="1" t="s">
        <v>29</v>
      </c>
      <c r="E38" s="1" t="s">
        <v>30</v>
      </c>
      <c r="F38" s="1" t="s">
        <v>155</v>
      </c>
      <c r="G38" s="1" t="s">
        <v>5929</v>
      </c>
      <c r="H38" s="1" t="s">
        <v>5930</v>
      </c>
      <c r="I38" s="1" t="s">
        <v>7</v>
      </c>
      <c r="J38" s="1" t="s">
        <v>5931</v>
      </c>
      <c r="K38" s="1" t="s">
        <v>62</v>
      </c>
      <c r="L38" s="1" t="s">
        <v>63</v>
      </c>
      <c r="M38" s="1" t="s">
        <v>5928</v>
      </c>
      <c r="N38" s="2">
        <v>134368.16</v>
      </c>
      <c r="O38" s="1" t="s">
        <v>108</v>
      </c>
      <c r="P38" s="2">
        <v>108968.16</v>
      </c>
      <c r="Q38" s="1" t="s">
        <v>39</v>
      </c>
      <c r="R38" s="1" t="s">
        <v>40</v>
      </c>
      <c r="S38" s="1" t="s">
        <v>54</v>
      </c>
      <c r="T38" s="1" t="s">
        <v>42</v>
      </c>
      <c r="U38" s="1" t="s">
        <v>43</v>
      </c>
      <c r="V38" s="1" t="s">
        <v>55</v>
      </c>
      <c r="W38" s="1" t="s">
        <v>56</v>
      </c>
      <c r="X38" s="1" t="s">
        <v>43</v>
      </c>
      <c r="Y38" s="2" t="s">
        <v>43</v>
      </c>
      <c r="Z38" s="1" t="s">
        <v>46</v>
      </c>
      <c r="AA38" s="1" t="s">
        <v>64</v>
      </c>
    </row>
    <row r="39" spans="1:27" x14ac:dyDescent="0.25">
      <c r="A39" s="1" t="s">
        <v>26</v>
      </c>
      <c r="B39" s="1" t="s">
        <v>27</v>
      </c>
      <c r="C39" s="1" t="s">
        <v>28</v>
      </c>
      <c r="D39" s="1" t="s">
        <v>29</v>
      </c>
      <c r="E39" s="1" t="s">
        <v>30</v>
      </c>
      <c r="F39" s="1" t="s">
        <v>155</v>
      </c>
      <c r="G39" s="1" t="s">
        <v>5929</v>
      </c>
      <c r="H39" s="1" t="s">
        <v>5932</v>
      </c>
      <c r="I39" s="1" t="s">
        <v>7</v>
      </c>
      <c r="J39" s="1" t="s">
        <v>5931</v>
      </c>
      <c r="K39" s="1" t="s">
        <v>62</v>
      </c>
      <c r="L39" s="1" t="s">
        <v>63</v>
      </c>
      <c r="M39" s="1" t="s">
        <v>5928</v>
      </c>
      <c r="N39" s="2">
        <v>134368.16</v>
      </c>
      <c r="O39" s="1" t="s">
        <v>108</v>
      </c>
      <c r="P39" s="2">
        <v>25400</v>
      </c>
      <c r="Q39" s="1" t="s">
        <v>39</v>
      </c>
      <c r="R39" s="1" t="s">
        <v>40</v>
      </c>
      <c r="S39" s="1" t="s">
        <v>54</v>
      </c>
      <c r="T39" s="1" t="s">
        <v>42</v>
      </c>
      <c r="U39" s="1" t="s">
        <v>43</v>
      </c>
      <c r="V39" s="1" t="s">
        <v>55</v>
      </c>
      <c r="W39" s="1" t="s">
        <v>56</v>
      </c>
      <c r="X39" s="1" t="s">
        <v>43</v>
      </c>
      <c r="Y39" s="2" t="s">
        <v>43</v>
      </c>
      <c r="Z39" s="1" t="s">
        <v>46</v>
      </c>
      <c r="AA39" s="1" t="s">
        <v>64</v>
      </c>
    </row>
    <row r="40" spans="1:27" x14ac:dyDescent="0.25">
      <c r="A40" s="1" t="s">
        <v>4213</v>
      </c>
      <c r="B40" s="1" t="s">
        <v>4214</v>
      </c>
      <c r="C40" s="1" t="s">
        <v>28</v>
      </c>
      <c r="D40" s="1" t="s">
        <v>29</v>
      </c>
      <c r="E40" s="1" t="s">
        <v>30</v>
      </c>
      <c r="F40" s="1" t="s">
        <v>174</v>
      </c>
      <c r="G40" s="1" t="s">
        <v>4215</v>
      </c>
      <c r="H40" s="1" t="s">
        <v>4216</v>
      </c>
      <c r="I40" s="1" t="s">
        <v>7</v>
      </c>
      <c r="J40" s="1" t="s">
        <v>4217</v>
      </c>
      <c r="K40" s="1" t="s">
        <v>3428</v>
      </c>
      <c r="L40" s="1" t="s">
        <v>3429</v>
      </c>
      <c r="M40" s="1" t="s">
        <v>3402</v>
      </c>
      <c r="N40" s="2">
        <v>4940000</v>
      </c>
      <c r="O40" s="1" t="s">
        <v>38</v>
      </c>
      <c r="P40" s="2">
        <v>4940000</v>
      </c>
      <c r="Q40" s="1" t="s">
        <v>39</v>
      </c>
      <c r="R40" s="1" t="s">
        <v>40</v>
      </c>
      <c r="S40" s="1" t="s">
        <v>54</v>
      </c>
      <c r="T40" s="1" t="s">
        <v>42</v>
      </c>
      <c r="U40" s="1" t="s">
        <v>43</v>
      </c>
      <c r="V40" s="1" t="s">
        <v>55</v>
      </c>
      <c r="W40" s="1" t="s">
        <v>56</v>
      </c>
      <c r="X40" s="1" t="s">
        <v>43</v>
      </c>
      <c r="Y40" s="2" t="s">
        <v>43</v>
      </c>
      <c r="Z40" s="1" t="s">
        <v>46</v>
      </c>
      <c r="AA40" s="1" t="s">
        <v>174</v>
      </c>
    </row>
    <row r="41" spans="1:27" x14ac:dyDescent="0.25">
      <c r="A41" s="1" t="s">
        <v>1399</v>
      </c>
      <c r="B41" s="1" t="s">
        <v>1400</v>
      </c>
      <c r="C41" s="1" t="s">
        <v>454</v>
      </c>
      <c r="D41" s="1" t="s">
        <v>6520</v>
      </c>
      <c r="E41" s="1" t="s">
        <v>30</v>
      </c>
      <c r="F41" s="1" t="s">
        <v>31</v>
      </c>
      <c r="G41" s="1" t="s">
        <v>1401</v>
      </c>
      <c r="H41" s="1" t="s">
        <v>1402</v>
      </c>
      <c r="I41" s="1" t="s">
        <v>7</v>
      </c>
      <c r="J41" s="1" t="s">
        <v>1403</v>
      </c>
      <c r="K41" s="1" t="s">
        <v>1404</v>
      </c>
      <c r="L41" s="1" t="s">
        <v>1405</v>
      </c>
      <c r="M41" s="1" t="s">
        <v>37</v>
      </c>
      <c r="N41" s="2">
        <v>30000</v>
      </c>
      <c r="O41" s="1" t="s">
        <v>108</v>
      </c>
      <c r="P41" s="2">
        <v>1500</v>
      </c>
      <c r="Q41" s="1" t="s">
        <v>83</v>
      </c>
      <c r="R41" s="1" t="s">
        <v>770</v>
      </c>
      <c r="S41" s="1" t="s">
        <v>54</v>
      </c>
      <c r="T41" s="1" t="s">
        <v>42</v>
      </c>
      <c r="U41" s="1" t="s">
        <v>43</v>
      </c>
      <c r="V41" s="1" t="s">
        <v>55</v>
      </c>
      <c r="W41" s="1" t="s">
        <v>56</v>
      </c>
      <c r="X41" s="1" t="s">
        <v>43</v>
      </c>
      <c r="Y41" s="2" t="s">
        <v>43</v>
      </c>
      <c r="Z41" s="1" t="s">
        <v>46</v>
      </c>
      <c r="AA41" s="1" t="s">
        <v>31</v>
      </c>
    </row>
    <row r="42" spans="1:27" x14ac:dyDescent="0.25">
      <c r="A42" s="1" t="s">
        <v>1399</v>
      </c>
      <c r="B42" s="1" t="s">
        <v>1400</v>
      </c>
      <c r="C42" s="1" t="s">
        <v>454</v>
      </c>
      <c r="D42" s="1" t="s">
        <v>6520</v>
      </c>
      <c r="E42" s="1" t="s">
        <v>30</v>
      </c>
      <c r="F42" s="1" t="s">
        <v>31</v>
      </c>
      <c r="G42" s="1" t="s">
        <v>1401</v>
      </c>
      <c r="H42" s="1" t="s">
        <v>1406</v>
      </c>
      <c r="I42" s="1" t="s">
        <v>7</v>
      </c>
      <c r="J42" s="1" t="s">
        <v>1403</v>
      </c>
      <c r="K42" s="1" t="s">
        <v>1404</v>
      </c>
      <c r="L42" s="1" t="s">
        <v>1405</v>
      </c>
      <c r="M42" s="1" t="s">
        <v>37</v>
      </c>
      <c r="N42" s="2">
        <v>30000</v>
      </c>
      <c r="O42" s="1" t="s">
        <v>108</v>
      </c>
      <c r="P42" s="2">
        <v>17500</v>
      </c>
      <c r="Q42" s="1" t="s">
        <v>83</v>
      </c>
      <c r="R42" s="1" t="s">
        <v>770</v>
      </c>
      <c r="S42" s="1" t="s">
        <v>54</v>
      </c>
      <c r="T42" s="1" t="s">
        <v>42</v>
      </c>
      <c r="U42" s="1" t="s">
        <v>43</v>
      </c>
      <c r="V42" s="1" t="s">
        <v>55</v>
      </c>
      <c r="W42" s="1" t="s">
        <v>56</v>
      </c>
      <c r="X42" s="1" t="s">
        <v>43</v>
      </c>
      <c r="Y42" s="2" t="s">
        <v>43</v>
      </c>
      <c r="Z42" s="1" t="s">
        <v>46</v>
      </c>
      <c r="AA42" s="1" t="s">
        <v>31</v>
      </c>
    </row>
    <row r="43" spans="1:27" x14ac:dyDescent="0.25">
      <c r="A43" s="1" t="s">
        <v>1399</v>
      </c>
      <c r="B43" s="1" t="s">
        <v>1400</v>
      </c>
      <c r="C43" s="1" t="s">
        <v>454</v>
      </c>
      <c r="D43" s="1" t="s">
        <v>6520</v>
      </c>
      <c r="E43" s="1" t="s">
        <v>30</v>
      </c>
      <c r="F43" s="1" t="s">
        <v>31</v>
      </c>
      <c r="G43" s="1" t="s">
        <v>1401</v>
      </c>
      <c r="H43" s="1" t="s">
        <v>1407</v>
      </c>
      <c r="I43" s="1" t="s">
        <v>7</v>
      </c>
      <c r="J43" s="1" t="s">
        <v>1403</v>
      </c>
      <c r="K43" s="1" t="s">
        <v>1404</v>
      </c>
      <c r="L43" s="1" t="s">
        <v>1405</v>
      </c>
      <c r="M43" s="1" t="s">
        <v>37</v>
      </c>
      <c r="N43" s="2">
        <v>30000</v>
      </c>
      <c r="O43" s="1" t="s">
        <v>108</v>
      </c>
      <c r="P43" s="2">
        <v>1000</v>
      </c>
      <c r="Q43" s="1" t="s">
        <v>83</v>
      </c>
      <c r="R43" s="1" t="s">
        <v>770</v>
      </c>
      <c r="S43" s="1" t="s">
        <v>54</v>
      </c>
      <c r="T43" s="1" t="s">
        <v>42</v>
      </c>
      <c r="U43" s="1" t="s">
        <v>43</v>
      </c>
      <c r="V43" s="1" t="s">
        <v>55</v>
      </c>
      <c r="W43" s="1" t="s">
        <v>56</v>
      </c>
      <c r="X43" s="1" t="s">
        <v>43</v>
      </c>
      <c r="Y43" s="2" t="s">
        <v>43</v>
      </c>
      <c r="Z43" s="1" t="s">
        <v>46</v>
      </c>
      <c r="AA43" s="1" t="s">
        <v>31</v>
      </c>
    </row>
    <row r="44" spans="1:27" x14ac:dyDescent="0.25">
      <c r="A44" s="1" t="s">
        <v>1399</v>
      </c>
      <c r="B44" s="1" t="s">
        <v>1400</v>
      </c>
      <c r="C44" s="1" t="s">
        <v>454</v>
      </c>
      <c r="D44" s="1" t="s">
        <v>6520</v>
      </c>
      <c r="E44" s="1" t="s">
        <v>30</v>
      </c>
      <c r="F44" s="1" t="s">
        <v>31</v>
      </c>
      <c r="G44" s="1" t="s">
        <v>1401</v>
      </c>
      <c r="H44" s="1" t="s">
        <v>1408</v>
      </c>
      <c r="I44" s="1" t="s">
        <v>7</v>
      </c>
      <c r="J44" s="1" t="s">
        <v>1403</v>
      </c>
      <c r="K44" s="1" t="s">
        <v>1404</v>
      </c>
      <c r="L44" s="1" t="s">
        <v>1405</v>
      </c>
      <c r="M44" s="1" t="s">
        <v>37</v>
      </c>
      <c r="N44" s="2">
        <v>30000</v>
      </c>
      <c r="O44" s="1" t="s">
        <v>108</v>
      </c>
      <c r="P44" s="2">
        <v>2000</v>
      </c>
      <c r="Q44" s="1" t="s">
        <v>83</v>
      </c>
      <c r="R44" s="1" t="s">
        <v>770</v>
      </c>
      <c r="S44" s="1" t="s">
        <v>54</v>
      </c>
      <c r="T44" s="1" t="s">
        <v>42</v>
      </c>
      <c r="U44" s="1" t="s">
        <v>43</v>
      </c>
      <c r="V44" s="1" t="s">
        <v>55</v>
      </c>
      <c r="W44" s="1" t="s">
        <v>56</v>
      </c>
      <c r="X44" s="1" t="s">
        <v>43</v>
      </c>
      <c r="Y44" s="2" t="s">
        <v>43</v>
      </c>
      <c r="Z44" s="1" t="s">
        <v>46</v>
      </c>
      <c r="AA44" s="1" t="s">
        <v>31</v>
      </c>
    </row>
    <row r="45" spans="1:27" x14ac:dyDescent="0.25">
      <c r="A45" s="1" t="s">
        <v>1399</v>
      </c>
      <c r="B45" s="1" t="s">
        <v>1400</v>
      </c>
      <c r="C45" s="1" t="s">
        <v>454</v>
      </c>
      <c r="D45" s="1" t="s">
        <v>6520</v>
      </c>
      <c r="E45" s="1" t="s">
        <v>30</v>
      </c>
      <c r="F45" s="1" t="s">
        <v>31</v>
      </c>
      <c r="G45" s="1" t="s">
        <v>1401</v>
      </c>
      <c r="H45" s="1" t="s">
        <v>1409</v>
      </c>
      <c r="I45" s="1" t="s">
        <v>7</v>
      </c>
      <c r="J45" s="1" t="s">
        <v>1403</v>
      </c>
      <c r="K45" s="1" t="s">
        <v>1404</v>
      </c>
      <c r="L45" s="1" t="s">
        <v>1405</v>
      </c>
      <c r="M45" s="1" t="s">
        <v>37</v>
      </c>
      <c r="N45" s="2">
        <v>30000</v>
      </c>
      <c r="O45" s="1" t="s">
        <v>108</v>
      </c>
      <c r="P45" s="2">
        <v>1000</v>
      </c>
      <c r="Q45" s="1" t="s">
        <v>83</v>
      </c>
      <c r="R45" s="1" t="s">
        <v>770</v>
      </c>
      <c r="S45" s="1" t="s">
        <v>54</v>
      </c>
      <c r="T45" s="1" t="s">
        <v>42</v>
      </c>
      <c r="U45" s="1" t="s">
        <v>43</v>
      </c>
      <c r="V45" s="1" t="s">
        <v>55</v>
      </c>
      <c r="W45" s="1" t="s">
        <v>56</v>
      </c>
      <c r="X45" s="1" t="s">
        <v>43</v>
      </c>
      <c r="Y45" s="2" t="s">
        <v>43</v>
      </c>
      <c r="Z45" s="1" t="s">
        <v>46</v>
      </c>
      <c r="AA45" s="1" t="s">
        <v>31</v>
      </c>
    </row>
    <row r="46" spans="1:27" x14ac:dyDescent="0.25">
      <c r="A46" s="1" t="s">
        <v>1399</v>
      </c>
      <c r="B46" s="1" t="s">
        <v>1400</v>
      </c>
      <c r="C46" s="1" t="s">
        <v>454</v>
      </c>
      <c r="D46" s="1" t="s">
        <v>6520</v>
      </c>
      <c r="E46" s="1" t="s">
        <v>30</v>
      </c>
      <c r="F46" s="1" t="s">
        <v>31</v>
      </c>
      <c r="G46" s="1" t="s">
        <v>1401</v>
      </c>
      <c r="H46" s="1" t="s">
        <v>1410</v>
      </c>
      <c r="I46" s="1" t="s">
        <v>7</v>
      </c>
      <c r="J46" s="1" t="s">
        <v>1403</v>
      </c>
      <c r="K46" s="1" t="s">
        <v>1404</v>
      </c>
      <c r="L46" s="1" t="s">
        <v>1405</v>
      </c>
      <c r="M46" s="1" t="s">
        <v>37</v>
      </c>
      <c r="N46" s="2">
        <v>30000</v>
      </c>
      <c r="O46" s="1" t="s">
        <v>108</v>
      </c>
      <c r="P46" s="2">
        <v>1000</v>
      </c>
      <c r="Q46" s="1" t="s">
        <v>83</v>
      </c>
      <c r="R46" s="1" t="s">
        <v>770</v>
      </c>
      <c r="S46" s="1" t="s">
        <v>54</v>
      </c>
      <c r="T46" s="1" t="s">
        <v>42</v>
      </c>
      <c r="U46" s="1" t="s">
        <v>43</v>
      </c>
      <c r="V46" s="1" t="s">
        <v>55</v>
      </c>
      <c r="W46" s="1" t="s">
        <v>56</v>
      </c>
      <c r="X46" s="1" t="s">
        <v>43</v>
      </c>
      <c r="Y46" s="2" t="s">
        <v>43</v>
      </c>
      <c r="Z46" s="1" t="s">
        <v>46</v>
      </c>
      <c r="AA46" s="1" t="s">
        <v>31</v>
      </c>
    </row>
    <row r="47" spans="1:27" x14ac:dyDescent="0.25">
      <c r="A47" s="1" t="s">
        <v>1399</v>
      </c>
      <c r="B47" s="1" t="s">
        <v>1400</v>
      </c>
      <c r="C47" s="1" t="s">
        <v>454</v>
      </c>
      <c r="D47" s="1" t="s">
        <v>6520</v>
      </c>
      <c r="E47" s="1" t="s">
        <v>30</v>
      </c>
      <c r="F47" s="1" t="s">
        <v>31</v>
      </c>
      <c r="G47" s="1" t="s">
        <v>1401</v>
      </c>
      <c r="H47" s="1" t="s">
        <v>1411</v>
      </c>
      <c r="I47" s="1" t="s">
        <v>7</v>
      </c>
      <c r="J47" s="1" t="s">
        <v>1403</v>
      </c>
      <c r="K47" s="1" t="s">
        <v>1404</v>
      </c>
      <c r="L47" s="1" t="s">
        <v>1405</v>
      </c>
      <c r="M47" s="1" t="s">
        <v>37</v>
      </c>
      <c r="N47" s="2">
        <v>30000</v>
      </c>
      <c r="O47" s="1" t="s">
        <v>108</v>
      </c>
      <c r="P47" s="2">
        <v>1000</v>
      </c>
      <c r="Q47" s="1" t="s">
        <v>83</v>
      </c>
      <c r="R47" s="1" t="s">
        <v>770</v>
      </c>
      <c r="S47" s="1" t="s">
        <v>54</v>
      </c>
      <c r="T47" s="1" t="s">
        <v>42</v>
      </c>
      <c r="U47" s="1" t="s">
        <v>43</v>
      </c>
      <c r="V47" s="1" t="s">
        <v>55</v>
      </c>
      <c r="W47" s="1" t="s">
        <v>56</v>
      </c>
      <c r="X47" s="1" t="s">
        <v>43</v>
      </c>
      <c r="Y47" s="2" t="s">
        <v>43</v>
      </c>
      <c r="Z47" s="1" t="s">
        <v>46</v>
      </c>
      <c r="AA47" s="1" t="s">
        <v>31</v>
      </c>
    </row>
    <row r="48" spans="1:27" x14ac:dyDescent="0.25">
      <c r="A48" s="1" t="s">
        <v>1399</v>
      </c>
      <c r="B48" s="1" t="s">
        <v>1400</v>
      </c>
      <c r="C48" s="1" t="s">
        <v>454</v>
      </c>
      <c r="D48" s="1" t="s">
        <v>6520</v>
      </c>
      <c r="E48" s="1" t="s">
        <v>30</v>
      </c>
      <c r="F48" s="1" t="s">
        <v>31</v>
      </c>
      <c r="G48" s="1" t="s">
        <v>1401</v>
      </c>
      <c r="H48" s="1" t="s">
        <v>1412</v>
      </c>
      <c r="I48" s="1" t="s">
        <v>7</v>
      </c>
      <c r="J48" s="1" t="s">
        <v>1403</v>
      </c>
      <c r="K48" s="1" t="s">
        <v>1404</v>
      </c>
      <c r="L48" s="1" t="s">
        <v>1405</v>
      </c>
      <c r="M48" s="1" t="s">
        <v>37</v>
      </c>
      <c r="N48" s="2">
        <v>30000</v>
      </c>
      <c r="O48" s="1" t="s">
        <v>108</v>
      </c>
      <c r="P48" s="2">
        <v>1000</v>
      </c>
      <c r="Q48" s="1" t="s">
        <v>83</v>
      </c>
      <c r="R48" s="1" t="s">
        <v>770</v>
      </c>
      <c r="S48" s="1" t="s">
        <v>54</v>
      </c>
      <c r="T48" s="1" t="s">
        <v>42</v>
      </c>
      <c r="U48" s="1" t="s">
        <v>43</v>
      </c>
      <c r="V48" s="1" t="s">
        <v>55</v>
      </c>
      <c r="W48" s="1" t="s">
        <v>56</v>
      </c>
      <c r="X48" s="1" t="s">
        <v>43</v>
      </c>
      <c r="Y48" s="2" t="s">
        <v>43</v>
      </c>
      <c r="Z48" s="1" t="s">
        <v>46</v>
      </c>
      <c r="AA48" s="1" t="s">
        <v>31</v>
      </c>
    </row>
    <row r="49" spans="1:27" x14ac:dyDescent="0.25">
      <c r="A49" s="1" t="s">
        <v>1399</v>
      </c>
      <c r="B49" s="1" t="s">
        <v>1400</v>
      </c>
      <c r="C49" s="1" t="s">
        <v>454</v>
      </c>
      <c r="D49" s="1" t="s">
        <v>6520</v>
      </c>
      <c r="E49" s="1" t="s">
        <v>30</v>
      </c>
      <c r="F49" s="1" t="s">
        <v>31</v>
      </c>
      <c r="G49" s="1" t="s">
        <v>1401</v>
      </c>
      <c r="H49" s="1" t="s">
        <v>1413</v>
      </c>
      <c r="I49" s="1" t="s">
        <v>7</v>
      </c>
      <c r="J49" s="1" t="s">
        <v>1403</v>
      </c>
      <c r="K49" s="1" t="s">
        <v>1404</v>
      </c>
      <c r="L49" s="1" t="s">
        <v>1405</v>
      </c>
      <c r="M49" s="1" t="s">
        <v>37</v>
      </c>
      <c r="N49" s="2">
        <v>30000</v>
      </c>
      <c r="O49" s="1" t="s">
        <v>108</v>
      </c>
      <c r="P49" s="2">
        <v>2000</v>
      </c>
      <c r="Q49" s="1" t="s">
        <v>83</v>
      </c>
      <c r="R49" s="1" t="s">
        <v>770</v>
      </c>
      <c r="S49" s="1" t="s">
        <v>54</v>
      </c>
      <c r="T49" s="1" t="s">
        <v>42</v>
      </c>
      <c r="U49" s="1" t="s">
        <v>43</v>
      </c>
      <c r="V49" s="1" t="s">
        <v>55</v>
      </c>
      <c r="W49" s="1" t="s">
        <v>56</v>
      </c>
      <c r="X49" s="1" t="s">
        <v>43</v>
      </c>
      <c r="Y49" s="2" t="s">
        <v>43</v>
      </c>
      <c r="Z49" s="1" t="s">
        <v>46</v>
      </c>
      <c r="AA49" s="1" t="s">
        <v>31</v>
      </c>
    </row>
    <row r="50" spans="1:27" x14ac:dyDescent="0.25">
      <c r="A50" s="1" t="s">
        <v>1399</v>
      </c>
      <c r="B50" s="1" t="s">
        <v>1400</v>
      </c>
      <c r="C50" s="1" t="s">
        <v>454</v>
      </c>
      <c r="D50" s="1" t="s">
        <v>6520</v>
      </c>
      <c r="E50" s="1" t="s">
        <v>30</v>
      </c>
      <c r="F50" s="1" t="s">
        <v>31</v>
      </c>
      <c r="G50" s="1" t="s">
        <v>1401</v>
      </c>
      <c r="H50" s="1" t="s">
        <v>1414</v>
      </c>
      <c r="I50" s="1" t="s">
        <v>7</v>
      </c>
      <c r="J50" s="1" t="s">
        <v>1403</v>
      </c>
      <c r="K50" s="1" t="s">
        <v>1404</v>
      </c>
      <c r="L50" s="1" t="s">
        <v>1405</v>
      </c>
      <c r="M50" s="1" t="s">
        <v>37</v>
      </c>
      <c r="N50" s="2">
        <v>30000</v>
      </c>
      <c r="O50" s="1" t="s">
        <v>108</v>
      </c>
      <c r="P50" s="2">
        <v>2000</v>
      </c>
      <c r="Q50" s="1" t="s">
        <v>83</v>
      </c>
      <c r="R50" s="1" t="s">
        <v>770</v>
      </c>
      <c r="S50" s="1" t="s">
        <v>54</v>
      </c>
      <c r="T50" s="1" t="s">
        <v>42</v>
      </c>
      <c r="U50" s="1" t="s">
        <v>43</v>
      </c>
      <c r="V50" s="1" t="s">
        <v>55</v>
      </c>
      <c r="W50" s="1" t="s">
        <v>56</v>
      </c>
      <c r="X50" s="1" t="s">
        <v>43</v>
      </c>
      <c r="Y50" s="2" t="s">
        <v>43</v>
      </c>
      <c r="Z50" s="1" t="s">
        <v>46</v>
      </c>
      <c r="AA50" s="1" t="s">
        <v>31</v>
      </c>
    </row>
    <row r="51" spans="1:27" x14ac:dyDescent="0.25">
      <c r="A51" s="1" t="s">
        <v>1399</v>
      </c>
      <c r="B51" s="1" t="s">
        <v>1400</v>
      </c>
      <c r="C51" s="1" t="s">
        <v>454</v>
      </c>
      <c r="D51" s="1" t="s">
        <v>6520</v>
      </c>
      <c r="E51" s="1" t="s">
        <v>30</v>
      </c>
      <c r="F51" s="1" t="s">
        <v>48</v>
      </c>
      <c r="G51" s="1" t="s">
        <v>1415</v>
      </c>
      <c r="H51" s="1" t="s">
        <v>1416</v>
      </c>
      <c r="I51" s="1" t="s">
        <v>7</v>
      </c>
      <c r="J51" s="1" t="s">
        <v>1417</v>
      </c>
      <c r="K51" s="1" t="s">
        <v>1050</v>
      </c>
      <c r="L51" s="1" t="s">
        <v>1051</v>
      </c>
      <c r="M51" s="1" t="s">
        <v>37</v>
      </c>
      <c r="N51" s="2">
        <v>211200</v>
      </c>
      <c r="O51" s="1" t="s">
        <v>38</v>
      </c>
      <c r="P51" s="2">
        <v>211200</v>
      </c>
      <c r="Q51" s="1" t="s">
        <v>83</v>
      </c>
      <c r="R51" s="1" t="s">
        <v>40</v>
      </c>
      <c r="S51" s="1" t="s">
        <v>54</v>
      </c>
      <c r="T51" s="1" t="s">
        <v>42</v>
      </c>
      <c r="U51" s="1" t="s">
        <v>43</v>
      </c>
      <c r="V51" s="1" t="s">
        <v>55</v>
      </c>
      <c r="W51" s="1" t="s">
        <v>56</v>
      </c>
      <c r="X51" s="1" t="s">
        <v>43</v>
      </c>
      <c r="Y51" s="2" t="s">
        <v>43</v>
      </c>
      <c r="Z51" s="1" t="s">
        <v>46</v>
      </c>
      <c r="AA51" s="1" t="s">
        <v>48</v>
      </c>
    </row>
    <row r="52" spans="1:27" x14ac:dyDescent="0.25">
      <c r="A52" s="1" t="s">
        <v>1399</v>
      </c>
      <c r="B52" s="1" t="s">
        <v>1400</v>
      </c>
      <c r="C52" s="1" t="s">
        <v>454</v>
      </c>
      <c r="D52" s="1" t="s">
        <v>6520</v>
      </c>
      <c r="E52" s="1" t="s">
        <v>30</v>
      </c>
      <c r="F52" s="1" t="s">
        <v>141</v>
      </c>
      <c r="G52" s="1" t="s">
        <v>1418</v>
      </c>
      <c r="H52" s="1" t="s">
        <v>1419</v>
      </c>
      <c r="I52" s="1" t="s">
        <v>7</v>
      </c>
      <c r="J52" s="1" t="s">
        <v>1420</v>
      </c>
      <c r="K52" s="1" t="s">
        <v>1421</v>
      </c>
      <c r="L52" s="1" t="s">
        <v>1422</v>
      </c>
      <c r="M52" s="1" t="s">
        <v>37</v>
      </c>
      <c r="N52" s="2">
        <v>150000</v>
      </c>
      <c r="O52" s="1" t="s">
        <v>38</v>
      </c>
      <c r="P52" s="2">
        <v>150000</v>
      </c>
      <c r="Q52" s="1" t="s">
        <v>39</v>
      </c>
      <c r="R52" s="1" t="s">
        <v>770</v>
      </c>
      <c r="S52" s="1" t="s">
        <v>54</v>
      </c>
      <c r="T52" s="1" t="s">
        <v>42</v>
      </c>
      <c r="U52" s="1" t="s">
        <v>43</v>
      </c>
      <c r="V52" s="1" t="s">
        <v>55</v>
      </c>
      <c r="W52" s="1" t="s">
        <v>56</v>
      </c>
      <c r="X52" s="1" t="s">
        <v>47</v>
      </c>
      <c r="Y52" s="2">
        <v>139060</v>
      </c>
      <c r="Z52" s="1" t="s">
        <v>205</v>
      </c>
      <c r="AA52" s="1" t="s">
        <v>155</v>
      </c>
    </row>
    <row r="53" spans="1:27" x14ac:dyDescent="0.25">
      <c r="A53" s="1" t="s">
        <v>1399</v>
      </c>
      <c r="B53" s="1" t="s">
        <v>1400</v>
      </c>
      <c r="C53" s="1" t="s">
        <v>454</v>
      </c>
      <c r="D53" s="1" t="s">
        <v>6520</v>
      </c>
      <c r="E53" s="1" t="s">
        <v>30</v>
      </c>
      <c r="F53" s="1" t="s">
        <v>141</v>
      </c>
      <c r="G53" s="1" t="s">
        <v>1423</v>
      </c>
      <c r="H53" s="1" t="s">
        <v>1424</v>
      </c>
      <c r="I53" s="1" t="s">
        <v>7</v>
      </c>
      <c r="J53" s="1" t="s">
        <v>1425</v>
      </c>
      <c r="K53" s="1" t="s">
        <v>1421</v>
      </c>
      <c r="L53" s="1" t="s">
        <v>1422</v>
      </c>
      <c r="M53" s="1" t="s">
        <v>37</v>
      </c>
      <c r="N53" s="2">
        <v>5000</v>
      </c>
      <c r="O53" s="1" t="s">
        <v>38</v>
      </c>
      <c r="P53" s="2">
        <v>5000</v>
      </c>
      <c r="Q53" s="1" t="s">
        <v>39</v>
      </c>
      <c r="R53" s="1" t="s">
        <v>770</v>
      </c>
      <c r="S53" s="1" t="s">
        <v>54</v>
      </c>
      <c r="T53" s="1" t="s">
        <v>42</v>
      </c>
      <c r="U53" s="1" t="s">
        <v>43</v>
      </c>
      <c r="V53" s="1" t="s">
        <v>55</v>
      </c>
      <c r="W53" s="1" t="s">
        <v>56</v>
      </c>
      <c r="X53" s="1" t="s">
        <v>43</v>
      </c>
      <c r="Y53" s="2" t="s">
        <v>43</v>
      </c>
      <c r="Z53" s="1" t="s">
        <v>46</v>
      </c>
      <c r="AA53" s="1" t="s">
        <v>58</v>
      </c>
    </row>
    <row r="54" spans="1:27" x14ac:dyDescent="0.25">
      <c r="A54" s="1" t="s">
        <v>1399</v>
      </c>
      <c r="B54" s="1" t="s">
        <v>1400</v>
      </c>
      <c r="C54" s="1" t="s">
        <v>454</v>
      </c>
      <c r="D54" s="1" t="s">
        <v>6520</v>
      </c>
      <c r="E54" s="1" t="s">
        <v>30</v>
      </c>
      <c r="F54" s="1" t="s">
        <v>141</v>
      </c>
      <c r="G54" s="1" t="s">
        <v>1426</v>
      </c>
      <c r="H54" s="1" t="s">
        <v>1427</v>
      </c>
      <c r="I54" s="1" t="s">
        <v>7</v>
      </c>
      <c r="J54" s="1" t="s">
        <v>1428</v>
      </c>
      <c r="K54" s="1" t="s">
        <v>212</v>
      </c>
      <c r="L54" s="1" t="s">
        <v>213</v>
      </c>
      <c r="M54" s="1" t="s">
        <v>37</v>
      </c>
      <c r="N54" s="2">
        <v>75000</v>
      </c>
      <c r="O54" s="1" t="s">
        <v>38</v>
      </c>
      <c r="P54" s="2">
        <v>75000</v>
      </c>
      <c r="Q54" s="1" t="s">
        <v>39</v>
      </c>
      <c r="R54" s="1" t="s">
        <v>770</v>
      </c>
      <c r="S54" s="1" t="s">
        <v>54</v>
      </c>
      <c r="T54" s="1" t="s">
        <v>42</v>
      </c>
      <c r="U54" s="1" t="s">
        <v>43</v>
      </c>
      <c r="V54" s="1" t="s">
        <v>55</v>
      </c>
      <c r="W54" s="1" t="s">
        <v>56</v>
      </c>
      <c r="X54" s="1" t="s">
        <v>47</v>
      </c>
      <c r="Y54" s="2">
        <v>70610</v>
      </c>
      <c r="Z54" s="1" t="s">
        <v>205</v>
      </c>
      <c r="AA54" s="1" t="s">
        <v>155</v>
      </c>
    </row>
    <row r="55" spans="1:27" x14ac:dyDescent="0.25">
      <c r="A55" s="1" t="s">
        <v>1399</v>
      </c>
      <c r="B55" s="1" t="s">
        <v>1400</v>
      </c>
      <c r="C55" s="1" t="s">
        <v>454</v>
      </c>
      <c r="D55" s="1" t="s">
        <v>6520</v>
      </c>
      <c r="E55" s="1" t="s">
        <v>30</v>
      </c>
      <c r="F55" s="1" t="s">
        <v>141</v>
      </c>
      <c r="G55" s="1" t="s">
        <v>1429</v>
      </c>
      <c r="H55" s="1" t="s">
        <v>1430</v>
      </c>
      <c r="I55" s="1" t="s">
        <v>7</v>
      </c>
      <c r="J55" s="1" t="s">
        <v>1431</v>
      </c>
      <c r="K55" s="1" t="s">
        <v>256</v>
      </c>
      <c r="L55" s="1" t="s">
        <v>257</v>
      </c>
      <c r="M55" s="1" t="s">
        <v>37</v>
      </c>
      <c r="N55" s="2">
        <v>75000</v>
      </c>
      <c r="O55" s="1" t="s">
        <v>38</v>
      </c>
      <c r="P55" s="2">
        <v>75000</v>
      </c>
      <c r="Q55" s="1" t="s">
        <v>39</v>
      </c>
      <c r="R55" s="1" t="s">
        <v>770</v>
      </c>
      <c r="S55" s="1" t="s">
        <v>54</v>
      </c>
      <c r="T55" s="1" t="s">
        <v>42</v>
      </c>
      <c r="U55" s="1" t="s">
        <v>43</v>
      </c>
      <c r="V55" s="1" t="s">
        <v>55</v>
      </c>
      <c r="W55" s="1" t="s">
        <v>56</v>
      </c>
      <c r="X55" s="1" t="s">
        <v>47</v>
      </c>
      <c r="Y55" s="2">
        <v>70000</v>
      </c>
      <c r="Z55" s="1" t="s">
        <v>205</v>
      </c>
      <c r="AA55" s="1" t="s">
        <v>155</v>
      </c>
    </row>
    <row r="56" spans="1:27" x14ac:dyDescent="0.25">
      <c r="A56" s="1" t="s">
        <v>1399</v>
      </c>
      <c r="B56" s="1" t="s">
        <v>1400</v>
      </c>
      <c r="C56" s="1" t="s">
        <v>454</v>
      </c>
      <c r="D56" s="1" t="s">
        <v>6520</v>
      </c>
      <c r="E56" s="1" t="s">
        <v>30</v>
      </c>
      <c r="F56" s="1" t="s">
        <v>141</v>
      </c>
      <c r="G56" s="1" t="s">
        <v>1432</v>
      </c>
      <c r="H56" s="1" t="s">
        <v>1433</v>
      </c>
      <c r="I56" s="1" t="s">
        <v>7</v>
      </c>
      <c r="J56" s="1" t="s">
        <v>1434</v>
      </c>
      <c r="K56" s="1" t="s">
        <v>223</v>
      </c>
      <c r="L56" s="1" t="s">
        <v>224</v>
      </c>
      <c r="M56" s="1" t="s">
        <v>37</v>
      </c>
      <c r="N56" s="2">
        <v>15000</v>
      </c>
      <c r="O56" s="1" t="s">
        <v>38</v>
      </c>
      <c r="P56" s="2">
        <v>15000</v>
      </c>
      <c r="Q56" s="1" t="s">
        <v>39</v>
      </c>
      <c r="R56" s="1" t="s">
        <v>770</v>
      </c>
      <c r="S56" s="1" t="s">
        <v>54</v>
      </c>
      <c r="T56" s="1" t="s">
        <v>42</v>
      </c>
      <c r="U56" s="1" t="s">
        <v>43</v>
      </c>
      <c r="V56" s="1" t="s">
        <v>55</v>
      </c>
      <c r="W56" s="1" t="s">
        <v>56</v>
      </c>
      <c r="X56" s="1" t="s">
        <v>43</v>
      </c>
      <c r="Y56" s="2" t="s">
        <v>43</v>
      </c>
      <c r="Z56" s="1" t="s">
        <v>46</v>
      </c>
      <c r="AA56" s="1" t="s">
        <v>58</v>
      </c>
    </row>
    <row r="57" spans="1:27" x14ac:dyDescent="0.25">
      <c r="A57" s="1" t="s">
        <v>1399</v>
      </c>
      <c r="B57" s="1" t="s">
        <v>1400</v>
      </c>
      <c r="C57" s="1" t="s">
        <v>454</v>
      </c>
      <c r="D57" s="1" t="s">
        <v>6520</v>
      </c>
      <c r="E57" s="1" t="s">
        <v>30</v>
      </c>
      <c r="F57" s="1" t="s">
        <v>141</v>
      </c>
      <c r="G57" s="1" t="s">
        <v>1435</v>
      </c>
      <c r="H57" s="1" t="s">
        <v>1436</v>
      </c>
      <c r="I57" s="1" t="s">
        <v>7</v>
      </c>
      <c r="J57" s="1" t="s">
        <v>1437</v>
      </c>
      <c r="K57" s="1" t="s">
        <v>223</v>
      </c>
      <c r="L57" s="1" t="s">
        <v>224</v>
      </c>
      <c r="M57" s="1" t="s">
        <v>37</v>
      </c>
      <c r="N57" s="2">
        <v>7000</v>
      </c>
      <c r="O57" s="1" t="s">
        <v>38</v>
      </c>
      <c r="P57" s="2">
        <v>7000</v>
      </c>
      <c r="Q57" s="1" t="s">
        <v>39</v>
      </c>
      <c r="R57" s="1" t="s">
        <v>770</v>
      </c>
      <c r="S57" s="1" t="s">
        <v>54</v>
      </c>
      <c r="T57" s="1" t="s">
        <v>42</v>
      </c>
      <c r="U57" s="1" t="s">
        <v>43</v>
      </c>
      <c r="V57" s="1" t="s">
        <v>55</v>
      </c>
      <c r="W57" s="1" t="s">
        <v>56</v>
      </c>
      <c r="X57" s="1" t="s">
        <v>43</v>
      </c>
      <c r="Y57" s="2" t="s">
        <v>43</v>
      </c>
      <c r="Z57" s="1" t="s">
        <v>46</v>
      </c>
      <c r="AA57" s="1" t="s">
        <v>58</v>
      </c>
    </row>
    <row r="58" spans="1:27" x14ac:dyDescent="0.25">
      <c r="A58" s="1" t="s">
        <v>1399</v>
      </c>
      <c r="B58" s="1" t="s">
        <v>1400</v>
      </c>
      <c r="C58" s="1" t="s">
        <v>454</v>
      </c>
      <c r="D58" s="1" t="s">
        <v>6520</v>
      </c>
      <c r="E58" s="1" t="s">
        <v>30</v>
      </c>
      <c r="F58" s="1" t="s">
        <v>141</v>
      </c>
      <c r="G58" s="1" t="s">
        <v>1438</v>
      </c>
      <c r="H58" s="1" t="s">
        <v>1439</v>
      </c>
      <c r="I58" s="1" t="s">
        <v>7</v>
      </c>
      <c r="J58" s="1" t="s">
        <v>1440</v>
      </c>
      <c r="K58" s="1" t="s">
        <v>223</v>
      </c>
      <c r="L58" s="1" t="s">
        <v>224</v>
      </c>
      <c r="M58" s="1" t="s">
        <v>37</v>
      </c>
      <c r="N58" s="2">
        <v>155000</v>
      </c>
      <c r="O58" s="1" t="s">
        <v>38</v>
      </c>
      <c r="P58" s="2">
        <v>155000</v>
      </c>
      <c r="Q58" s="1" t="s">
        <v>39</v>
      </c>
      <c r="R58" s="1" t="s">
        <v>770</v>
      </c>
      <c r="S58" s="1" t="s">
        <v>54</v>
      </c>
      <c r="T58" s="1" t="s">
        <v>42</v>
      </c>
      <c r="U58" s="1" t="s">
        <v>43</v>
      </c>
      <c r="V58" s="1" t="s">
        <v>55</v>
      </c>
      <c r="W58" s="1" t="s">
        <v>56</v>
      </c>
      <c r="X58" s="1" t="s">
        <v>47</v>
      </c>
      <c r="Y58" s="2">
        <v>155000</v>
      </c>
      <c r="Z58" s="1" t="s">
        <v>205</v>
      </c>
      <c r="AA58" s="1" t="s">
        <v>155</v>
      </c>
    </row>
    <row r="59" spans="1:27" x14ac:dyDescent="0.25">
      <c r="A59" s="1" t="s">
        <v>1399</v>
      </c>
      <c r="B59" s="1" t="s">
        <v>1400</v>
      </c>
      <c r="C59" s="1" t="s">
        <v>454</v>
      </c>
      <c r="D59" s="1" t="s">
        <v>6520</v>
      </c>
      <c r="E59" s="1" t="s">
        <v>30</v>
      </c>
      <c r="F59" s="1" t="s">
        <v>141</v>
      </c>
      <c r="G59" s="1" t="s">
        <v>1441</v>
      </c>
      <c r="H59" s="1" t="s">
        <v>1442</v>
      </c>
      <c r="I59" s="1" t="s">
        <v>7</v>
      </c>
      <c r="J59" s="1" t="s">
        <v>1443</v>
      </c>
      <c r="K59" s="1" t="s">
        <v>610</v>
      </c>
      <c r="L59" s="1" t="s">
        <v>611</v>
      </c>
      <c r="M59" s="1" t="s">
        <v>37</v>
      </c>
      <c r="N59" s="2">
        <v>1800</v>
      </c>
      <c r="O59" s="1" t="s">
        <v>38</v>
      </c>
      <c r="P59" s="2">
        <v>1800</v>
      </c>
      <c r="Q59" s="1" t="s">
        <v>39</v>
      </c>
      <c r="R59" s="1" t="s">
        <v>770</v>
      </c>
      <c r="S59" s="1" t="s">
        <v>54</v>
      </c>
      <c r="T59" s="1" t="s">
        <v>42</v>
      </c>
      <c r="U59" s="1" t="s">
        <v>43</v>
      </c>
      <c r="V59" s="1" t="s">
        <v>55</v>
      </c>
      <c r="W59" s="1" t="s">
        <v>56</v>
      </c>
      <c r="X59" s="1" t="s">
        <v>43</v>
      </c>
      <c r="Y59" s="2" t="s">
        <v>43</v>
      </c>
      <c r="Z59" s="1" t="s">
        <v>46</v>
      </c>
      <c r="AA59" s="1" t="s">
        <v>58</v>
      </c>
    </row>
    <row r="60" spans="1:27" x14ac:dyDescent="0.25">
      <c r="A60" s="1" t="s">
        <v>1399</v>
      </c>
      <c r="B60" s="1" t="s">
        <v>1400</v>
      </c>
      <c r="C60" s="1" t="s">
        <v>454</v>
      </c>
      <c r="D60" s="1" t="s">
        <v>6520</v>
      </c>
      <c r="E60" s="1" t="s">
        <v>30</v>
      </c>
      <c r="F60" s="1" t="s">
        <v>141</v>
      </c>
      <c r="G60" s="1" t="s">
        <v>1444</v>
      </c>
      <c r="H60" s="1" t="s">
        <v>1445</v>
      </c>
      <c r="I60" s="1" t="s">
        <v>7</v>
      </c>
      <c r="J60" s="1" t="s">
        <v>1446</v>
      </c>
      <c r="K60" s="1" t="s">
        <v>1195</v>
      </c>
      <c r="L60" s="1" t="s">
        <v>1196</v>
      </c>
      <c r="M60" s="1" t="s">
        <v>37</v>
      </c>
      <c r="N60" s="2">
        <v>5000</v>
      </c>
      <c r="O60" s="1" t="s">
        <v>38</v>
      </c>
      <c r="P60" s="2">
        <v>5000</v>
      </c>
      <c r="Q60" s="1" t="s">
        <v>39</v>
      </c>
      <c r="R60" s="1" t="s">
        <v>770</v>
      </c>
      <c r="S60" s="1" t="s">
        <v>54</v>
      </c>
      <c r="T60" s="1" t="s">
        <v>42</v>
      </c>
      <c r="U60" s="1" t="s">
        <v>43</v>
      </c>
      <c r="V60" s="1" t="s">
        <v>55</v>
      </c>
      <c r="W60" s="1" t="s">
        <v>56</v>
      </c>
      <c r="X60" s="1" t="s">
        <v>43</v>
      </c>
      <c r="Y60" s="2" t="s">
        <v>43</v>
      </c>
      <c r="Z60" s="1" t="s">
        <v>46</v>
      </c>
      <c r="AA60" s="1" t="s">
        <v>58</v>
      </c>
    </row>
    <row r="61" spans="1:27" x14ac:dyDescent="0.25">
      <c r="A61" s="1" t="s">
        <v>1399</v>
      </c>
      <c r="B61" s="1" t="s">
        <v>1400</v>
      </c>
      <c r="C61" s="1" t="s">
        <v>454</v>
      </c>
      <c r="D61" s="1" t="s">
        <v>6520</v>
      </c>
      <c r="E61" s="1" t="s">
        <v>30</v>
      </c>
      <c r="F61" s="1" t="s">
        <v>141</v>
      </c>
      <c r="G61" s="1" t="s">
        <v>1447</v>
      </c>
      <c r="H61" s="1" t="s">
        <v>1448</v>
      </c>
      <c r="I61" s="1" t="s">
        <v>7</v>
      </c>
      <c r="J61" s="1" t="s">
        <v>1449</v>
      </c>
      <c r="K61" s="1" t="s">
        <v>256</v>
      </c>
      <c r="L61" s="1" t="s">
        <v>257</v>
      </c>
      <c r="M61" s="1" t="s">
        <v>37</v>
      </c>
      <c r="N61" s="2">
        <v>120000</v>
      </c>
      <c r="O61" s="1" t="s">
        <v>38</v>
      </c>
      <c r="P61" s="2">
        <v>120000</v>
      </c>
      <c r="Q61" s="1" t="s">
        <v>39</v>
      </c>
      <c r="R61" s="1" t="s">
        <v>770</v>
      </c>
      <c r="S61" s="1" t="s">
        <v>54</v>
      </c>
      <c r="T61" s="1" t="s">
        <v>42</v>
      </c>
      <c r="U61" s="1" t="s">
        <v>43</v>
      </c>
      <c r="V61" s="1" t="s">
        <v>55</v>
      </c>
      <c r="W61" s="1" t="s">
        <v>56</v>
      </c>
      <c r="X61" s="1" t="s">
        <v>47</v>
      </c>
      <c r="Y61" s="2">
        <v>111603.35</v>
      </c>
      <c r="Z61" s="1" t="s">
        <v>205</v>
      </c>
      <c r="AA61" s="1" t="s">
        <v>155</v>
      </c>
    </row>
    <row r="62" spans="1:27" x14ac:dyDescent="0.25">
      <c r="A62" s="1" t="s">
        <v>1399</v>
      </c>
      <c r="B62" s="1" t="s">
        <v>1400</v>
      </c>
      <c r="C62" s="1" t="s">
        <v>454</v>
      </c>
      <c r="D62" s="1" t="s">
        <v>6520</v>
      </c>
      <c r="E62" s="1" t="s">
        <v>30</v>
      </c>
      <c r="F62" s="1" t="s">
        <v>141</v>
      </c>
      <c r="G62" s="1" t="s">
        <v>1450</v>
      </c>
      <c r="H62" s="1" t="s">
        <v>1451</v>
      </c>
      <c r="I62" s="1" t="s">
        <v>7</v>
      </c>
      <c r="J62" s="1" t="s">
        <v>1452</v>
      </c>
      <c r="K62" s="1" t="s">
        <v>256</v>
      </c>
      <c r="L62" s="1" t="s">
        <v>257</v>
      </c>
      <c r="M62" s="1" t="s">
        <v>37</v>
      </c>
      <c r="N62" s="2">
        <v>1500</v>
      </c>
      <c r="O62" s="1" t="s">
        <v>38</v>
      </c>
      <c r="P62" s="2">
        <v>1500</v>
      </c>
      <c r="Q62" s="1" t="s">
        <v>39</v>
      </c>
      <c r="R62" s="1" t="s">
        <v>770</v>
      </c>
      <c r="S62" s="1" t="s">
        <v>54</v>
      </c>
      <c r="T62" s="1" t="s">
        <v>42</v>
      </c>
      <c r="U62" s="1" t="s">
        <v>43</v>
      </c>
      <c r="V62" s="1" t="s">
        <v>55</v>
      </c>
      <c r="W62" s="1" t="s">
        <v>56</v>
      </c>
      <c r="X62" s="1" t="s">
        <v>43</v>
      </c>
      <c r="Y62" s="2" t="s">
        <v>43</v>
      </c>
      <c r="Z62" s="1" t="s">
        <v>46</v>
      </c>
      <c r="AA62" s="1" t="s">
        <v>58</v>
      </c>
    </row>
    <row r="63" spans="1:27" x14ac:dyDescent="0.25">
      <c r="A63" s="1" t="s">
        <v>1399</v>
      </c>
      <c r="B63" s="1" t="s">
        <v>1400</v>
      </c>
      <c r="C63" s="1" t="s">
        <v>454</v>
      </c>
      <c r="D63" s="1" t="s">
        <v>6520</v>
      </c>
      <c r="E63" s="1" t="s">
        <v>30</v>
      </c>
      <c r="F63" s="1" t="s">
        <v>141</v>
      </c>
      <c r="G63" s="1" t="s">
        <v>1453</v>
      </c>
      <c r="H63" s="1" t="s">
        <v>1454</v>
      </c>
      <c r="I63" s="1" t="s">
        <v>7</v>
      </c>
      <c r="J63" s="1" t="s">
        <v>1455</v>
      </c>
      <c r="K63" s="1" t="s">
        <v>91</v>
      </c>
      <c r="L63" s="1" t="s">
        <v>92</v>
      </c>
      <c r="M63" s="1" t="s">
        <v>37</v>
      </c>
      <c r="N63" s="2">
        <v>70000</v>
      </c>
      <c r="O63" s="1" t="s">
        <v>38</v>
      </c>
      <c r="P63" s="2">
        <v>70000</v>
      </c>
      <c r="Q63" s="1" t="s">
        <v>39</v>
      </c>
      <c r="R63" s="1" t="s">
        <v>770</v>
      </c>
      <c r="S63" s="1" t="s">
        <v>54</v>
      </c>
      <c r="T63" s="1" t="s">
        <v>42</v>
      </c>
      <c r="U63" s="1" t="s">
        <v>43</v>
      </c>
      <c r="V63" s="1" t="s">
        <v>55</v>
      </c>
      <c r="W63" s="1" t="s">
        <v>56</v>
      </c>
      <c r="X63" s="1" t="s">
        <v>47</v>
      </c>
      <c r="Y63" s="2">
        <v>67091</v>
      </c>
      <c r="Z63" s="1" t="s">
        <v>205</v>
      </c>
      <c r="AA63" s="1" t="s">
        <v>155</v>
      </c>
    </row>
    <row r="64" spans="1:27" x14ac:dyDescent="0.25">
      <c r="A64" s="1" t="s">
        <v>1399</v>
      </c>
      <c r="B64" s="1" t="s">
        <v>1400</v>
      </c>
      <c r="C64" s="1" t="s">
        <v>454</v>
      </c>
      <c r="D64" s="1" t="s">
        <v>6520</v>
      </c>
      <c r="E64" s="1" t="s">
        <v>30</v>
      </c>
      <c r="F64" s="1" t="s">
        <v>141</v>
      </c>
      <c r="G64" s="1" t="s">
        <v>1456</v>
      </c>
      <c r="H64" s="1" t="s">
        <v>1457</v>
      </c>
      <c r="I64" s="1" t="s">
        <v>7</v>
      </c>
      <c r="J64" s="1" t="s">
        <v>1458</v>
      </c>
      <c r="K64" s="1" t="s">
        <v>809</v>
      </c>
      <c r="L64" s="1" t="s">
        <v>810</v>
      </c>
      <c r="M64" s="1" t="s">
        <v>37</v>
      </c>
      <c r="N64" s="2">
        <v>3702</v>
      </c>
      <c r="O64" s="1" t="s">
        <v>38</v>
      </c>
      <c r="P64" s="2">
        <v>3702</v>
      </c>
      <c r="Q64" s="1" t="s">
        <v>39</v>
      </c>
      <c r="R64" s="1" t="s">
        <v>770</v>
      </c>
      <c r="S64" s="1" t="s">
        <v>54</v>
      </c>
      <c r="T64" s="1" t="s">
        <v>42</v>
      </c>
      <c r="U64" s="1" t="s">
        <v>43</v>
      </c>
      <c r="V64" s="1" t="s">
        <v>55</v>
      </c>
      <c r="W64" s="1" t="s">
        <v>56</v>
      </c>
      <c r="X64" s="1" t="s">
        <v>43</v>
      </c>
      <c r="Y64" s="2" t="s">
        <v>43</v>
      </c>
      <c r="Z64" s="1" t="s">
        <v>46</v>
      </c>
      <c r="AA64" s="1" t="s">
        <v>58</v>
      </c>
    </row>
    <row r="65" spans="1:27" x14ac:dyDescent="0.25">
      <c r="A65" s="1" t="s">
        <v>1399</v>
      </c>
      <c r="B65" s="1" t="s">
        <v>1400</v>
      </c>
      <c r="C65" s="1" t="s">
        <v>454</v>
      </c>
      <c r="D65" s="1" t="s">
        <v>6520</v>
      </c>
      <c r="E65" s="1" t="s">
        <v>30</v>
      </c>
      <c r="F65" s="1" t="s">
        <v>57</v>
      </c>
      <c r="G65" s="1" t="s">
        <v>1459</v>
      </c>
      <c r="H65" s="1" t="s">
        <v>1460</v>
      </c>
      <c r="I65" s="1" t="s">
        <v>7</v>
      </c>
      <c r="J65" s="1" t="s">
        <v>1461</v>
      </c>
      <c r="K65" s="1" t="s">
        <v>648</v>
      </c>
      <c r="L65" s="1" t="s">
        <v>649</v>
      </c>
      <c r="M65" s="1" t="s">
        <v>37</v>
      </c>
      <c r="N65" s="2">
        <v>3825000</v>
      </c>
      <c r="O65" s="1" t="s">
        <v>38</v>
      </c>
      <c r="P65" s="2">
        <v>3825000</v>
      </c>
      <c r="Q65" s="1" t="s">
        <v>83</v>
      </c>
      <c r="R65" s="1" t="s">
        <v>770</v>
      </c>
      <c r="S65" s="1" t="s">
        <v>41</v>
      </c>
      <c r="T65" s="1" t="s">
        <v>42</v>
      </c>
      <c r="U65" s="1" t="s">
        <v>43</v>
      </c>
      <c r="V65" s="1" t="s">
        <v>44</v>
      </c>
      <c r="W65" s="1" t="s">
        <v>45</v>
      </c>
      <c r="X65" s="1" t="s">
        <v>43</v>
      </c>
      <c r="Y65" s="2" t="s">
        <v>43</v>
      </c>
      <c r="Z65" s="1" t="s">
        <v>46</v>
      </c>
      <c r="AA65" s="1" t="s">
        <v>155</v>
      </c>
    </row>
    <row r="66" spans="1:27" x14ac:dyDescent="0.25">
      <c r="A66" s="1" t="s">
        <v>1399</v>
      </c>
      <c r="B66" s="1" t="s">
        <v>1400</v>
      </c>
      <c r="C66" s="1" t="s">
        <v>454</v>
      </c>
      <c r="D66" s="1" t="s">
        <v>6520</v>
      </c>
      <c r="E66" s="1" t="s">
        <v>30</v>
      </c>
      <c r="F66" s="1" t="s">
        <v>155</v>
      </c>
      <c r="G66" s="1" t="s">
        <v>1462</v>
      </c>
      <c r="H66" s="1" t="s">
        <v>1463</v>
      </c>
      <c r="I66" s="1" t="s">
        <v>7</v>
      </c>
      <c r="J66" s="1" t="s">
        <v>1464</v>
      </c>
      <c r="K66" s="1" t="s">
        <v>610</v>
      </c>
      <c r="L66" s="1" t="s">
        <v>611</v>
      </c>
      <c r="M66" s="1" t="s">
        <v>37</v>
      </c>
      <c r="N66" s="2">
        <v>40160</v>
      </c>
      <c r="O66" s="1" t="s">
        <v>38</v>
      </c>
      <c r="P66" s="2">
        <v>40160</v>
      </c>
      <c r="Q66" s="1" t="s">
        <v>165</v>
      </c>
      <c r="R66" s="1" t="s">
        <v>40</v>
      </c>
      <c r="S66" s="1" t="s">
        <v>54</v>
      </c>
      <c r="T66" s="1" t="s">
        <v>42</v>
      </c>
      <c r="U66" s="1" t="s">
        <v>43</v>
      </c>
      <c r="V66" s="1" t="s">
        <v>55</v>
      </c>
      <c r="W66" s="1" t="s">
        <v>56</v>
      </c>
      <c r="X66" s="1" t="s">
        <v>43</v>
      </c>
      <c r="Y66" s="2" t="s">
        <v>43</v>
      </c>
      <c r="Z66" s="1" t="s">
        <v>46</v>
      </c>
      <c r="AA66" s="1" t="s">
        <v>76</v>
      </c>
    </row>
    <row r="67" spans="1:27" x14ac:dyDescent="0.25">
      <c r="A67" s="1" t="s">
        <v>1399</v>
      </c>
      <c r="B67" s="1" t="s">
        <v>1400</v>
      </c>
      <c r="C67" s="1" t="s">
        <v>454</v>
      </c>
      <c r="D67" s="1" t="s">
        <v>6520</v>
      </c>
      <c r="E67" s="1" t="s">
        <v>30</v>
      </c>
      <c r="F67" s="1" t="s">
        <v>155</v>
      </c>
      <c r="G67" s="1" t="s">
        <v>1465</v>
      </c>
      <c r="H67" s="1" t="s">
        <v>1466</v>
      </c>
      <c r="I67" s="1" t="s">
        <v>7</v>
      </c>
      <c r="J67" s="1" t="s">
        <v>1467</v>
      </c>
      <c r="K67" s="1" t="s">
        <v>91</v>
      </c>
      <c r="L67" s="1" t="s">
        <v>92</v>
      </c>
      <c r="M67" s="1" t="s">
        <v>37</v>
      </c>
      <c r="N67" s="2">
        <v>12000</v>
      </c>
      <c r="O67" s="1" t="s">
        <v>38</v>
      </c>
      <c r="P67" s="2">
        <v>12000</v>
      </c>
      <c r="Q67" s="1" t="s">
        <v>39</v>
      </c>
      <c r="R67" s="1" t="s">
        <v>770</v>
      </c>
      <c r="S67" s="1" t="s">
        <v>54</v>
      </c>
      <c r="T67" s="1" t="s">
        <v>42</v>
      </c>
      <c r="U67" s="1" t="s">
        <v>43</v>
      </c>
      <c r="V67" s="1" t="s">
        <v>55</v>
      </c>
      <c r="W67" s="1" t="s">
        <v>56</v>
      </c>
      <c r="X67" s="1" t="s">
        <v>43</v>
      </c>
      <c r="Y67" s="2" t="s">
        <v>43</v>
      </c>
      <c r="Z67" s="1" t="s">
        <v>46</v>
      </c>
      <c r="AA67" s="1" t="s">
        <v>174</v>
      </c>
    </row>
    <row r="68" spans="1:27" x14ac:dyDescent="0.25">
      <c r="A68" s="1" t="s">
        <v>1399</v>
      </c>
      <c r="B68" s="1" t="s">
        <v>1400</v>
      </c>
      <c r="C68" s="1" t="s">
        <v>454</v>
      </c>
      <c r="D68" s="1" t="s">
        <v>6520</v>
      </c>
      <c r="E68" s="1" t="s">
        <v>30</v>
      </c>
      <c r="F68" s="1" t="s">
        <v>155</v>
      </c>
      <c r="G68" s="1" t="s">
        <v>1468</v>
      </c>
      <c r="H68" s="1" t="s">
        <v>1469</v>
      </c>
      <c r="I68" s="1" t="s">
        <v>7</v>
      </c>
      <c r="J68" s="1" t="s">
        <v>1470</v>
      </c>
      <c r="K68" s="1" t="s">
        <v>212</v>
      </c>
      <c r="L68" s="1" t="s">
        <v>213</v>
      </c>
      <c r="M68" s="1" t="s">
        <v>37</v>
      </c>
      <c r="N68" s="2">
        <v>3000</v>
      </c>
      <c r="O68" s="1" t="s">
        <v>38</v>
      </c>
      <c r="P68" s="2">
        <v>3000</v>
      </c>
      <c r="Q68" s="1" t="s">
        <v>39</v>
      </c>
      <c r="R68" s="1" t="s">
        <v>770</v>
      </c>
      <c r="S68" s="1" t="s">
        <v>54</v>
      </c>
      <c r="T68" s="1" t="s">
        <v>42</v>
      </c>
      <c r="U68" s="1" t="s">
        <v>43</v>
      </c>
      <c r="V68" s="1" t="s">
        <v>55</v>
      </c>
      <c r="W68" s="1" t="s">
        <v>56</v>
      </c>
      <c r="X68" s="1" t="s">
        <v>43</v>
      </c>
      <c r="Y68" s="2" t="s">
        <v>43</v>
      </c>
      <c r="Z68" s="1" t="s">
        <v>46</v>
      </c>
      <c r="AA68" s="1" t="s">
        <v>174</v>
      </c>
    </row>
    <row r="69" spans="1:27" x14ac:dyDescent="0.25">
      <c r="A69" s="1" t="s">
        <v>1399</v>
      </c>
      <c r="B69" s="1" t="s">
        <v>1400</v>
      </c>
      <c r="C69" s="1" t="s">
        <v>454</v>
      </c>
      <c r="D69" s="1" t="s">
        <v>6520</v>
      </c>
      <c r="E69" s="1" t="s">
        <v>30</v>
      </c>
      <c r="F69" s="1" t="s">
        <v>155</v>
      </c>
      <c r="G69" s="1" t="s">
        <v>1471</v>
      </c>
      <c r="H69" s="1" t="s">
        <v>1472</v>
      </c>
      <c r="I69" s="1" t="s">
        <v>7</v>
      </c>
      <c r="J69" s="1" t="s">
        <v>1473</v>
      </c>
      <c r="K69" s="1" t="s">
        <v>135</v>
      </c>
      <c r="L69" s="1" t="s">
        <v>136</v>
      </c>
      <c r="M69" s="1" t="s">
        <v>37</v>
      </c>
      <c r="N69" s="2">
        <v>8500</v>
      </c>
      <c r="O69" s="1" t="s">
        <v>38</v>
      </c>
      <c r="P69" s="2">
        <v>8500</v>
      </c>
      <c r="Q69" s="1" t="s">
        <v>39</v>
      </c>
      <c r="R69" s="1" t="s">
        <v>770</v>
      </c>
      <c r="S69" s="1" t="s">
        <v>54</v>
      </c>
      <c r="T69" s="1" t="s">
        <v>42</v>
      </c>
      <c r="U69" s="1" t="s">
        <v>43</v>
      </c>
      <c r="V69" s="1" t="s">
        <v>55</v>
      </c>
      <c r="W69" s="1" t="s">
        <v>56</v>
      </c>
      <c r="X69" s="1" t="s">
        <v>43</v>
      </c>
      <c r="Y69" s="2" t="s">
        <v>43</v>
      </c>
      <c r="Z69" s="1" t="s">
        <v>46</v>
      </c>
      <c r="AA69" s="1" t="s">
        <v>174</v>
      </c>
    </row>
    <row r="70" spans="1:27" x14ac:dyDescent="0.25">
      <c r="A70" s="1" t="s">
        <v>1399</v>
      </c>
      <c r="B70" s="1" t="s">
        <v>1400</v>
      </c>
      <c r="C70" s="1" t="s">
        <v>454</v>
      </c>
      <c r="D70" s="1" t="s">
        <v>6520</v>
      </c>
      <c r="E70" s="1" t="s">
        <v>30</v>
      </c>
      <c r="F70" s="1" t="s">
        <v>155</v>
      </c>
      <c r="G70" s="1" t="s">
        <v>1474</v>
      </c>
      <c r="H70" s="1" t="s">
        <v>1475</v>
      </c>
      <c r="I70" s="1" t="s">
        <v>7</v>
      </c>
      <c r="J70" s="1" t="s">
        <v>1476</v>
      </c>
      <c r="K70" s="1" t="s">
        <v>223</v>
      </c>
      <c r="L70" s="1" t="s">
        <v>224</v>
      </c>
      <c r="M70" s="1" t="s">
        <v>37</v>
      </c>
      <c r="N70" s="2">
        <v>20000</v>
      </c>
      <c r="O70" s="1" t="s">
        <v>38</v>
      </c>
      <c r="P70" s="2">
        <v>20000</v>
      </c>
      <c r="Q70" s="1" t="s">
        <v>39</v>
      </c>
      <c r="R70" s="1" t="s">
        <v>770</v>
      </c>
      <c r="S70" s="1" t="s">
        <v>54</v>
      </c>
      <c r="T70" s="1" t="s">
        <v>42</v>
      </c>
      <c r="U70" s="1" t="s">
        <v>43</v>
      </c>
      <c r="V70" s="1" t="s">
        <v>55</v>
      </c>
      <c r="W70" s="1" t="s">
        <v>56</v>
      </c>
      <c r="X70" s="1" t="s">
        <v>43</v>
      </c>
      <c r="Y70" s="2" t="s">
        <v>43</v>
      </c>
      <c r="Z70" s="1" t="s">
        <v>46</v>
      </c>
      <c r="AA70" s="1" t="s">
        <v>174</v>
      </c>
    </row>
    <row r="71" spans="1:27" x14ac:dyDescent="0.25">
      <c r="A71" s="1" t="s">
        <v>1399</v>
      </c>
      <c r="B71" s="1" t="s">
        <v>1400</v>
      </c>
      <c r="C71" s="1" t="s">
        <v>454</v>
      </c>
      <c r="D71" s="1" t="s">
        <v>6520</v>
      </c>
      <c r="E71" s="1" t="s">
        <v>30</v>
      </c>
      <c r="F71" s="1" t="s">
        <v>155</v>
      </c>
      <c r="G71" s="1" t="s">
        <v>1477</v>
      </c>
      <c r="H71" s="1" t="s">
        <v>1478</v>
      </c>
      <c r="I71" s="1" t="s">
        <v>7</v>
      </c>
      <c r="J71" s="1" t="s">
        <v>1479</v>
      </c>
      <c r="K71" s="1" t="s">
        <v>1195</v>
      </c>
      <c r="L71" s="1" t="s">
        <v>1196</v>
      </c>
      <c r="M71" s="1" t="s">
        <v>37</v>
      </c>
      <c r="N71" s="2">
        <v>27000</v>
      </c>
      <c r="O71" s="1" t="s">
        <v>38</v>
      </c>
      <c r="P71" s="2">
        <v>27000</v>
      </c>
      <c r="Q71" s="1" t="s">
        <v>39</v>
      </c>
      <c r="R71" s="1" t="s">
        <v>770</v>
      </c>
      <c r="S71" s="1" t="s">
        <v>54</v>
      </c>
      <c r="T71" s="1" t="s">
        <v>42</v>
      </c>
      <c r="U71" s="1" t="s">
        <v>43</v>
      </c>
      <c r="V71" s="1" t="s">
        <v>55</v>
      </c>
      <c r="W71" s="1" t="s">
        <v>56</v>
      </c>
      <c r="X71" s="1" t="s">
        <v>43</v>
      </c>
      <c r="Y71" s="2" t="s">
        <v>43</v>
      </c>
      <c r="Z71" s="1" t="s">
        <v>46</v>
      </c>
      <c r="AA71" s="1" t="s">
        <v>174</v>
      </c>
    </row>
    <row r="72" spans="1:27" x14ac:dyDescent="0.25">
      <c r="A72" s="1" t="s">
        <v>1399</v>
      </c>
      <c r="B72" s="1" t="s">
        <v>1400</v>
      </c>
      <c r="C72" s="1" t="s">
        <v>454</v>
      </c>
      <c r="D72" s="1" t="s">
        <v>6520</v>
      </c>
      <c r="E72" s="1" t="s">
        <v>30</v>
      </c>
      <c r="F72" s="1" t="s">
        <v>155</v>
      </c>
      <c r="G72" s="1" t="s">
        <v>1480</v>
      </c>
      <c r="H72" s="1" t="s">
        <v>1481</v>
      </c>
      <c r="I72" s="1" t="s">
        <v>7</v>
      </c>
      <c r="J72" s="1" t="s">
        <v>1482</v>
      </c>
      <c r="K72" s="1" t="s">
        <v>91</v>
      </c>
      <c r="L72" s="1" t="s">
        <v>92</v>
      </c>
      <c r="M72" s="1" t="s">
        <v>37</v>
      </c>
      <c r="N72" s="2">
        <v>17000</v>
      </c>
      <c r="O72" s="1" t="s">
        <v>38</v>
      </c>
      <c r="P72" s="2">
        <v>17000</v>
      </c>
      <c r="Q72" s="1" t="s">
        <v>39</v>
      </c>
      <c r="R72" s="1" t="s">
        <v>770</v>
      </c>
      <c r="S72" s="1" t="s">
        <v>54</v>
      </c>
      <c r="T72" s="1" t="s">
        <v>42</v>
      </c>
      <c r="U72" s="1" t="s">
        <v>43</v>
      </c>
      <c r="V72" s="1" t="s">
        <v>55</v>
      </c>
      <c r="W72" s="1" t="s">
        <v>56</v>
      </c>
      <c r="X72" s="1" t="s">
        <v>43</v>
      </c>
      <c r="Y72" s="2" t="s">
        <v>43</v>
      </c>
      <c r="Z72" s="1" t="s">
        <v>46</v>
      </c>
      <c r="AA72" s="1" t="s">
        <v>174</v>
      </c>
    </row>
    <row r="73" spans="1:27" x14ac:dyDescent="0.25">
      <c r="A73" s="1" t="s">
        <v>1399</v>
      </c>
      <c r="B73" s="1" t="s">
        <v>1400</v>
      </c>
      <c r="C73" s="1" t="s">
        <v>454</v>
      </c>
      <c r="D73" s="1" t="s">
        <v>6520</v>
      </c>
      <c r="E73" s="1" t="s">
        <v>30</v>
      </c>
      <c r="F73" s="1" t="s">
        <v>155</v>
      </c>
      <c r="G73" s="1" t="s">
        <v>1483</v>
      </c>
      <c r="H73" s="1" t="s">
        <v>1484</v>
      </c>
      <c r="I73" s="1" t="s">
        <v>7</v>
      </c>
      <c r="J73" s="1" t="s">
        <v>1485</v>
      </c>
      <c r="K73" s="1" t="s">
        <v>1101</v>
      </c>
      <c r="L73" s="1" t="s">
        <v>1102</v>
      </c>
      <c r="M73" s="1" t="s">
        <v>37</v>
      </c>
      <c r="N73" s="2">
        <v>95000</v>
      </c>
      <c r="O73" s="1" t="s">
        <v>38</v>
      </c>
      <c r="P73" s="2">
        <v>95000</v>
      </c>
      <c r="Q73" s="1" t="s">
        <v>39</v>
      </c>
      <c r="R73" s="1" t="s">
        <v>770</v>
      </c>
      <c r="S73" s="1" t="s">
        <v>54</v>
      </c>
      <c r="T73" s="1" t="s">
        <v>42</v>
      </c>
      <c r="U73" s="1" t="s">
        <v>43</v>
      </c>
      <c r="V73" s="1" t="s">
        <v>55</v>
      </c>
      <c r="W73" s="1" t="s">
        <v>56</v>
      </c>
      <c r="X73" s="1" t="s">
        <v>95</v>
      </c>
      <c r="Y73" s="2">
        <v>95000</v>
      </c>
      <c r="Z73" s="1" t="s">
        <v>205</v>
      </c>
      <c r="AA73" s="1" t="s">
        <v>174</v>
      </c>
    </row>
    <row r="74" spans="1:27" x14ac:dyDescent="0.25">
      <c r="A74" s="1" t="s">
        <v>1399</v>
      </c>
      <c r="B74" s="1" t="s">
        <v>1400</v>
      </c>
      <c r="C74" s="1" t="s">
        <v>454</v>
      </c>
      <c r="D74" s="1" t="s">
        <v>6520</v>
      </c>
      <c r="E74" s="1" t="s">
        <v>30</v>
      </c>
      <c r="F74" s="1" t="s">
        <v>155</v>
      </c>
      <c r="G74" s="1" t="s">
        <v>1486</v>
      </c>
      <c r="H74" s="1" t="s">
        <v>1487</v>
      </c>
      <c r="I74" s="1" t="s">
        <v>7</v>
      </c>
      <c r="J74" s="1" t="s">
        <v>1488</v>
      </c>
      <c r="K74" s="1" t="s">
        <v>256</v>
      </c>
      <c r="L74" s="1" t="s">
        <v>257</v>
      </c>
      <c r="M74" s="1" t="s">
        <v>37</v>
      </c>
      <c r="N74" s="2">
        <v>31500</v>
      </c>
      <c r="O74" s="1" t="s">
        <v>38</v>
      </c>
      <c r="P74" s="2">
        <v>31500</v>
      </c>
      <c r="Q74" s="1" t="s">
        <v>39</v>
      </c>
      <c r="R74" s="1" t="s">
        <v>770</v>
      </c>
      <c r="S74" s="1" t="s">
        <v>54</v>
      </c>
      <c r="T74" s="1" t="s">
        <v>42</v>
      </c>
      <c r="U74" s="1" t="s">
        <v>43</v>
      </c>
      <c r="V74" s="1" t="s">
        <v>55</v>
      </c>
      <c r="W74" s="1" t="s">
        <v>56</v>
      </c>
      <c r="X74" s="1" t="s">
        <v>43</v>
      </c>
      <c r="Y74" s="2" t="s">
        <v>43</v>
      </c>
      <c r="Z74" s="1" t="s">
        <v>46</v>
      </c>
      <c r="AA74" s="1" t="s">
        <v>174</v>
      </c>
    </row>
    <row r="75" spans="1:27" x14ac:dyDescent="0.25">
      <c r="A75" s="1" t="s">
        <v>1399</v>
      </c>
      <c r="B75" s="1" t="s">
        <v>1400</v>
      </c>
      <c r="C75" s="1" t="s">
        <v>454</v>
      </c>
      <c r="D75" s="1" t="s">
        <v>6520</v>
      </c>
      <c r="E75" s="1" t="s">
        <v>30</v>
      </c>
      <c r="F75" s="1" t="s">
        <v>155</v>
      </c>
      <c r="G75" s="1" t="s">
        <v>1489</v>
      </c>
      <c r="H75" s="1" t="s">
        <v>1490</v>
      </c>
      <c r="I75" s="1" t="s">
        <v>7</v>
      </c>
      <c r="J75" s="1" t="s">
        <v>1491</v>
      </c>
      <c r="K75" s="1" t="s">
        <v>223</v>
      </c>
      <c r="L75" s="1" t="s">
        <v>224</v>
      </c>
      <c r="M75" s="1" t="s">
        <v>37</v>
      </c>
      <c r="N75" s="2">
        <v>450000</v>
      </c>
      <c r="O75" s="1" t="s">
        <v>38</v>
      </c>
      <c r="P75" s="2">
        <v>450000</v>
      </c>
      <c r="Q75" s="1" t="s">
        <v>39</v>
      </c>
      <c r="R75" s="1" t="s">
        <v>770</v>
      </c>
      <c r="S75" s="1" t="s">
        <v>54</v>
      </c>
      <c r="T75" s="1" t="s">
        <v>42</v>
      </c>
      <c r="U75" s="1" t="s">
        <v>43</v>
      </c>
      <c r="V75" s="1" t="s">
        <v>55</v>
      </c>
      <c r="W75" s="1" t="s">
        <v>56</v>
      </c>
      <c r="X75" s="1" t="s">
        <v>95</v>
      </c>
      <c r="Y75" s="2">
        <v>439224</v>
      </c>
      <c r="Z75" s="1" t="s">
        <v>205</v>
      </c>
      <c r="AA75" s="1" t="s">
        <v>174</v>
      </c>
    </row>
    <row r="76" spans="1:27" x14ac:dyDescent="0.25">
      <c r="A76" s="1" t="s">
        <v>1399</v>
      </c>
      <c r="B76" s="1" t="s">
        <v>1400</v>
      </c>
      <c r="C76" s="1" t="s">
        <v>454</v>
      </c>
      <c r="D76" s="1" t="s">
        <v>6520</v>
      </c>
      <c r="E76" s="1" t="s">
        <v>30</v>
      </c>
      <c r="F76" s="1" t="s">
        <v>155</v>
      </c>
      <c r="G76" s="1" t="s">
        <v>1492</v>
      </c>
      <c r="H76" s="1" t="s">
        <v>1493</v>
      </c>
      <c r="I76" s="1" t="s">
        <v>7</v>
      </c>
      <c r="J76" s="1" t="s">
        <v>1494</v>
      </c>
      <c r="K76" s="1" t="s">
        <v>223</v>
      </c>
      <c r="L76" s="1" t="s">
        <v>224</v>
      </c>
      <c r="M76" s="1" t="s">
        <v>37</v>
      </c>
      <c r="N76" s="2">
        <v>60000</v>
      </c>
      <c r="O76" s="1" t="s">
        <v>38</v>
      </c>
      <c r="P76" s="2">
        <v>60000</v>
      </c>
      <c r="Q76" s="1" t="s">
        <v>39</v>
      </c>
      <c r="R76" s="1" t="s">
        <v>770</v>
      </c>
      <c r="S76" s="1" t="s">
        <v>54</v>
      </c>
      <c r="T76" s="1" t="s">
        <v>42</v>
      </c>
      <c r="U76" s="1" t="s">
        <v>43</v>
      </c>
      <c r="V76" s="1" t="s">
        <v>55</v>
      </c>
      <c r="W76" s="1" t="s">
        <v>56</v>
      </c>
      <c r="X76" s="1" t="s">
        <v>95</v>
      </c>
      <c r="Y76" s="2">
        <v>55266.6</v>
      </c>
      <c r="Z76" s="1" t="s">
        <v>205</v>
      </c>
      <c r="AA76" s="1" t="s">
        <v>174</v>
      </c>
    </row>
    <row r="77" spans="1:27" x14ac:dyDescent="0.25">
      <c r="A77" s="1" t="s">
        <v>1399</v>
      </c>
      <c r="B77" s="1" t="s">
        <v>1400</v>
      </c>
      <c r="C77" s="1" t="s">
        <v>454</v>
      </c>
      <c r="D77" s="1" t="s">
        <v>6520</v>
      </c>
      <c r="E77" s="1" t="s">
        <v>30</v>
      </c>
      <c r="F77" s="1" t="s">
        <v>155</v>
      </c>
      <c r="G77" s="1" t="s">
        <v>1495</v>
      </c>
      <c r="H77" s="1" t="s">
        <v>1496</v>
      </c>
      <c r="I77" s="1" t="s">
        <v>7</v>
      </c>
      <c r="J77" s="1" t="s">
        <v>1497</v>
      </c>
      <c r="K77" s="1" t="s">
        <v>116</v>
      </c>
      <c r="L77" s="1" t="s">
        <v>117</v>
      </c>
      <c r="M77" s="1" t="s">
        <v>37</v>
      </c>
      <c r="N77" s="2">
        <v>65000</v>
      </c>
      <c r="O77" s="1" t="s">
        <v>38</v>
      </c>
      <c r="P77" s="2">
        <v>65000</v>
      </c>
      <c r="Q77" s="1" t="s">
        <v>39</v>
      </c>
      <c r="R77" s="1" t="s">
        <v>770</v>
      </c>
      <c r="S77" s="1" t="s">
        <v>54</v>
      </c>
      <c r="T77" s="1" t="s">
        <v>42</v>
      </c>
      <c r="U77" s="1" t="s">
        <v>43</v>
      </c>
      <c r="V77" s="1" t="s">
        <v>55</v>
      </c>
      <c r="W77" s="1" t="s">
        <v>56</v>
      </c>
      <c r="X77" s="1" t="s">
        <v>95</v>
      </c>
      <c r="Y77" s="2">
        <v>63900</v>
      </c>
      <c r="Z77" s="1" t="s">
        <v>205</v>
      </c>
      <c r="AA77" s="1" t="s">
        <v>174</v>
      </c>
    </row>
    <row r="78" spans="1:27" x14ac:dyDescent="0.25">
      <c r="A78" s="1" t="s">
        <v>1399</v>
      </c>
      <c r="B78" s="1" t="s">
        <v>1400</v>
      </c>
      <c r="C78" s="1" t="s">
        <v>454</v>
      </c>
      <c r="D78" s="1" t="s">
        <v>6520</v>
      </c>
      <c r="E78" s="1" t="s">
        <v>30</v>
      </c>
      <c r="F78" s="1" t="s">
        <v>155</v>
      </c>
      <c r="G78" s="1" t="s">
        <v>1498</v>
      </c>
      <c r="H78" s="1" t="s">
        <v>1499</v>
      </c>
      <c r="I78" s="1" t="s">
        <v>7</v>
      </c>
      <c r="J78" s="1" t="s">
        <v>1500</v>
      </c>
      <c r="K78" s="1" t="s">
        <v>73</v>
      </c>
      <c r="L78" s="1" t="s">
        <v>74</v>
      </c>
      <c r="M78" s="1" t="s">
        <v>37</v>
      </c>
      <c r="N78" s="2">
        <v>510000</v>
      </c>
      <c r="O78" s="1" t="s">
        <v>38</v>
      </c>
      <c r="P78" s="2">
        <v>510000</v>
      </c>
      <c r="Q78" s="1" t="s">
        <v>39</v>
      </c>
      <c r="R78" s="1" t="s">
        <v>770</v>
      </c>
      <c r="S78" s="1" t="s">
        <v>54</v>
      </c>
      <c r="T78" s="1" t="s">
        <v>42</v>
      </c>
      <c r="U78" s="1" t="s">
        <v>43</v>
      </c>
      <c r="V78" s="1" t="s">
        <v>55</v>
      </c>
      <c r="W78" s="1" t="s">
        <v>56</v>
      </c>
      <c r="X78" s="1" t="s">
        <v>95</v>
      </c>
      <c r="Y78" s="2">
        <v>507500</v>
      </c>
      <c r="Z78" s="1" t="s">
        <v>205</v>
      </c>
      <c r="AA78" s="1" t="s">
        <v>174</v>
      </c>
    </row>
    <row r="79" spans="1:27" x14ac:dyDescent="0.25">
      <c r="A79" s="1" t="s">
        <v>1399</v>
      </c>
      <c r="B79" s="1" t="s">
        <v>1400</v>
      </c>
      <c r="C79" s="1" t="s">
        <v>454</v>
      </c>
      <c r="D79" s="1" t="s">
        <v>6520</v>
      </c>
      <c r="E79" s="1" t="s">
        <v>30</v>
      </c>
      <c r="F79" s="1" t="s">
        <v>174</v>
      </c>
      <c r="G79" s="1" t="s">
        <v>1501</v>
      </c>
      <c r="H79" s="1" t="s">
        <v>1502</v>
      </c>
      <c r="I79" s="1" t="s">
        <v>7</v>
      </c>
      <c r="J79" s="1" t="s">
        <v>1503</v>
      </c>
      <c r="K79" s="1" t="s">
        <v>809</v>
      </c>
      <c r="L79" s="1" t="s">
        <v>810</v>
      </c>
      <c r="M79" s="1" t="s">
        <v>37</v>
      </c>
      <c r="N79" s="2">
        <v>30000</v>
      </c>
      <c r="O79" s="1" t="s">
        <v>38</v>
      </c>
      <c r="P79" s="2">
        <v>30000</v>
      </c>
      <c r="Q79" s="1" t="s">
        <v>39</v>
      </c>
      <c r="R79" s="1" t="s">
        <v>770</v>
      </c>
      <c r="S79" s="1" t="s">
        <v>54</v>
      </c>
      <c r="T79" s="1" t="s">
        <v>42</v>
      </c>
      <c r="U79" s="1" t="s">
        <v>43</v>
      </c>
      <c r="V79" s="1" t="s">
        <v>55</v>
      </c>
      <c r="W79" s="1" t="s">
        <v>56</v>
      </c>
      <c r="X79" s="1" t="s">
        <v>43</v>
      </c>
      <c r="Y79" s="2" t="s">
        <v>43</v>
      </c>
      <c r="Z79" s="1" t="s">
        <v>46</v>
      </c>
      <c r="AA79" s="1" t="s">
        <v>112</v>
      </c>
    </row>
    <row r="80" spans="1:27" x14ac:dyDescent="0.25">
      <c r="A80" s="1" t="s">
        <v>1399</v>
      </c>
      <c r="B80" s="1" t="s">
        <v>1400</v>
      </c>
      <c r="C80" s="1" t="s">
        <v>454</v>
      </c>
      <c r="D80" s="1" t="s">
        <v>6520</v>
      </c>
      <c r="E80" s="1" t="s">
        <v>30</v>
      </c>
      <c r="F80" s="1" t="s">
        <v>174</v>
      </c>
      <c r="G80" s="1" t="s">
        <v>1504</v>
      </c>
      <c r="H80" s="1" t="s">
        <v>1505</v>
      </c>
      <c r="I80" s="1" t="s">
        <v>7</v>
      </c>
      <c r="J80" s="1" t="s">
        <v>1506</v>
      </c>
      <c r="K80" s="1" t="s">
        <v>1195</v>
      </c>
      <c r="L80" s="1" t="s">
        <v>1196</v>
      </c>
      <c r="M80" s="1" t="s">
        <v>37</v>
      </c>
      <c r="N80" s="2">
        <v>20000</v>
      </c>
      <c r="O80" s="1" t="s">
        <v>38</v>
      </c>
      <c r="P80" s="2">
        <v>20000</v>
      </c>
      <c r="Q80" s="1" t="s">
        <v>39</v>
      </c>
      <c r="R80" s="1" t="s">
        <v>770</v>
      </c>
      <c r="S80" s="1" t="s">
        <v>54</v>
      </c>
      <c r="T80" s="1" t="s">
        <v>42</v>
      </c>
      <c r="U80" s="1" t="s">
        <v>43</v>
      </c>
      <c r="V80" s="1" t="s">
        <v>55</v>
      </c>
      <c r="W80" s="1" t="s">
        <v>56</v>
      </c>
      <c r="X80" s="1" t="s">
        <v>43</v>
      </c>
      <c r="Y80" s="2" t="s">
        <v>43</v>
      </c>
      <c r="Z80" s="1" t="s">
        <v>46</v>
      </c>
      <c r="AA80" s="1" t="s">
        <v>112</v>
      </c>
    </row>
    <row r="81" spans="1:27" x14ac:dyDescent="0.25">
      <c r="A81" s="1" t="s">
        <v>1399</v>
      </c>
      <c r="B81" s="1" t="s">
        <v>1400</v>
      </c>
      <c r="C81" s="1" t="s">
        <v>454</v>
      </c>
      <c r="D81" s="1" t="s">
        <v>6520</v>
      </c>
      <c r="E81" s="1" t="s">
        <v>30</v>
      </c>
      <c r="F81" s="1" t="s">
        <v>174</v>
      </c>
      <c r="G81" s="1" t="s">
        <v>1507</v>
      </c>
      <c r="H81" s="1" t="s">
        <v>1508</v>
      </c>
      <c r="I81" s="1" t="s">
        <v>7</v>
      </c>
      <c r="J81" s="1" t="s">
        <v>1509</v>
      </c>
      <c r="K81" s="1" t="s">
        <v>316</v>
      </c>
      <c r="L81" s="1" t="s">
        <v>317</v>
      </c>
      <c r="M81" s="1" t="s">
        <v>37</v>
      </c>
      <c r="N81" s="2">
        <v>145000</v>
      </c>
      <c r="O81" s="1" t="s">
        <v>38</v>
      </c>
      <c r="P81" s="2">
        <v>145000</v>
      </c>
      <c r="Q81" s="1" t="s">
        <v>39</v>
      </c>
      <c r="R81" s="1" t="s">
        <v>770</v>
      </c>
      <c r="S81" s="1" t="s">
        <v>54</v>
      </c>
      <c r="T81" s="1" t="s">
        <v>42</v>
      </c>
      <c r="U81" s="1" t="s">
        <v>43</v>
      </c>
      <c r="V81" s="1" t="s">
        <v>55</v>
      </c>
      <c r="W81" s="1" t="s">
        <v>56</v>
      </c>
      <c r="X81" s="1" t="s">
        <v>228</v>
      </c>
      <c r="Y81" s="2">
        <v>140553</v>
      </c>
      <c r="Z81" s="1" t="s">
        <v>205</v>
      </c>
      <c r="AA81" s="1" t="s">
        <v>112</v>
      </c>
    </row>
    <row r="82" spans="1:27" x14ac:dyDescent="0.25">
      <c r="A82" s="1" t="s">
        <v>1399</v>
      </c>
      <c r="B82" s="1" t="s">
        <v>1400</v>
      </c>
      <c r="C82" s="1" t="s">
        <v>454</v>
      </c>
      <c r="D82" s="1" t="s">
        <v>6520</v>
      </c>
      <c r="E82" s="1" t="s">
        <v>30</v>
      </c>
      <c r="F82" s="1" t="s">
        <v>174</v>
      </c>
      <c r="G82" s="1" t="s">
        <v>1510</v>
      </c>
      <c r="H82" s="1" t="s">
        <v>1511</v>
      </c>
      <c r="I82" s="1" t="s">
        <v>7</v>
      </c>
      <c r="J82" s="1" t="s">
        <v>1512</v>
      </c>
      <c r="K82" s="1" t="s">
        <v>316</v>
      </c>
      <c r="L82" s="1" t="s">
        <v>317</v>
      </c>
      <c r="M82" s="1" t="s">
        <v>37</v>
      </c>
      <c r="N82" s="2">
        <v>125000</v>
      </c>
      <c r="O82" s="1" t="s">
        <v>38</v>
      </c>
      <c r="P82" s="2">
        <v>125000</v>
      </c>
      <c r="Q82" s="1" t="s">
        <v>39</v>
      </c>
      <c r="R82" s="1" t="s">
        <v>770</v>
      </c>
      <c r="S82" s="1" t="s">
        <v>54</v>
      </c>
      <c r="T82" s="1" t="s">
        <v>42</v>
      </c>
      <c r="U82" s="1" t="s">
        <v>43</v>
      </c>
      <c r="V82" s="1" t="s">
        <v>55</v>
      </c>
      <c r="W82" s="1" t="s">
        <v>56</v>
      </c>
      <c r="X82" s="1" t="s">
        <v>228</v>
      </c>
      <c r="Y82" s="2">
        <v>121600</v>
      </c>
      <c r="Z82" s="1" t="s">
        <v>205</v>
      </c>
      <c r="AA82" s="1" t="s">
        <v>112</v>
      </c>
    </row>
    <row r="83" spans="1:27" x14ac:dyDescent="0.25">
      <c r="A83" s="1" t="s">
        <v>1399</v>
      </c>
      <c r="B83" s="1" t="s">
        <v>1400</v>
      </c>
      <c r="C83" s="1" t="s">
        <v>454</v>
      </c>
      <c r="D83" s="1" t="s">
        <v>6520</v>
      </c>
      <c r="E83" s="1" t="s">
        <v>30</v>
      </c>
      <c r="F83" s="1" t="s">
        <v>174</v>
      </c>
      <c r="G83" s="1" t="s">
        <v>1513</v>
      </c>
      <c r="H83" s="1" t="s">
        <v>1514</v>
      </c>
      <c r="I83" s="1" t="s">
        <v>7</v>
      </c>
      <c r="J83" s="1" t="s">
        <v>1455</v>
      </c>
      <c r="K83" s="1" t="s">
        <v>91</v>
      </c>
      <c r="L83" s="1" t="s">
        <v>92</v>
      </c>
      <c r="M83" s="1" t="s">
        <v>37</v>
      </c>
      <c r="N83" s="2">
        <v>135000</v>
      </c>
      <c r="O83" s="1" t="s">
        <v>38</v>
      </c>
      <c r="P83" s="2">
        <v>135000</v>
      </c>
      <c r="Q83" s="1" t="s">
        <v>39</v>
      </c>
      <c r="R83" s="1" t="s">
        <v>770</v>
      </c>
      <c r="S83" s="1" t="s">
        <v>54</v>
      </c>
      <c r="T83" s="1" t="s">
        <v>42</v>
      </c>
      <c r="U83" s="1" t="s">
        <v>43</v>
      </c>
      <c r="V83" s="1" t="s">
        <v>55</v>
      </c>
      <c r="W83" s="1" t="s">
        <v>56</v>
      </c>
      <c r="X83" s="1" t="s">
        <v>228</v>
      </c>
      <c r="Y83" s="2">
        <v>134358.39999999999</v>
      </c>
      <c r="Z83" s="1" t="s">
        <v>205</v>
      </c>
      <c r="AA83" s="1" t="s">
        <v>112</v>
      </c>
    </row>
    <row r="84" spans="1:27" x14ac:dyDescent="0.25">
      <c r="A84" s="1" t="s">
        <v>1399</v>
      </c>
      <c r="B84" s="1" t="s">
        <v>1400</v>
      </c>
      <c r="C84" s="1" t="s">
        <v>454</v>
      </c>
      <c r="D84" s="1" t="s">
        <v>6520</v>
      </c>
      <c r="E84" s="1" t="s">
        <v>30</v>
      </c>
      <c r="F84" s="1" t="s">
        <v>174</v>
      </c>
      <c r="G84" s="1" t="s">
        <v>1515</v>
      </c>
      <c r="H84" s="1" t="s">
        <v>1516</v>
      </c>
      <c r="I84" s="1" t="s">
        <v>7</v>
      </c>
      <c r="J84" s="1" t="s">
        <v>1517</v>
      </c>
      <c r="K84" s="1" t="s">
        <v>212</v>
      </c>
      <c r="L84" s="1" t="s">
        <v>213</v>
      </c>
      <c r="M84" s="1" t="s">
        <v>37</v>
      </c>
      <c r="N84" s="2">
        <v>118500</v>
      </c>
      <c r="O84" s="1" t="s">
        <v>38</v>
      </c>
      <c r="P84" s="2">
        <v>118500</v>
      </c>
      <c r="Q84" s="1" t="s">
        <v>39</v>
      </c>
      <c r="R84" s="1" t="s">
        <v>770</v>
      </c>
      <c r="S84" s="1" t="s">
        <v>54</v>
      </c>
      <c r="T84" s="1" t="s">
        <v>42</v>
      </c>
      <c r="U84" s="1" t="s">
        <v>43</v>
      </c>
      <c r="V84" s="1" t="s">
        <v>55</v>
      </c>
      <c r="W84" s="1" t="s">
        <v>56</v>
      </c>
      <c r="X84" s="1" t="s">
        <v>228</v>
      </c>
      <c r="Y84" s="2">
        <v>118500</v>
      </c>
      <c r="Z84" s="1" t="s">
        <v>205</v>
      </c>
      <c r="AA84" s="1" t="s">
        <v>112</v>
      </c>
    </row>
    <row r="85" spans="1:27" x14ac:dyDescent="0.25">
      <c r="A85" s="1" t="s">
        <v>1399</v>
      </c>
      <c r="B85" s="1" t="s">
        <v>1400</v>
      </c>
      <c r="C85" s="1" t="s">
        <v>454</v>
      </c>
      <c r="D85" s="1" t="s">
        <v>6520</v>
      </c>
      <c r="E85" s="1" t="s">
        <v>30</v>
      </c>
      <c r="F85" s="1" t="s">
        <v>174</v>
      </c>
      <c r="G85" s="1" t="s">
        <v>1518</v>
      </c>
      <c r="H85" s="1" t="s">
        <v>1519</v>
      </c>
      <c r="I85" s="1" t="s">
        <v>7</v>
      </c>
      <c r="J85" s="1" t="s">
        <v>1520</v>
      </c>
      <c r="K85" s="1" t="s">
        <v>316</v>
      </c>
      <c r="L85" s="1" t="s">
        <v>317</v>
      </c>
      <c r="M85" s="1" t="s">
        <v>37</v>
      </c>
      <c r="N85" s="2">
        <v>4100</v>
      </c>
      <c r="O85" s="1" t="s">
        <v>38</v>
      </c>
      <c r="P85" s="2">
        <v>4100</v>
      </c>
      <c r="Q85" s="1" t="s">
        <v>39</v>
      </c>
      <c r="R85" s="1" t="s">
        <v>770</v>
      </c>
      <c r="S85" s="1" t="s">
        <v>54</v>
      </c>
      <c r="T85" s="1" t="s">
        <v>42</v>
      </c>
      <c r="U85" s="1" t="s">
        <v>43</v>
      </c>
      <c r="V85" s="1" t="s">
        <v>55</v>
      </c>
      <c r="W85" s="1" t="s">
        <v>56</v>
      </c>
      <c r="X85" s="1" t="s">
        <v>43</v>
      </c>
      <c r="Y85" s="2" t="s">
        <v>43</v>
      </c>
      <c r="Z85" s="1" t="s">
        <v>46</v>
      </c>
      <c r="AA85" s="1" t="s">
        <v>112</v>
      </c>
    </row>
    <row r="86" spans="1:27" x14ac:dyDescent="0.25">
      <c r="A86" s="1" t="s">
        <v>1399</v>
      </c>
      <c r="B86" s="1" t="s">
        <v>1400</v>
      </c>
      <c r="C86" s="1" t="s">
        <v>454</v>
      </c>
      <c r="D86" s="1" t="s">
        <v>6520</v>
      </c>
      <c r="E86" s="1" t="s">
        <v>30</v>
      </c>
      <c r="F86" s="1" t="s">
        <v>174</v>
      </c>
      <c r="G86" s="1" t="s">
        <v>1521</v>
      </c>
      <c r="H86" s="1" t="s">
        <v>1522</v>
      </c>
      <c r="I86" s="1" t="s">
        <v>7</v>
      </c>
      <c r="J86" s="1" t="s">
        <v>1523</v>
      </c>
      <c r="K86" s="1" t="s">
        <v>316</v>
      </c>
      <c r="L86" s="1" t="s">
        <v>317</v>
      </c>
      <c r="M86" s="1" t="s">
        <v>37</v>
      </c>
      <c r="N86" s="2">
        <v>5000</v>
      </c>
      <c r="O86" s="1" t="s">
        <v>38</v>
      </c>
      <c r="P86" s="2">
        <v>5000</v>
      </c>
      <c r="Q86" s="1" t="s">
        <v>39</v>
      </c>
      <c r="R86" s="1" t="s">
        <v>770</v>
      </c>
      <c r="S86" s="1" t="s">
        <v>54</v>
      </c>
      <c r="T86" s="1" t="s">
        <v>42</v>
      </c>
      <c r="U86" s="1" t="s">
        <v>43</v>
      </c>
      <c r="V86" s="1" t="s">
        <v>55</v>
      </c>
      <c r="W86" s="1" t="s">
        <v>56</v>
      </c>
      <c r="X86" s="1" t="s">
        <v>43</v>
      </c>
      <c r="Y86" s="2" t="s">
        <v>43</v>
      </c>
      <c r="Z86" s="1" t="s">
        <v>46</v>
      </c>
      <c r="AA86" s="1" t="s">
        <v>112</v>
      </c>
    </row>
    <row r="87" spans="1:27" x14ac:dyDescent="0.25">
      <c r="A87" s="1" t="s">
        <v>1399</v>
      </c>
      <c r="B87" s="1" t="s">
        <v>1400</v>
      </c>
      <c r="C87" s="1" t="s">
        <v>454</v>
      </c>
      <c r="D87" s="1" t="s">
        <v>6520</v>
      </c>
      <c r="E87" s="1" t="s">
        <v>30</v>
      </c>
      <c r="F87" s="1" t="s">
        <v>174</v>
      </c>
      <c r="G87" s="1" t="s">
        <v>1524</v>
      </c>
      <c r="H87" s="1" t="s">
        <v>1525</v>
      </c>
      <c r="I87" s="1" t="s">
        <v>7</v>
      </c>
      <c r="J87" s="1" t="s">
        <v>1526</v>
      </c>
      <c r="K87" s="1" t="s">
        <v>73</v>
      </c>
      <c r="L87" s="1" t="s">
        <v>74</v>
      </c>
      <c r="M87" s="1" t="s">
        <v>37</v>
      </c>
      <c r="N87" s="2">
        <v>5000</v>
      </c>
      <c r="O87" s="1" t="s">
        <v>38</v>
      </c>
      <c r="P87" s="2">
        <v>5000</v>
      </c>
      <c r="Q87" s="1" t="s">
        <v>39</v>
      </c>
      <c r="R87" s="1" t="s">
        <v>770</v>
      </c>
      <c r="S87" s="1" t="s">
        <v>54</v>
      </c>
      <c r="T87" s="1" t="s">
        <v>42</v>
      </c>
      <c r="U87" s="1" t="s">
        <v>43</v>
      </c>
      <c r="V87" s="1" t="s">
        <v>55</v>
      </c>
      <c r="W87" s="1" t="s">
        <v>56</v>
      </c>
      <c r="X87" s="1" t="s">
        <v>43</v>
      </c>
      <c r="Y87" s="2" t="s">
        <v>43</v>
      </c>
      <c r="Z87" s="1" t="s">
        <v>46</v>
      </c>
      <c r="AA87" s="1" t="s">
        <v>112</v>
      </c>
    </row>
    <row r="88" spans="1:27" x14ac:dyDescent="0.25">
      <c r="A88" s="1" t="s">
        <v>1399</v>
      </c>
      <c r="B88" s="1" t="s">
        <v>1400</v>
      </c>
      <c r="C88" s="1" t="s">
        <v>454</v>
      </c>
      <c r="D88" s="1" t="s">
        <v>6520</v>
      </c>
      <c r="E88" s="1" t="s">
        <v>30</v>
      </c>
      <c r="F88" s="1" t="s">
        <v>64</v>
      </c>
      <c r="G88" s="1" t="s">
        <v>1527</v>
      </c>
      <c r="H88" s="1" t="s">
        <v>1528</v>
      </c>
      <c r="I88" s="1" t="s">
        <v>7</v>
      </c>
      <c r="J88" s="1" t="s">
        <v>1529</v>
      </c>
      <c r="K88" s="1" t="s">
        <v>794</v>
      </c>
      <c r="L88" s="1" t="s">
        <v>795</v>
      </c>
      <c r="M88" s="1" t="s">
        <v>37</v>
      </c>
      <c r="N88" s="2">
        <v>1722000</v>
      </c>
      <c r="O88" s="1" t="s">
        <v>108</v>
      </c>
      <c r="P88" s="2">
        <v>1500000</v>
      </c>
      <c r="Q88" s="1" t="s">
        <v>83</v>
      </c>
      <c r="R88" s="1" t="s">
        <v>770</v>
      </c>
      <c r="S88" s="1" t="s">
        <v>54</v>
      </c>
      <c r="T88" s="1" t="s">
        <v>42</v>
      </c>
      <c r="U88" s="1" t="s">
        <v>43</v>
      </c>
      <c r="V88" s="1" t="s">
        <v>55</v>
      </c>
      <c r="W88" s="1" t="s">
        <v>56</v>
      </c>
      <c r="X88" s="1" t="s">
        <v>43</v>
      </c>
      <c r="Y88" s="2" t="s">
        <v>43</v>
      </c>
      <c r="Z88" s="1" t="s">
        <v>46</v>
      </c>
      <c r="AA88" s="1" t="s">
        <v>64</v>
      </c>
    </row>
    <row r="89" spans="1:27" x14ac:dyDescent="0.25">
      <c r="A89" s="1" t="s">
        <v>1399</v>
      </c>
      <c r="B89" s="1" t="s">
        <v>1400</v>
      </c>
      <c r="C89" s="1" t="s">
        <v>454</v>
      </c>
      <c r="D89" s="1" t="s">
        <v>6520</v>
      </c>
      <c r="E89" s="1" t="s">
        <v>30</v>
      </c>
      <c r="F89" s="1" t="s">
        <v>64</v>
      </c>
      <c r="G89" s="1" t="s">
        <v>1527</v>
      </c>
      <c r="H89" s="1" t="s">
        <v>1530</v>
      </c>
      <c r="I89" s="1" t="s">
        <v>7</v>
      </c>
      <c r="J89" s="1" t="s">
        <v>1529</v>
      </c>
      <c r="K89" s="1" t="s">
        <v>794</v>
      </c>
      <c r="L89" s="1" t="s">
        <v>795</v>
      </c>
      <c r="M89" s="1" t="s">
        <v>37</v>
      </c>
      <c r="N89" s="2">
        <v>1722000</v>
      </c>
      <c r="O89" s="1" t="s">
        <v>108</v>
      </c>
      <c r="P89" s="2">
        <v>152000</v>
      </c>
      <c r="Q89" s="1" t="s">
        <v>83</v>
      </c>
      <c r="R89" s="1" t="s">
        <v>770</v>
      </c>
      <c r="S89" s="1" t="s">
        <v>54</v>
      </c>
      <c r="T89" s="1" t="s">
        <v>42</v>
      </c>
      <c r="U89" s="1" t="s">
        <v>43</v>
      </c>
      <c r="V89" s="1" t="s">
        <v>55</v>
      </c>
      <c r="W89" s="1" t="s">
        <v>56</v>
      </c>
      <c r="X89" s="1" t="s">
        <v>43</v>
      </c>
      <c r="Y89" s="2" t="s">
        <v>43</v>
      </c>
      <c r="Z89" s="1" t="s">
        <v>46</v>
      </c>
      <c r="AA89" s="1" t="s">
        <v>64</v>
      </c>
    </row>
    <row r="90" spans="1:27" x14ac:dyDescent="0.25">
      <c r="A90" s="1" t="s">
        <v>1399</v>
      </c>
      <c r="B90" s="1" t="s">
        <v>1400</v>
      </c>
      <c r="C90" s="1" t="s">
        <v>454</v>
      </c>
      <c r="D90" s="1" t="s">
        <v>6520</v>
      </c>
      <c r="E90" s="1" t="s">
        <v>30</v>
      </c>
      <c r="F90" s="1" t="s">
        <v>64</v>
      </c>
      <c r="G90" s="1" t="s">
        <v>1527</v>
      </c>
      <c r="H90" s="1" t="s">
        <v>1531</v>
      </c>
      <c r="I90" s="1" t="s">
        <v>7</v>
      </c>
      <c r="J90" s="1" t="s">
        <v>1529</v>
      </c>
      <c r="K90" s="1" t="s">
        <v>794</v>
      </c>
      <c r="L90" s="1" t="s">
        <v>795</v>
      </c>
      <c r="M90" s="1" t="s">
        <v>37</v>
      </c>
      <c r="N90" s="2">
        <v>1722000</v>
      </c>
      <c r="O90" s="1" t="s">
        <v>108</v>
      </c>
      <c r="P90" s="2">
        <v>70000</v>
      </c>
      <c r="Q90" s="1" t="s">
        <v>83</v>
      </c>
      <c r="R90" s="1" t="s">
        <v>770</v>
      </c>
      <c r="S90" s="1" t="s">
        <v>54</v>
      </c>
      <c r="T90" s="1" t="s">
        <v>42</v>
      </c>
      <c r="U90" s="1" t="s">
        <v>43</v>
      </c>
      <c r="V90" s="1" t="s">
        <v>55</v>
      </c>
      <c r="W90" s="1" t="s">
        <v>56</v>
      </c>
      <c r="X90" s="1" t="s">
        <v>43</v>
      </c>
      <c r="Y90" s="2" t="s">
        <v>43</v>
      </c>
      <c r="Z90" s="1" t="s">
        <v>46</v>
      </c>
      <c r="AA90" s="1" t="s">
        <v>64</v>
      </c>
    </row>
    <row r="91" spans="1:27" x14ac:dyDescent="0.25">
      <c r="A91" s="1" t="s">
        <v>1399</v>
      </c>
      <c r="B91" s="1" t="s">
        <v>1400</v>
      </c>
      <c r="C91" s="1" t="s">
        <v>454</v>
      </c>
      <c r="D91" s="1" t="s">
        <v>6520</v>
      </c>
      <c r="E91" s="1" t="s">
        <v>30</v>
      </c>
      <c r="F91" s="1" t="s">
        <v>69</v>
      </c>
      <c r="G91" s="1" t="s">
        <v>1532</v>
      </c>
      <c r="H91" s="1" t="s">
        <v>1533</v>
      </c>
      <c r="I91" s="1" t="s">
        <v>7</v>
      </c>
      <c r="J91" s="1" t="s">
        <v>1534</v>
      </c>
      <c r="K91" s="1" t="s">
        <v>1404</v>
      </c>
      <c r="L91" s="1" t="s">
        <v>1405</v>
      </c>
      <c r="M91" s="1" t="s">
        <v>37</v>
      </c>
      <c r="N91" s="2">
        <v>38800</v>
      </c>
      <c r="O91" s="1" t="s">
        <v>108</v>
      </c>
      <c r="P91" s="2">
        <v>5000</v>
      </c>
      <c r="Q91" s="1" t="s">
        <v>83</v>
      </c>
      <c r="R91" s="1" t="s">
        <v>770</v>
      </c>
      <c r="S91" s="1" t="s">
        <v>54</v>
      </c>
      <c r="T91" s="1" t="s">
        <v>42</v>
      </c>
      <c r="U91" s="1" t="s">
        <v>43</v>
      </c>
      <c r="V91" s="1" t="s">
        <v>55</v>
      </c>
      <c r="W91" s="1" t="s">
        <v>56</v>
      </c>
      <c r="X91" s="1" t="s">
        <v>43</v>
      </c>
      <c r="Y91" s="2" t="s">
        <v>43</v>
      </c>
      <c r="Z91" s="1" t="s">
        <v>46</v>
      </c>
      <c r="AA91" s="1" t="s">
        <v>69</v>
      </c>
    </row>
    <row r="92" spans="1:27" x14ac:dyDescent="0.25">
      <c r="A92" s="1" t="s">
        <v>1399</v>
      </c>
      <c r="B92" s="1" t="s">
        <v>1400</v>
      </c>
      <c r="C92" s="1" t="s">
        <v>454</v>
      </c>
      <c r="D92" s="1" t="s">
        <v>6520</v>
      </c>
      <c r="E92" s="1" t="s">
        <v>30</v>
      </c>
      <c r="F92" s="1" t="s">
        <v>69</v>
      </c>
      <c r="G92" s="1" t="s">
        <v>1532</v>
      </c>
      <c r="H92" s="1" t="s">
        <v>1535</v>
      </c>
      <c r="I92" s="1" t="s">
        <v>7</v>
      </c>
      <c r="J92" s="1" t="s">
        <v>1534</v>
      </c>
      <c r="K92" s="1" t="s">
        <v>1404</v>
      </c>
      <c r="L92" s="1" t="s">
        <v>1405</v>
      </c>
      <c r="M92" s="1" t="s">
        <v>37</v>
      </c>
      <c r="N92" s="2">
        <v>38800</v>
      </c>
      <c r="O92" s="1" t="s">
        <v>108</v>
      </c>
      <c r="P92" s="2">
        <v>6100</v>
      </c>
      <c r="Q92" s="1" t="s">
        <v>83</v>
      </c>
      <c r="R92" s="1" t="s">
        <v>770</v>
      </c>
      <c r="S92" s="1" t="s">
        <v>54</v>
      </c>
      <c r="T92" s="1" t="s">
        <v>42</v>
      </c>
      <c r="U92" s="1" t="s">
        <v>43</v>
      </c>
      <c r="V92" s="1" t="s">
        <v>55</v>
      </c>
      <c r="W92" s="1" t="s">
        <v>56</v>
      </c>
      <c r="X92" s="1" t="s">
        <v>43</v>
      </c>
      <c r="Y92" s="2" t="s">
        <v>43</v>
      </c>
      <c r="Z92" s="1" t="s">
        <v>46</v>
      </c>
      <c r="AA92" s="1" t="s">
        <v>69</v>
      </c>
    </row>
    <row r="93" spans="1:27" x14ac:dyDescent="0.25">
      <c r="A93" s="1" t="s">
        <v>1399</v>
      </c>
      <c r="B93" s="1" t="s">
        <v>1400</v>
      </c>
      <c r="C93" s="1" t="s">
        <v>454</v>
      </c>
      <c r="D93" s="1" t="s">
        <v>6520</v>
      </c>
      <c r="E93" s="1" t="s">
        <v>30</v>
      </c>
      <c r="F93" s="1" t="s">
        <v>69</v>
      </c>
      <c r="G93" s="1" t="s">
        <v>1532</v>
      </c>
      <c r="H93" s="1" t="s">
        <v>1536</v>
      </c>
      <c r="I93" s="1" t="s">
        <v>7</v>
      </c>
      <c r="J93" s="1" t="s">
        <v>1534</v>
      </c>
      <c r="K93" s="1" t="s">
        <v>1404</v>
      </c>
      <c r="L93" s="1" t="s">
        <v>1405</v>
      </c>
      <c r="M93" s="1" t="s">
        <v>37</v>
      </c>
      <c r="N93" s="2">
        <v>38800</v>
      </c>
      <c r="O93" s="1" t="s">
        <v>108</v>
      </c>
      <c r="P93" s="2">
        <v>7500</v>
      </c>
      <c r="Q93" s="1" t="s">
        <v>83</v>
      </c>
      <c r="R93" s="1" t="s">
        <v>770</v>
      </c>
      <c r="S93" s="1" t="s">
        <v>54</v>
      </c>
      <c r="T93" s="1" t="s">
        <v>42</v>
      </c>
      <c r="U93" s="1" t="s">
        <v>43</v>
      </c>
      <c r="V93" s="1" t="s">
        <v>55</v>
      </c>
      <c r="W93" s="1" t="s">
        <v>56</v>
      </c>
      <c r="X93" s="1" t="s">
        <v>43</v>
      </c>
      <c r="Y93" s="2" t="s">
        <v>43</v>
      </c>
      <c r="Z93" s="1" t="s">
        <v>46</v>
      </c>
      <c r="AA93" s="1" t="s">
        <v>69</v>
      </c>
    </row>
    <row r="94" spans="1:27" x14ac:dyDescent="0.25">
      <c r="A94" s="1" t="s">
        <v>1399</v>
      </c>
      <c r="B94" s="1" t="s">
        <v>1400</v>
      </c>
      <c r="C94" s="1" t="s">
        <v>454</v>
      </c>
      <c r="D94" s="1" t="s">
        <v>6520</v>
      </c>
      <c r="E94" s="1" t="s">
        <v>30</v>
      </c>
      <c r="F94" s="1" t="s">
        <v>69</v>
      </c>
      <c r="G94" s="1" t="s">
        <v>1532</v>
      </c>
      <c r="H94" s="1" t="s">
        <v>1537</v>
      </c>
      <c r="I94" s="1" t="s">
        <v>7</v>
      </c>
      <c r="J94" s="1" t="s">
        <v>1534</v>
      </c>
      <c r="K94" s="1" t="s">
        <v>1404</v>
      </c>
      <c r="L94" s="1" t="s">
        <v>1405</v>
      </c>
      <c r="M94" s="1" t="s">
        <v>37</v>
      </c>
      <c r="N94" s="2">
        <v>38800</v>
      </c>
      <c r="O94" s="1" t="s">
        <v>108</v>
      </c>
      <c r="P94" s="2">
        <v>500</v>
      </c>
      <c r="Q94" s="1" t="s">
        <v>83</v>
      </c>
      <c r="R94" s="1" t="s">
        <v>770</v>
      </c>
      <c r="S94" s="1" t="s">
        <v>54</v>
      </c>
      <c r="T94" s="1" t="s">
        <v>42</v>
      </c>
      <c r="U94" s="1" t="s">
        <v>43</v>
      </c>
      <c r="V94" s="1" t="s">
        <v>55</v>
      </c>
      <c r="W94" s="1" t="s">
        <v>56</v>
      </c>
      <c r="X94" s="1" t="s">
        <v>43</v>
      </c>
      <c r="Y94" s="2" t="s">
        <v>43</v>
      </c>
      <c r="Z94" s="1" t="s">
        <v>46</v>
      </c>
      <c r="AA94" s="1" t="s">
        <v>69</v>
      </c>
    </row>
    <row r="95" spans="1:27" x14ac:dyDescent="0.25">
      <c r="A95" s="1" t="s">
        <v>1399</v>
      </c>
      <c r="B95" s="1" t="s">
        <v>1400</v>
      </c>
      <c r="C95" s="1" t="s">
        <v>454</v>
      </c>
      <c r="D95" s="1" t="s">
        <v>6520</v>
      </c>
      <c r="E95" s="1" t="s">
        <v>30</v>
      </c>
      <c r="F95" s="1" t="s">
        <v>69</v>
      </c>
      <c r="G95" s="1" t="s">
        <v>1532</v>
      </c>
      <c r="H95" s="1" t="s">
        <v>1538</v>
      </c>
      <c r="I95" s="1" t="s">
        <v>7</v>
      </c>
      <c r="J95" s="1" t="s">
        <v>1534</v>
      </c>
      <c r="K95" s="1" t="s">
        <v>1404</v>
      </c>
      <c r="L95" s="1" t="s">
        <v>1405</v>
      </c>
      <c r="M95" s="1" t="s">
        <v>37</v>
      </c>
      <c r="N95" s="2">
        <v>38800</v>
      </c>
      <c r="O95" s="1" t="s">
        <v>108</v>
      </c>
      <c r="P95" s="2">
        <v>1700</v>
      </c>
      <c r="Q95" s="1" t="s">
        <v>83</v>
      </c>
      <c r="R95" s="1" t="s">
        <v>770</v>
      </c>
      <c r="S95" s="1" t="s">
        <v>54</v>
      </c>
      <c r="T95" s="1" t="s">
        <v>42</v>
      </c>
      <c r="U95" s="1" t="s">
        <v>43</v>
      </c>
      <c r="V95" s="1" t="s">
        <v>55</v>
      </c>
      <c r="W95" s="1" t="s">
        <v>56</v>
      </c>
      <c r="X95" s="1" t="s">
        <v>43</v>
      </c>
      <c r="Y95" s="2" t="s">
        <v>43</v>
      </c>
      <c r="Z95" s="1" t="s">
        <v>46</v>
      </c>
      <c r="AA95" s="1" t="s">
        <v>69</v>
      </c>
    </row>
    <row r="96" spans="1:27" x14ac:dyDescent="0.25">
      <c r="A96" s="1" t="s">
        <v>1399</v>
      </c>
      <c r="B96" s="1" t="s">
        <v>1400</v>
      </c>
      <c r="C96" s="1" t="s">
        <v>454</v>
      </c>
      <c r="D96" s="1" t="s">
        <v>6520</v>
      </c>
      <c r="E96" s="1" t="s">
        <v>30</v>
      </c>
      <c r="F96" s="1" t="s">
        <v>69</v>
      </c>
      <c r="G96" s="1" t="s">
        <v>1532</v>
      </c>
      <c r="H96" s="1" t="s">
        <v>1539</v>
      </c>
      <c r="I96" s="1" t="s">
        <v>7</v>
      </c>
      <c r="J96" s="1" t="s">
        <v>1534</v>
      </c>
      <c r="K96" s="1" t="s">
        <v>1404</v>
      </c>
      <c r="L96" s="1" t="s">
        <v>1405</v>
      </c>
      <c r="M96" s="1" t="s">
        <v>37</v>
      </c>
      <c r="N96" s="2">
        <v>38800</v>
      </c>
      <c r="O96" s="1" t="s">
        <v>108</v>
      </c>
      <c r="P96" s="2">
        <v>3500</v>
      </c>
      <c r="Q96" s="1" t="s">
        <v>83</v>
      </c>
      <c r="R96" s="1" t="s">
        <v>770</v>
      </c>
      <c r="S96" s="1" t="s">
        <v>54</v>
      </c>
      <c r="T96" s="1" t="s">
        <v>42</v>
      </c>
      <c r="U96" s="1" t="s">
        <v>43</v>
      </c>
      <c r="V96" s="1" t="s">
        <v>55</v>
      </c>
      <c r="W96" s="1" t="s">
        <v>56</v>
      </c>
      <c r="X96" s="1" t="s">
        <v>43</v>
      </c>
      <c r="Y96" s="2" t="s">
        <v>43</v>
      </c>
      <c r="Z96" s="1" t="s">
        <v>46</v>
      </c>
      <c r="AA96" s="1" t="s">
        <v>69</v>
      </c>
    </row>
    <row r="97" spans="1:27" x14ac:dyDescent="0.25">
      <c r="A97" s="1" t="s">
        <v>1399</v>
      </c>
      <c r="B97" s="1" t="s">
        <v>1400</v>
      </c>
      <c r="C97" s="1" t="s">
        <v>454</v>
      </c>
      <c r="D97" s="1" t="s">
        <v>6520</v>
      </c>
      <c r="E97" s="1" t="s">
        <v>30</v>
      </c>
      <c r="F97" s="1" t="s">
        <v>69</v>
      </c>
      <c r="G97" s="1" t="s">
        <v>1532</v>
      </c>
      <c r="H97" s="1" t="s">
        <v>1540</v>
      </c>
      <c r="I97" s="1" t="s">
        <v>7</v>
      </c>
      <c r="J97" s="1" t="s">
        <v>1534</v>
      </c>
      <c r="K97" s="1" t="s">
        <v>1404</v>
      </c>
      <c r="L97" s="1" t="s">
        <v>1405</v>
      </c>
      <c r="M97" s="1" t="s">
        <v>37</v>
      </c>
      <c r="N97" s="2">
        <v>38800</v>
      </c>
      <c r="O97" s="1" t="s">
        <v>108</v>
      </c>
      <c r="P97" s="2">
        <v>5500</v>
      </c>
      <c r="Q97" s="1" t="s">
        <v>83</v>
      </c>
      <c r="R97" s="1" t="s">
        <v>770</v>
      </c>
      <c r="S97" s="1" t="s">
        <v>54</v>
      </c>
      <c r="T97" s="1" t="s">
        <v>42</v>
      </c>
      <c r="U97" s="1" t="s">
        <v>43</v>
      </c>
      <c r="V97" s="1" t="s">
        <v>55</v>
      </c>
      <c r="W97" s="1" t="s">
        <v>56</v>
      </c>
      <c r="X97" s="1" t="s">
        <v>43</v>
      </c>
      <c r="Y97" s="2" t="s">
        <v>43</v>
      </c>
      <c r="Z97" s="1" t="s">
        <v>46</v>
      </c>
      <c r="AA97" s="1" t="s">
        <v>69</v>
      </c>
    </row>
    <row r="98" spans="1:27" x14ac:dyDescent="0.25">
      <c r="A98" s="1" t="s">
        <v>1399</v>
      </c>
      <c r="B98" s="1" t="s">
        <v>1400</v>
      </c>
      <c r="C98" s="1" t="s">
        <v>454</v>
      </c>
      <c r="D98" s="1" t="s">
        <v>6520</v>
      </c>
      <c r="E98" s="1" t="s">
        <v>30</v>
      </c>
      <c r="F98" s="1" t="s">
        <v>69</v>
      </c>
      <c r="G98" s="1" t="s">
        <v>1532</v>
      </c>
      <c r="H98" s="1" t="s">
        <v>1541</v>
      </c>
      <c r="I98" s="1" t="s">
        <v>7</v>
      </c>
      <c r="J98" s="1" t="s">
        <v>1534</v>
      </c>
      <c r="K98" s="1" t="s">
        <v>1404</v>
      </c>
      <c r="L98" s="1" t="s">
        <v>1405</v>
      </c>
      <c r="M98" s="1" t="s">
        <v>37</v>
      </c>
      <c r="N98" s="2">
        <v>38800</v>
      </c>
      <c r="O98" s="1" t="s">
        <v>108</v>
      </c>
      <c r="P98" s="2">
        <v>5500</v>
      </c>
      <c r="Q98" s="1" t="s">
        <v>83</v>
      </c>
      <c r="R98" s="1" t="s">
        <v>770</v>
      </c>
      <c r="S98" s="1" t="s">
        <v>54</v>
      </c>
      <c r="T98" s="1" t="s">
        <v>42</v>
      </c>
      <c r="U98" s="1" t="s">
        <v>43</v>
      </c>
      <c r="V98" s="1" t="s">
        <v>55</v>
      </c>
      <c r="W98" s="1" t="s">
        <v>56</v>
      </c>
      <c r="X98" s="1" t="s">
        <v>43</v>
      </c>
      <c r="Y98" s="2" t="s">
        <v>43</v>
      </c>
      <c r="Z98" s="1" t="s">
        <v>46</v>
      </c>
      <c r="AA98" s="1" t="s">
        <v>69</v>
      </c>
    </row>
    <row r="99" spans="1:27" x14ac:dyDescent="0.25">
      <c r="A99" s="1" t="s">
        <v>1399</v>
      </c>
      <c r="B99" s="1" t="s">
        <v>1400</v>
      </c>
      <c r="C99" s="1" t="s">
        <v>454</v>
      </c>
      <c r="D99" s="1" t="s">
        <v>6520</v>
      </c>
      <c r="E99" s="1" t="s">
        <v>30</v>
      </c>
      <c r="F99" s="1" t="s">
        <v>69</v>
      </c>
      <c r="G99" s="1" t="s">
        <v>1532</v>
      </c>
      <c r="H99" s="1" t="s">
        <v>1542</v>
      </c>
      <c r="I99" s="1" t="s">
        <v>7</v>
      </c>
      <c r="J99" s="1" t="s">
        <v>1534</v>
      </c>
      <c r="K99" s="1" t="s">
        <v>1404</v>
      </c>
      <c r="L99" s="1" t="s">
        <v>1405</v>
      </c>
      <c r="M99" s="1" t="s">
        <v>37</v>
      </c>
      <c r="N99" s="2">
        <v>38800</v>
      </c>
      <c r="O99" s="1" t="s">
        <v>108</v>
      </c>
      <c r="P99" s="2">
        <v>2500</v>
      </c>
      <c r="Q99" s="1" t="s">
        <v>83</v>
      </c>
      <c r="R99" s="1" t="s">
        <v>770</v>
      </c>
      <c r="S99" s="1" t="s">
        <v>54</v>
      </c>
      <c r="T99" s="1" t="s">
        <v>42</v>
      </c>
      <c r="U99" s="1" t="s">
        <v>43</v>
      </c>
      <c r="V99" s="1" t="s">
        <v>55</v>
      </c>
      <c r="W99" s="1" t="s">
        <v>56</v>
      </c>
      <c r="X99" s="1" t="s">
        <v>43</v>
      </c>
      <c r="Y99" s="2" t="s">
        <v>43</v>
      </c>
      <c r="Z99" s="1" t="s">
        <v>46</v>
      </c>
      <c r="AA99" s="1" t="s">
        <v>69</v>
      </c>
    </row>
    <row r="100" spans="1:27" x14ac:dyDescent="0.25">
      <c r="A100" s="1" t="s">
        <v>1399</v>
      </c>
      <c r="B100" s="1" t="s">
        <v>1400</v>
      </c>
      <c r="C100" s="1" t="s">
        <v>454</v>
      </c>
      <c r="D100" s="1" t="s">
        <v>6520</v>
      </c>
      <c r="E100" s="1" t="s">
        <v>30</v>
      </c>
      <c r="F100" s="1" t="s">
        <v>69</v>
      </c>
      <c r="G100" s="1" t="s">
        <v>1532</v>
      </c>
      <c r="H100" s="1" t="s">
        <v>1543</v>
      </c>
      <c r="I100" s="1" t="s">
        <v>7</v>
      </c>
      <c r="J100" s="1" t="s">
        <v>1534</v>
      </c>
      <c r="K100" s="1" t="s">
        <v>1404</v>
      </c>
      <c r="L100" s="1" t="s">
        <v>1405</v>
      </c>
      <c r="M100" s="1" t="s">
        <v>37</v>
      </c>
      <c r="N100" s="2">
        <v>38800</v>
      </c>
      <c r="O100" s="1" t="s">
        <v>108</v>
      </c>
      <c r="P100" s="2">
        <v>1000</v>
      </c>
      <c r="Q100" s="1" t="s">
        <v>83</v>
      </c>
      <c r="R100" s="1" t="s">
        <v>770</v>
      </c>
      <c r="S100" s="1" t="s">
        <v>54</v>
      </c>
      <c r="T100" s="1" t="s">
        <v>42</v>
      </c>
      <c r="U100" s="1" t="s">
        <v>43</v>
      </c>
      <c r="V100" s="1" t="s">
        <v>55</v>
      </c>
      <c r="W100" s="1" t="s">
        <v>56</v>
      </c>
      <c r="X100" s="1" t="s">
        <v>43</v>
      </c>
      <c r="Y100" s="2" t="s">
        <v>43</v>
      </c>
      <c r="Z100" s="1" t="s">
        <v>46</v>
      </c>
      <c r="AA100" s="1" t="s">
        <v>69</v>
      </c>
    </row>
    <row r="101" spans="1:27" x14ac:dyDescent="0.25">
      <c r="A101" s="1" t="s">
        <v>1399</v>
      </c>
      <c r="B101" s="1" t="s">
        <v>1400</v>
      </c>
      <c r="C101" s="1" t="s">
        <v>454</v>
      </c>
      <c r="D101" s="1" t="s">
        <v>6520</v>
      </c>
      <c r="E101" s="1" t="s">
        <v>30</v>
      </c>
      <c r="F101" s="1" t="s">
        <v>77</v>
      </c>
      <c r="G101" s="1" t="s">
        <v>1544</v>
      </c>
      <c r="H101" s="1" t="s">
        <v>1545</v>
      </c>
      <c r="I101" s="1" t="s">
        <v>7</v>
      </c>
      <c r="J101" s="1" t="s">
        <v>1546</v>
      </c>
      <c r="K101" s="1" t="s">
        <v>256</v>
      </c>
      <c r="L101" s="1" t="s">
        <v>257</v>
      </c>
      <c r="M101" s="1" t="s">
        <v>37</v>
      </c>
      <c r="N101" s="2">
        <v>17000</v>
      </c>
      <c r="O101" s="1" t="s">
        <v>38</v>
      </c>
      <c r="P101" s="2">
        <v>17000</v>
      </c>
      <c r="Q101" s="1" t="s">
        <v>83</v>
      </c>
      <c r="R101" s="1" t="s">
        <v>770</v>
      </c>
      <c r="S101" s="1" t="s">
        <v>54</v>
      </c>
      <c r="T101" s="1" t="s">
        <v>42</v>
      </c>
      <c r="U101" s="1" t="s">
        <v>43</v>
      </c>
      <c r="V101" s="1" t="s">
        <v>55</v>
      </c>
      <c r="W101" s="1" t="s">
        <v>56</v>
      </c>
      <c r="X101" s="1" t="s">
        <v>43</v>
      </c>
      <c r="Y101" s="2" t="s">
        <v>43</v>
      </c>
      <c r="Z101" s="1" t="s">
        <v>46</v>
      </c>
      <c r="AA101" s="1" t="s">
        <v>112</v>
      </c>
    </row>
    <row r="102" spans="1:27" x14ac:dyDescent="0.25">
      <c r="A102" s="1" t="s">
        <v>1399</v>
      </c>
      <c r="B102" s="1" t="s">
        <v>1400</v>
      </c>
      <c r="C102" s="1" t="s">
        <v>454</v>
      </c>
      <c r="D102" s="1" t="s">
        <v>6520</v>
      </c>
      <c r="E102" s="1" t="s">
        <v>30</v>
      </c>
      <c r="F102" s="1" t="s">
        <v>77</v>
      </c>
      <c r="G102" s="1" t="s">
        <v>1547</v>
      </c>
      <c r="H102" s="1" t="s">
        <v>1548</v>
      </c>
      <c r="I102" s="1" t="s">
        <v>7</v>
      </c>
      <c r="J102" s="1" t="s">
        <v>1549</v>
      </c>
      <c r="K102" s="1" t="s">
        <v>135</v>
      </c>
      <c r="L102" s="1" t="s">
        <v>136</v>
      </c>
      <c r="M102" s="1" t="s">
        <v>37</v>
      </c>
      <c r="N102" s="2">
        <v>3500</v>
      </c>
      <c r="O102" s="1" t="s">
        <v>108</v>
      </c>
      <c r="P102" s="2">
        <v>1000</v>
      </c>
      <c r="Q102" s="1" t="s">
        <v>83</v>
      </c>
      <c r="R102" s="1" t="s">
        <v>770</v>
      </c>
      <c r="S102" s="1" t="s">
        <v>54</v>
      </c>
      <c r="T102" s="1" t="s">
        <v>42</v>
      </c>
      <c r="U102" s="1" t="s">
        <v>43</v>
      </c>
      <c r="V102" s="1" t="s">
        <v>55</v>
      </c>
      <c r="W102" s="1" t="s">
        <v>56</v>
      </c>
      <c r="X102" s="1" t="s">
        <v>43</v>
      </c>
      <c r="Y102" s="2" t="s">
        <v>43</v>
      </c>
      <c r="Z102" s="1" t="s">
        <v>46</v>
      </c>
      <c r="AA102" s="1" t="s">
        <v>112</v>
      </c>
    </row>
    <row r="103" spans="1:27" x14ac:dyDescent="0.25">
      <c r="A103" s="1" t="s">
        <v>1399</v>
      </c>
      <c r="B103" s="1" t="s">
        <v>1400</v>
      </c>
      <c r="C103" s="1" t="s">
        <v>454</v>
      </c>
      <c r="D103" s="1" t="s">
        <v>6520</v>
      </c>
      <c r="E103" s="1" t="s">
        <v>30</v>
      </c>
      <c r="F103" s="1" t="s">
        <v>77</v>
      </c>
      <c r="G103" s="1" t="s">
        <v>1547</v>
      </c>
      <c r="H103" s="1" t="s">
        <v>1550</v>
      </c>
      <c r="I103" s="1" t="s">
        <v>7</v>
      </c>
      <c r="J103" s="1" t="s">
        <v>1549</v>
      </c>
      <c r="K103" s="1" t="s">
        <v>135</v>
      </c>
      <c r="L103" s="1" t="s">
        <v>136</v>
      </c>
      <c r="M103" s="1" t="s">
        <v>37</v>
      </c>
      <c r="N103" s="2">
        <v>3500</v>
      </c>
      <c r="O103" s="1" t="s">
        <v>108</v>
      </c>
      <c r="P103" s="2">
        <v>1000</v>
      </c>
      <c r="Q103" s="1" t="s">
        <v>83</v>
      </c>
      <c r="R103" s="1" t="s">
        <v>770</v>
      </c>
      <c r="S103" s="1" t="s">
        <v>54</v>
      </c>
      <c r="T103" s="1" t="s">
        <v>42</v>
      </c>
      <c r="U103" s="1" t="s">
        <v>43</v>
      </c>
      <c r="V103" s="1" t="s">
        <v>55</v>
      </c>
      <c r="W103" s="1" t="s">
        <v>56</v>
      </c>
      <c r="X103" s="1" t="s">
        <v>43</v>
      </c>
      <c r="Y103" s="2" t="s">
        <v>43</v>
      </c>
      <c r="Z103" s="1" t="s">
        <v>46</v>
      </c>
      <c r="AA103" s="1" t="s">
        <v>112</v>
      </c>
    </row>
    <row r="104" spans="1:27" x14ac:dyDescent="0.25">
      <c r="A104" s="1" t="s">
        <v>1399</v>
      </c>
      <c r="B104" s="1" t="s">
        <v>1400</v>
      </c>
      <c r="C104" s="1" t="s">
        <v>454</v>
      </c>
      <c r="D104" s="1" t="s">
        <v>6520</v>
      </c>
      <c r="E104" s="1" t="s">
        <v>30</v>
      </c>
      <c r="F104" s="1" t="s">
        <v>77</v>
      </c>
      <c r="G104" s="1" t="s">
        <v>1547</v>
      </c>
      <c r="H104" s="1" t="s">
        <v>1551</v>
      </c>
      <c r="I104" s="1" t="s">
        <v>7</v>
      </c>
      <c r="J104" s="1" t="s">
        <v>1549</v>
      </c>
      <c r="K104" s="1" t="s">
        <v>135</v>
      </c>
      <c r="L104" s="1" t="s">
        <v>136</v>
      </c>
      <c r="M104" s="1" t="s">
        <v>37</v>
      </c>
      <c r="N104" s="2">
        <v>3500</v>
      </c>
      <c r="O104" s="1" t="s">
        <v>108</v>
      </c>
      <c r="P104" s="2">
        <v>1500</v>
      </c>
      <c r="Q104" s="1" t="s">
        <v>83</v>
      </c>
      <c r="R104" s="1" t="s">
        <v>770</v>
      </c>
      <c r="S104" s="1" t="s">
        <v>54</v>
      </c>
      <c r="T104" s="1" t="s">
        <v>42</v>
      </c>
      <c r="U104" s="1" t="s">
        <v>43</v>
      </c>
      <c r="V104" s="1" t="s">
        <v>55</v>
      </c>
      <c r="W104" s="1" t="s">
        <v>56</v>
      </c>
      <c r="X104" s="1" t="s">
        <v>43</v>
      </c>
      <c r="Y104" s="2" t="s">
        <v>43</v>
      </c>
      <c r="Z104" s="1" t="s">
        <v>46</v>
      </c>
      <c r="AA104" s="1" t="s">
        <v>112</v>
      </c>
    </row>
    <row r="105" spans="1:27" x14ac:dyDescent="0.25">
      <c r="A105" s="1" t="s">
        <v>1399</v>
      </c>
      <c r="B105" s="1" t="s">
        <v>1400</v>
      </c>
      <c r="C105" s="1" t="s">
        <v>454</v>
      </c>
      <c r="D105" s="1" t="s">
        <v>6520</v>
      </c>
      <c r="E105" s="1" t="s">
        <v>30</v>
      </c>
      <c r="F105" s="1" t="s">
        <v>77</v>
      </c>
      <c r="G105" s="1" t="s">
        <v>1552</v>
      </c>
      <c r="H105" s="1" t="s">
        <v>1553</v>
      </c>
      <c r="I105" s="1" t="s">
        <v>7</v>
      </c>
      <c r="J105" s="1" t="s">
        <v>1554</v>
      </c>
      <c r="K105" s="1" t="s">
        <v>256</v>
      </c>
      <c r="L105" s="1" t="s">
        <v>257</v>
      </c>
      <c r="M105" s="1" t="s">
        <v>37</v>
      </c>
      <c r="N105" s="2">
        <v>5000</v>
      </c>
      <c r="O105" s="1" t="s">
        <v>38</v>
      </c>
      <c r="P105" s="2">
        <v>5000</v>
      </c>
      <c r="Q105" s="1" t="s">
        <v>83</v>
      </c>
      <c r="R105" s="1" t="s">
        <v>770</v>
      </c>
      <c r="S105" s="1" t="s">
        <v>54</v>
      </c>
      <c r="T105" s="1" t="s">
        <v>42</v>
      </c>
      <c r="U105" s="1" t="s">
        <v>43</v>
      </c>
      <c r="V105" s="1" t="s">
        <v>55</v>
      </c>
      <c r="W105" s="1" t="s">
        <v>56</v>
      </c>
      <c r="X105" s="1" t="s">
        <v>43</v>
      </c>
      <c r="Y105" s="2" t="s">
        <v>43</v>
      </c>
      <c r="Z105" s="1" t="s">
        <v>46</v>
      </c>
      <c r="AA105" s="1" t="s">
        <v>112</v>
      </c>
    </row>
    <row r="106" spans="1:27" x14ac:dyDescent="0.25">
      <c r="A106" s="1" t="s">
        <v>1399</v>
      </c>
      <c r="B106" s="1" t="s">
        <v>1400</v>
      </c>
      <c r="C106" s="1" t="s">
        <v>454</v>
      </c>
      <c r="D106" s="1" t="s">
        <v>6520</v>
      </c>
      <c r="E106" s="1" t="s">
        <v>30</v>
      </c>
      <c r="F106" s="1" t="s">
        <v>77</v>
      </c>
      <c r="G106" s="1" t="s">
        <v>1555</v>
      </c>
      <c r="H106" s="1" t="s">
        <v>1556</v>
      </c>
      <c r="I106" s="1" t="s">
        <v>7</v>
      </c>
      <c r="J106" s="1" t="s">
        <v>1557</v>
      </c>
      <c r="K106" s="1" t="s">
        <v>256</v>
      </c>
      <c r="L106" s="1" t="s">
        <v>257</v>
      </c>
      <c r="M106" s="1" t="s">
        <v>37</v>
      </c>
      <c r="N106" s="2">
        <v>18000</v>
      </c>
      <c r="O106" s="1" t="s">
        <v>108</v>
      </c>
      <c r="P106" s="2">
        <v>14000</v>
      </c>
      <c r="Q106" s="1" t="s">
        <v>83</v>
      </c>
      <c r="R106" s="1" t="s">
        <v>770</v>
      </c>
      <c r="S106" s="1" t="s">
        <v>54</v>
      </c>
      <c r="T106" s="1" t="s">
        <v>42</v>
      </c>
      <c r="U106" s="1" t="s">
        <v>43</v>
      </c>
      <c r="V106" s="1" t="s">
        <v>55</v>
      </c>
      <c r="W106" s="1" t="s">
        <v>56</v>
      </c>
      <c r="X106" s="1" t="s">
        <v>43</v>
      </c>
      <c r="Y106" s="2" t="s">
        <v>43</v>
      </c>
      <c r="Z106" s="1" t="s">
        <v>46</v>
      </c>
      <c r="AA106" s="1" t="s">
        <v>112</v>
      </c>
    </row>
    <row r="107" spans="1:27" x14ac:dyDescent="0.25">
      <c r="A107" s="1" t="s">
        <v>1399</v>
      </c>
      <c r="B107" s="1" t="s">
        <v>1400</v>
      </c>
      <c r="C107" s="1" t="s">
        <v>454</v>
      </c>
      <c r="D107" s="1" t="s">
        <v>6520</v>
      </c>
      <c r="E107" s="1" t="s">
        <v>30</v>
      </c>
      <c r="F107" s="1" t="s">
        <v>77</v>
      </c>
      <c r="G107" s="1" t="s">
        <v>1555</v>
      </c>
      <c r="H107" s="1" t="s">
        <v>1558</v>
      </c>
      <c r="I107" s="1" t="s">
        <v>7</v>
      </c>
      <c r="J107" s="1" t="s">
        <v>1557</v>
      </c>
      <c r="K107" s="1" t="s">
        <v>256</v>
      </c>
      <c r="L107" s="1" t="s">
        <v>257</v>
      </c>
      <c r="M107" s="1" t="s">
        <v>37</v>
      </c>
      <c r="N107" s="2">
        <v>18000</v>
      </c>
      <c r="O107" s="1" t="s">
        <v>108</v>
      </c>
      <c r="P107" s="2">
        <v>4000</v>
      </c>
      <c r="Q107" s="1" t="s">
        <v>83</v>
      </c>
      <c r="R107" s="1" t="s">
        <v>770</v>
      </c>
      <c r="S107" s="1" t="s">
        <v>54</v>
      </c>
      <c r="T107" s="1" t="s">
        <v>42</v>
      </c>
      <c r="U107" s="1" t="s">
        <v>43</v>
      </c>
      <c r="V107" s="1" t="s">
        <v>55</v>
      </c>
      <c r="W107" s="1" t="s">
        <v>56</v>
      </c>
      <c r="X107" s="1" t="s">
        <v>43</v>
      </c>
      <c r="Y107" s="2" t="s">
        <v>43</v>
      </c>
      <c r="Z107" s="1" t="s">
        <v>46</v>
      </c>
      <c r="AA107" s="1" t="s">
        <v>112</v>
      </c>
    </row>
    <row r="108" spans="1:27" x14ac:dyDescent="0.25">
      <c r="A108" s="1" t="s">
        <v>1399</v>
      </c>
      <c r="B108" s="1" t="s">
        <v>1400</v>
      </c>
      <c r="C108" s="1" t="s">
        <v>454</v>
      </c>
      <c r="D108" s="1" t="s">
        <v>6520</v>
      </c>
      <c r="E108" s="1" t="s">
        <v>30</v>
      </c>
      <c r="F108" s="1" t="s">
        <v>77</v>
      </c>
      <c r="G108" s="1" t="s">
        <v>1559</v>
      </c>
      <c r="H108" s="1" t="s">
        <v>1560</v>
      </c>
      <c r="I108" s="1" t="s">
        <v>7</v>
      </c>
      <c r="J108" s="1" t="s">
        <v>1561</v>
      </c>
      <c r="K108" s="1" t="s">
        <v>256</v>
      </c>
      <c r="L108" s="1" t="s">
        <v>257</v>
      </c>
      <c r="M108" s="1" t="s">
        <v>37</v>
      </c>
      <c r="N108" s="2">
        <v>12000</v>
      </c>
      <c r="O108" s="1" t="s">
        <v>38</v>
      </c>
      <c r="P108" s="2">
        <v>12000</v>
      </c>
      <c r="Q108" s="1" t="s">
        <v>83</v>
      </c>
      <c r="R108" s="1" t="s">
        <v>770</v>
      </c>
      <c r="S108" s="1" t="s">
        <v>54</v>
      </c>
      <c r="T108" s="1" t="s">
        <v>42</v>
      </c>
      <c r="U108" s="1" t="s">
        <v>43</v>
      </c>
      <c r="V108" s="1" t="s">
        <v>55</v>
      </c>
      <c r="W108" s="1" t="s">
        <v>56</v>
      </c>
      <c r="X108" s="1" t="s">
        <v>43</v>
      </c>
      <c r="Y108" s="2" t="s">
        <v>43</v>
      </c>
      <c r="Z108" s="1" t="s">
        <v>46</v>
      </c>
      <c r="AA108" s="1" t="s">
        <v>112</v>
      </c>
    </row>
    <row r="109" spans="1:27" x14ac:dyDescent="0.25">
      <c r="A109" s="1" t="s">
        <v>1399</v>
      </c>
      <c r="B109" s="1" t="s">
        <v>1400</v>
      </c>
      <c r="C109" s="1" t="s">
        <v>454</v>
      </c>
      <c r="D109" s="1" t="s">
        <v>6520</v>
      </c>
      <c r="E109" s="1" t="s">
        <v>30</v>
      </c>
      <c r="F109" s="1" t="s">
        <v>77</v>
      </c>
      <c r="G109" s="1" t="s">
        <v>1562</v>
      </c>
      <c r="H109" s="1" t="s">
        <v>1563</v>
      </c>
      <c r="I109" s="1" t="s">
        <v>7</v>
      </c>
      <c r="J109" s="1" t="s">
        <v>1564</v>
      </c>
      <c r="K109" s="1" t="s">
        <v>1404</v>
      </c>
      <c r="L109" s="1" t="s">
        <v>1405</v>
      </c>
      <c r="M109" s="1" t="s">
        <v>37</v>
      </c>
      <c r="N109" s="2">
        <v>154000</v>
      </c>
      <c r="O109" s="1" t="s">
        <v>108</v>
      </c>
      <c r="P109" s="2">
        <v>7500</v>
      </c>
      <c r="Q109" s="1" t="s">
        <v>83</v>
      </c>
      <c r="R109" s="1" t="s">
        <v>770</v>
      </c>
      <c r="S109" s="1" t="s">
        <v>54</v>
      </c>
      <c r="T109" s="1" t="s">
        <v>42</v>
      </c>
      <c r="U109" s="1" t="s">
        <v>43</v>
      </c>
      <c r="V109" s="1" t="s">
        <v>55</v>
      </c>
      <c r="W109" s="1" t="s">
        <v>56</v>
      </c>
      <c r="X109" s="1" t="s">
        <v>43</v>
      </c>
      <c r="Y109" s="2" t="s">
        <v>43</v>
      </c>
      <c r="Z109" s="1" t="s">
        <v>46</v>
      </c>
      <c r="AA109" s="1" t="s">
        <v>112</v>
      </c>
    </row>
    <row r="110" spans="1:27" x14ac:dyDescent="0.25">
      <c r="A110" s="1" t="s">
        <v>1399</v>
      </c>
      <c r="B110" s="1" t="s">
        <v>1400</v>
      </c>
      <c r="C110" s="1" t="s">
        <v>454</v>
      </c>
      <c r="D110" s="1" t="s">
        <v>6520</v>
      </c>
      <c r="E110" s="1" t="s">
        <v>30</v>
      </c>
      <c r="F110" s="1" t="s">
        <v>77</v>
      </c>
      <c r="G110" s="1" t="s">
        <v>1562</v>
      </c>
      <c r="H110" s="1" t="s">
        <v>1565</v>
      </c>
      <c r="I110" s="1" t="s">
        <v>7</v>
      </c>
      <c r="J110" s="1" t="s">
        <v>1564</v>
      </c>
      <c r="K110" s="1" t="s">
        <v>1404</v>
      </c>
      <c r="L110" s="1" t="s">
        <v>1405</v>
      </c>
      <c r="M110" s="1" t="s">
        <v>37</v>
      </c>
      <c r="N110" s="2">
        <v>154000</v>
      </c>
      <c r="O110" s="1" t="s">
        <v>108</v>
      </c>
      <c r="P110" s="2">
        <v>4500</v>
      </c>
      <c r="Q110" s="1" t="s">
        <v>83</v>
      </c>
      <c r="R110" s="1" t="s">
        <v>770</v>
      </c>
      <c r="S110" s="1" t="s">
        <v>54</v>
      </c>
      <c r="T110" s="1" t="s">
        <v>42</v>
      </c>
      <c r="U110" s="1" t="s">
        <v>43</v>
      </c>
      <c r="V110" s="1" t="s">
        <v>55</v>
      </c>
      <c r="W110" s="1" t="s">
        <v>56</v>
      </c>
      <c r="X110" s="1" t="s">
        <v>43</v>
      </c>
      <c r="Y110" s="2" t="s">
        <v>43</v>
      </c>
      <c r="Z110" s="1" t="s">
        <v>46</v>
      </c>
      <c r="AA110" s="1" t="s">
        <v>112</v>
      </c>
    </row>
    <row r="111" spans="1:27" x14ac:dyDescent="0.25">
      <c r="A111" s="1" t="s">
        <v>1399</v>
      </c>
      <c r="B111" s="1" t="s">
        <v>1400</v>
      </c>
      <c r="C111" s="1" t="s">
        <v>454</v>
      </c>
      <c r="D111" s="1" t="s">
        <v>6520</v>
      </c>
      <c r="E111" s="1" t="s">
        <v>30</v>
      </c>
      <c r="F111" s="1" t="s">
        <v>77</v>
      </c>
      <c r="G111" s="1" t="s">
        <v>1562</v>
      </c>
      <c r="H111" s="1" t="s">
        <v>1566</v>
      </c>
      <c r="I111" s="1" t="s">
        <v>7</v>
      </c>
      <c r="J111" s="1" t="s">
        <v>1564</v>
      </c>
      <c r="K111" s="1" t="s">
        <v>1404</v>
      </c>
      <c r="L111" s="1" t="s">
        <v>1405</v>
      </c>
      <c r="M111" s="1" t="s">
        <v>37</v>
      </c>
      <c r="N111" s="2">
        <v>154000</v>
      </c>
      <c r="O111" s="1" t="s">
        <v>108</v>
      </c>
      <c r="P111" s="2">
        <v>12000</v>
      </c>
      <c r="Q111" s="1" t="s">
        <v>83</v>
      </c>
      <c r="R111" s="1" t="s">
        <v>770</v>
      </c>
      <c r="S111" s="1" t="s">
        <v>54</v>
      </c>
      <c r="T111" s="1" t="s">
        <v>42</v>
      </c>
      <c r="U111" s="1" t="s">
        <v>43</v>
      </c>
      <c r="V111" s="1" t="s">
        <v>55</v>
      </c>
      <c r="W111" s="1" t="s">
        <v>56</v>
      </c>
      <c r="X111" s="1" t="s">
        <v>43</v>
      </c>
      <c r="Y111" s="2" t="s">
        <v>43</v>
      </c>
      <c r="Z111" s="1" t="s">
        <v>46</v>
      </c>
      <c r="AA111" s="1" t="s">
        <v>112</v>
      </c>
    </row>
    <row r="112" spans="1:27" x14ac:dyDescent="0.25">
      <c r="A112" s="1" t="s">
        <v>1399</v>
      </c>
      <c r="B112" s="1" t="s">
        <v>1400</v>
      </c>
      <c r="C112" s="1" t="s">
        <v>454</v>
      </c>
      <c r="D112" s="1" t="s">
        <v>6520</v>
      </c>
      <c r="E112" s="1" t="s">
        <v>30</v>
      </c>
      <c r="F112" s="1" t="s">
        <v>77</v>
      </c>
      <c r="G112" s="1" t="s">
        <v>1562</v>
      </c>
      <c r="H112" s="1" t="s">
        <v>1567</v>
      </c>
      <c r="I112" s="1" t="s">
        <v>7</v>
      </c>
      <c r="J112" s="1" t="s">
        <v>1564</v>
      </c>
      <c r="K112" s="1" t="s">
        <v>1404</v>
      </c>
      <c r="L112" s="1" t="s">
        <v>1405</v>
      </c>
      <c r="M112" s="1" t="s">
        <v>37</v>
      </c>
      <c r="N112" s="2">
        <v>154000</v>
      </c>
      <c r="O112" s="1" t="s">
        <v>108</v>
      </c>
      <c r="P112" s="2">
        <v>7000</v>
      </c>
      <c r="Q112" s="1" t="s">
        <v>83</v>
      </c>
      <c r="R112" s="1" t="s">
        <v>770</v>
      </c>
      <c r="S112" s="1" t="s">
        <v>54</v>
      </c>
      <c r="T112" s="1" t="s">
        <v>42</v>
      </c>
      <c r="U112" s="1" t="s">
        <v>43</v>
      </c>
      <c r="V112" s="1" t="s">
        <v>55</v>
      </c>
      <c r="W112" s="1" t="s">
        <v>56</v>
      </c>
      <c r="X112" s="1" t="s">
        <v>43</v>
      </c>
      <c r="Y112" s="2" t="s">
        <v>43</v>
      </c>
      <c r="Z112" s="1" t="s">
        <v>46</v>
      </c>
      <c r="AA112" s="1" t="s">
        <v>112</v>
      </c>
    </row>
    <row r="113" spans="1:27" x14ac:dyDescent="0.25">
      <c r="A113" s="1" t="s">
        <v>1399</v>
      </c>
      <c r="B113" s="1" t="s">
        <v>1400</v>
      </c>
      <c r="C113" s="1" t="s">
        <v>454</v>
      </c>
      <c r="D113" s="1" t="s">
        <v>6520</v>
      </c>
      <c r="E113" s="1" t="s">
        <v>30</v>
      </c>
      <c r="F113" s="1" t="s">
        <v>77</v>
      </c>
      <c r="G113" s="1" t="s">
        <v>1562</v>
      </c>
      <c r="H113" s="1" t="s">
        <v>1568</v>
      </c>
      <c r="I113" s="1" t="s">
        <v>7</v>
      </c>
      <c r="J113" s="1" t="s">
        <v>1564</v>
      </c>
      <c r="K113" s="1" t="s">
        <v>1404</v>
      </c>
      <c r="L113" s="1" t="s">
        <v>1405</v>
      </c>
      <c r="M113" s="1" t="s">
        <v>37</v>
      </c>
      <c r="N113" s="2">
        <v>154000</v>
      </c>
      <c r="O113" s="1" t="s">
        <v>108</v>
      </c>
      <c r="P113" s="2">
        <v>28000</v>
      </c>
      <c r="Q113" s="1" t="s">
        <v>83</v>
      </c>
      <c r="R113" s="1" t="s">
        <v>770</v>
      </c>
      <c r="S113" s="1" t="s">
        <v>54</v>
      </c>
      <c r="T113" s="1" t="s">
        <v>42</v>
      </c>
      <c r="U113" s="1" t="s">
        <v>43</v>
      </c>
      <c r="V113" s="1" t="s">
        <v>55</v>
      </c>
      <c r="W113" s="1" t="s">
        <v>56</v>
      </c>
      <c r="X113" s="1" t="s">
        <v>43</v>
      </c>
      <c r="Y113" s="2" t="s">
        <v>43</v>
      </c>
      <c r="Z113" s="1" t="s">
        <v>46</v>
      </c>
      <c r="AA113" s="1" t="s">
        <v>112</v>
      </c>
    </row>
    <row r="114" spans="1:27" x14ac:dyDescent="0.25">
      <c r="A114" s="1" t="s">
        <v>1399</v>
      </c>
      <c r="B114" s="1" t="s">
        <v>1400</v>
      </c>
      <c r="C114" s="1" t="s">
        <v>454</v>
      </c>
      <c r="D114" s="1" t="s">
        <v>6520</v>
      </c>
      <c r="E114" s="1" t="s">
        <v>30</v>
      </c>
      <c r="F114" s="1" t="s">
        <v>77</v>
      </c>
      <c r="G114" s="1" t="s">
        <v>1562</v>
      </c>
      <c r="H114" s="1" t="s">
        <v>1569</v>
      </c>
      <c r="I114" s="1" t="s">
        <v>7</v>
      </c>
      <c r="J114" s="1" t="s">
        <v>1564</v>
      </c>
      <c r="K114" s="1" t="s">
        <v>1404</v>
      </c>
      <c r="L114" s="1" t="s">
        <v>1405</v>
      </c>
      <c r="M114" s="1" t="s">
        <v>37</v>
      </c>
      <c r="N114" s="2">
        <v>154000</v>
      </c>
      <c r="O114" s="1" t="s">
        <v>108</v>
      </c>
      <c r="P114" s="2">
        <v>7500</v>
      </c>
      <c r="Q114" s="1" t="s">
        <v>83</v>
      </c>
      <c r="R114" s="1" t="s">
        <v>770</v>
      </c>
      <c r="S114" s="1" t="s">
        <v>54</v>
      </c>
      <c r="T114" s="1" t="s">
        <v>42</v>
      </c>
      <c r="U114" s="1" t="s">
        <v>43</v>
      </c>
      <c r="V114" s="1" t="s">
        <v>55</v>
      </c>
      <c r="W114" s="1" t="s">
        <v>56</v>
      </c>
      <c r="X114" s="1" t="s">
        <v>43</v>
      </c>
      <c r="Y114" s="2" t="s">
        <v>43</v>
      </c>
      <c r="Z114" s="1" t="s">
        <v>46</v>
      </c>
      <c r="AA114" s="1" t="s">
        <v>112</v>
      </c>
    </row>
    <row r="115" spans="1:27" x14ac:dyDescent="0.25">
      <c r="A115" s="1" t="s">
        <v>1399</v>
      </c>
      <c r="B115" s="1" t="s">
        <v>1400</v>
      </c>
      <c r="C115" s="1" t="s">
        <v>454</v>
      </c>
      <c r="D115" s="1" t="s">
        <v>6520</v>
      </c>
      <c r="E115" s="1" t="s">
        <v>30</v>
      </c>
      <c r="F115" s="1" t="s">
        <v>77</v>
      </c>
      <c r="G115" s="1" t="s">
        <v>1562</v>
      </c>
      <c r="H115" s="1" t="s">
        <v>1570</v>
      </c>
      <c r="I115" s="1" t="s">
        <v>7</v>
      </c>
      <c r="J115" s="1" t="s">
        <v>1564</v>
      </c>
      <c r="K115" s="1" t="s">
        <v>1404</v>
      </c>
      <c r="L115" s="1" t="s">
        <v>1405</v>
      </c>
      <c r="M115" s="1" t="s">
        <v>37</v>
      </c>
      <c r="N115" s="2">
        <v>154000</v>
      </c>
      <c r="O115" s="1" t="s">
        <v>108</v>
      </c>
      <c r="P115" s="2">
        <v>11000</v>
      </c>
      <c r="Q115" s="1" t="s">
        <v>83</v>
      </c>
      <c r="R115" s="1" t="s">
        <v>770</v>
      </c>
      <c r="S115" s="1" t="s">
        <v>54</v>
      </c>
      <c r="T115" s="1" t="s">
        <v>42</v>
      </c>
      <c r="U115" s="1" t="s">
        <v>43</v>
      </c>
      <c r="V115" s="1" t="s">
        <v>55</v>
      </c>
      <c r="W115" s="1" t="s">
        <v>56</v>
      </c>
      <c r="X115" s="1" t="s">
        <v>43</v>
      </c>
      <c r="Y115" s="2" t="s">
        <v>43</v>
      </c>
      <c r="Z115" s="1" t="s">
        <v>46</v>
      </c>
      <c r="AA115" s="1" t="s">
        <v>112</v>
      </c>
    </row>
    <row r="116" spans="1:27" x14ac:dyDescent="0.25">
      <c r="A116" s="1" t="s">
        <v>1399</v>
      </c>
      <c r="B116" s="1" t="s">
        <v>1400</v>
      </c>
      <c r="C116" s="1" t="s">
        <v>454</v>
      </c>
      <c r="D116" s="1" t="s">
        <v>6520</v>
      </c>
      <c r="E116" s="1" t="s">
        <v>30</v>
      </c>
      <c r="F116" s="1" t="s">
        <v>77</v>
      </c>
      <c r="G116" s="1" t="s">
        <v>1562</v>
      </c>
      <c r="H116" s="1" t="s">
        <v>1571</v>
      </c>
      <c r="I116" s="1" t="s">
        <v>7</v>
      </c>
      <c r="J116" s="1" t="s">
        <v>1564</v>
      </c>
      <c r="K116" s="1" t="s">
        <v>1404</v>
      </c>
      <c r="L116" s="1" t="s">
        <v>1405</v>
      </c>
      <c r="M116" s="1" t="s">
        <v>37</v>
      </c>
      <c r="N116" s="2">
        <v>154000</v>
      </c>
      <c r="O116" s="1" t="s">
        <v>108</v>
      </c>
      <c r="P116" s="2">
        <v>13000</v>
      </c>
      <c r="Q116" s="1" t="s">
        <v>83</v>
      </c>
      <c r="R116" s="1" t="s">
        <v>770</v>
      </c>
      <c r="S116" s="1" t="s">
        <v>54</v>
      </c>
      <c r="T116" s="1" t="s">
        <v>42</v>
      </c>
      <c r="U116" s="1" t="s">
        <v>43</v>
      </c>
      <c r="V116" s="1" t="s">
        <v>55</v>
      </c>
      <c r="W116" s="1" t="s">
        <v>56</v>
      </c>
      <c r="X116" s="1" t="s">
        <v>43</v>
      </c>
      <c r="Y116" s="2" t="s">
        <v>43</v>
      </c>
      <c r="Z116" s="1" t="s">
        <v>46</v>
      </c>
      <c r="AA116" s="1" t="s">
        <v>112</v>
      </c>
    </row>
    <row r="117" spans="1:27" x14ac:dyDescent="0.25">
      <c r="A117" s="1" t="s">
        <v>1399</v>
      </c>
      <c r="B117" s="1" t="s">
        <v>1400</v>
      </c>
      <c r="C117" s="1" t="s">
        <v>454</v>
      </c>
      <c r="D117" s="1" t="s">
        <v>6520</v>
      </c>
      <c r="E117" s="1" t="s">
        <v>30</v>
      </c>
      <c r="F117" s="1" t="s">
        <v>77</v>
      </c>
      <c r="G117" s="1" t="s">
        <v>1562</v>
      </c>
      <c r="H117" s="1" t="s">
        <v>1572</v>
      </c>
      <c r="I117" s="1" t="s">
        <v>7</v>
      </c>
      <c r="J117" s="1" t="s">
        <v>1564</v>
      </c>
      <c r="K117" s="1" t="s">
        <v>1404</v>
      </c>
      <c r="L117" s="1" t="s">
        <v>1405</v>
      </c>
      <c r="M117" s="1" t="s">
        <v>37</v>
      </c>
      <c r="N117" s="2">
        <v>154000</v>
      </c>
      <c r="O117" s="1" t="s">
        <v>108</v>
      </c>
      <c r="P117" s="2">
        <v>2500</v>
      </c>
      <c r="Q117" s="1" t="s">
        <v>83</v>
      </c>
      <c r="R117" s="1" t="s">
        <v>770</v>
      </c>
      <c r="S117" s="1" t="s">
        <v>54</v>
      </c>
      <c r="T117" s="1" t="s">
        <v>42</v>
      </c>
      <c r="U117" s="1" t="s">
        <v>43</v>
      </c>
      <c r="V117" s="1" t="s">
        <v>55</v>
      </c>
      <c r="W117" s="1" t="s">
        <v>56</v>
      </c>
      <c r="X117" s="1" t="s">
        <v>43</v>
      </c>
      <c r="Y117" s="2" t="s">
        <v>43</v>
      </c>
      <c r="Z117" s="1" t="s">
        <v>46</v>
      </c>
      <c r="AA117" s="1" t="s">
        <v>112</v>
      </c>
    </row>
    <row r="118" spans="1:27" x14ac:dyDescent="0.25">
      <c r="A118" s="1" t="s">
        <v>1399</v>
      </c>
      <c r="B118" s="1" t="s">
        <v>1400</v>
      </c>
      <c r="C118" s="1" t="s">
        <v>454</v>
      </c>
      <c r="D118" s="1" t="s">
        <v>6520</v>
      </c>
      <c r="E118" s="1" t="s">
        <v>30</v>
      </c>
      <c r="F118" s="1" t="s">
        <v>77</v>
      </c>
      <c r="G118" s="1" t="s">
        <v>1562</v>
      </c>
      <c r="H118" s="1" t="s">
        <v>1573</v>
      </c>
      <c r="I118" s="1" t="s">
        <v>7</v>
      </c>
      <c r="J118" s="1" t="s">
        <v>1564</v>
      </c>
      <c r="K118" s="1" t="s">
        <v>1404</v>
      </c>
      <c r="L118" s="1" t="s">
        <v>1405</v>
      </c>
      <c r="M118" s="1" t="s">
        <v>37</v>
      </c>
      <c r="N118" s="2">
        <v>154000</v>
      </c>
      <c r="O118" s="1" t="s">
        <v>108</v>
      </c>
      <c r="P118" s="2">
        <v>3500</v>
      </c>
      <c r="Q118" s="1" t="s">
        <v>83</v>
      </c>
      <c r="R118" s="1" t="s">
        <v>770</v>
      </c>
      <c r="S118" s="1" t="s">
        <v>54</v>
      </c>
      <c r="T118" s="1" t="s">
        <v>42</v>
      </c>
      <c r="U118" s="1" t="s">
        <v>43</v>
      </c>
      <c r="V118" s="1" t="s">
        <v>55</v>
      </c>
      <c r="W118" s="1" t="s">
        <v>56</v>
      </c>
      <c r="X118" s="1" t="s">
        <v>43</v>
      </c>
      <c r="Y118" s="2" t="s">
        <v>43</v>
      </c>
      <c r="Z118" s="1" t="s">
        <v>46</v>
      </c>
      <c r="AA118" s="1" t="s">
        <v>112</v>
      </c>
    </row>
    <row r="119" spans="1:27" x14ac:dyDescent="0.25">
      <c r="A119" s="1" t="s">
        <v>1399</v>
      </c>
      <c r="B119" s="1" t="s">
        <v>1400</v>
      </c>
      <c r="C119" s="1" t="s">
        <v>454</v>
      </c>
      <c r="D119" s="1" t="s">
        <v>6520</v>
      </c>
      <c r="E119" s="1" t="s">
        <v>30</v>
      </c>
      <c r="F119" s="1" t="s">
        <v>77</v>
      </c>
      <c r="G119" s="1" t="s">
        <v>1562</v>
      </c>
      <c r="H119" s="1" t="s">
        <v>1574</v>
      </c>
      <c r="I119" s="1" t="s">
        <v>7</v>
      </c>
      <c r="J119" s="1" t="s">
        <v>1564</v>
      </c>
      <c r="K119" s="1" t="s">
        <v>1404</v>
      </c>
      <c r="L119" s="1" t="s">
        <v>1405</v>
      </c>
      <c r="M119" s="1" t="s">
        <v>37</v>
      </c>
      <c r="N119" s="2">
        <v>154000</v>
      </c>
      <c r="O119" s="1" t="s">
        <v>108</v>
      </c>
      <c r="P119" s="2">
        <v>57500</v>
      </c>
      <c r="Q119" s="1" t="s">
        <v>83</v>
      </c>
      <c r="R119" s="1" t="s">
        <v>770</v>
      </c>
      <c r="S119" s="1" t="s">
        <v>54</v>
      </c>
      <c r="T119" s="1" t="s">
        <v>42</v>
      </c>
      <c r="U119" s="1" t="s">
        <v>43</v>
      </c>
      <c r="V119" s="1" t="s">
        <v>55</v>
      </c>
      <c r="W119" s="1" t="s">
        <v>56</v>
      </c>
      <c r="X119" s="1" t="s">
        <v>43</v>
      </c>
      <c r="Y119" s="2" t="s">
        <v>43</v>
      </c>
      <c r="Z119" s="1" t="s">
        <v>46</v>
      </c>
      <c r="AA119" s="1" t="s">
        <v>112</v>
      </c>
    </row>
    <row r="120" spans="1:27" x14ac:dyDescent="0.25">
      <c r="A120" s="1" t="s">
        <v>1399</v>
      </c>
      <c r="B120" s="1" t="s">
        <v>1400</v>
      </c>
      <c r="C120" s="1" t="s">
        <v>454</v>
      </c>
      <c r="D120" s="1" t="s">
        <v>6520</v>
      </c>
      <c r="E120" s="1" t="s">
        <v>30</v>
      </c>
      <c r="F120" s="1" t="s">
        <v>228</v>
      </c>
      <c r="G120" s="1" t="s">
        <v>1575</v>
      </c>
      <c r="H120" s="1" t="s">
        <v>1576</v>
      </c>
      <c r="I120" s="1" t="s">
        <v>7</v>
      </c>
      <c r="J120" s="1" t="s">
        <v>1577</v>
      </c>
      <c r="K120" s="1" t="s">
        <v>610</v>
      </c>
      <c r="L120" s="1" t="s">
        <v>611</v>
      </c>
      <c r="M120" s="1" t="s">
        <v>37</v>
      </c>
      <c r="N120" s="2">
        <v>62400</v>
      </c>
      <c r="O120" s="1" t="s">
        <v>38</v>
      </c>
      <c r="P120" s="2">
        <v>62400</v>
      </c>
      <c r="Q120" s="1" t="s">
        <v>83</v>
      </c>
      <c r="R120" s="1" t="s">
        <v>40</v>
      </c>
      <c r="S120" s="1" t="s">
        <v>54</v>
      </c>
      <c r="T120" s="1" t="s">
        <v>42</v>
      </c>
      <c r="U120" s="1" t="s">
        <v>43</v>
      </c>
      <c r="V120" s="1" t="s">
        <v>55</v>
      </c>
      <c r="W120" s="1" t="s">
        <v>56</v>
      </c>
      <c r="X120" s="1" t="s">
        <v>43</v>
      </c>
      <c r="Y120" s="2" t="s">
        <v>43</v>
      </c>
      <c r="Z120" s="1" t="s">
        <v>46</v>
      </c>
      <c r="AA120" s="1" t="s">
        <v>76</v>
      </c>
    </row>
    <row r="121" spans="1:27" x14ac:dyDescent="0.25">
      <c r="A121" s="1" t="s">
        <v>1399</v>
      </c>
      <c r="B121" s="1" t="s">
        <v>1400</v>
      </c>
      <c r="C121" s="1" t="s">
        <v>454</v>
      </c>
      <c r="D121" s="1" t="s">
        <v>6520</v>
      </c>
      <c r="E121" s="1" t="s">
        <v>30</v>
      </c>
      <c r="F121" s="1" t="s">
        <v>112</v>
      </c>
      <c r="G121" s="1" t="s">
        <v>1578</v>
      </c>
      <c r="H121" s="1" t="s">
        <v>1579</v>
      </c>
      <c r="I121" s="1" t="s">
        <v>7</v>
      </c>
      <c r="J121" s="1" t="s">
        <v>1580</v>
      </c>
      <c r="K121" s="1" t="s">
        <v>363</v>
      </c>
      <c r="L121" s="1" t="s">
        <v>364</v>
      </c>
      <c r="M121" s="1" t="s">
        <v>37</v>
      </c>
      <c r="N121" s="2">
        <v>83415.600000000006</v>
      </c>
      <c r="O121" s="1" t="s">
        <v>38</v>
      </c>
      <c r="P121" s="2">
        <v>83415.600000000006</v>
      </c>
      <c r="Q121" s="1" t="s">
        <v>83</v>
      </c>
      <c r="R121" s="1" t="s">
        <v>40</v>
      </c>
      <c r="S121" s="1" t="s">
        <v>54</v>
      </c>
      <c r="T121" s="1" t="s">
        <v>42</v>
      </c>
      <c r="U121" s="1" t="s">
        <v>43</v>
      </c>
      <c r="V121" s="1" t="s">
        <v>55</v>
      </c>
      <c r="W121" s="1" t="s">
        <v>56</v>
      </c>
      <c r="X121" s="1" t="s">
        <v>43</v>
      </c>
      <c r="Y121" s="2" t="s">
        <v>43</v>
      </c>
      <c r="Z121" s="1" t="s">
        <v>46</v>
      </c>
      <c r="AA121" s="1" t="s">
        <v>112</v>
      </c>
    </row>
    <row r="122" spans="1:27" x14ac:dyDescent="0.25">
      <c r="A122" s="1" t="s">
        <v>1399</v>
      </c>
      <c r="B122" s="1" t="s">
        <v>1400</v>
      </c>
      <c r="C122" s="1" t="s">
        <v>454</v>
      </c>
      <c r="D122" s="1" t="s">
        <v>6520</v>
      </c>
      <c r="E122" s="1" t="s">
        <v>30</v>
      </c>
      <c r="F122" s="1" t="s">
        <v>76</v>
      </c>
      <c r="G122" s="1" t="s">
        <v>1581</v>
      </c>
      <c r="H122" s="1" t="s">
        <v>1582</v>
      </c>
      <c r="I122" s="1" t="s">
        <v>7</v>
      </c>
      <c r="J122" s="1" t="s">
        <v>1583</v>
      </c>
      <c r="K122" s="1" t="s">
        <v>888</v>
      </c>
      <c r="L122" s="1" t="s">
        <v>889</v>
      </c>
      <c r="M122" s="1" t="s">
        <v>37</v>
      </c>
      <c r="N122" s="2">
        <v>700000</v>
      </c>
      <c r="O122" s="1" t="s">
        <v>38</v>
      </c>
      <c r="P122" s="2">
        <v>700000</v>
      </c>
      <c r="Q122" s="1" t="s">
        <v>75</v>
      </c>
      <c r="R122" s="1" t="s">
        <v>770</v>
      </c>
      <c r="S122" s="1" t="s">
        <v>54</v>
      </c>
      <c r="T122" s="1" t="s">
        <v>42</v>
      </c>
      <c r="U122" s="1" t="s">
        <v>43</v>
      </c>
      <c r="V122" s="1" t="s">
        <v>55</v>
      </c>
      <c r="W122" s="1" t="s">
        <v>56</v>
      </c>
      <c r="X122" s="1" t="s">
        <v>43</v>
      </c>
      <c r="Y122" s="2" t="s">
        <v>43</v>
      </c>
      <c r="Z122" s="1" t="s">
        <v>46</v>
      </c>
      <c r="AA122" s="1" t="s">
        <v>252</v>
      </c>
    </row>
    <row r="123" spans="1:27" x14ac:dyDescent="0.25">
      <c r="A123" s="1" t="s">
        <v>1399</v>
      </c>
      <c r="B123" s="1" t="s">
        <v>1400</v>
      </c>
      <c r="C123" s="1" t="s">
        <v>454</v>
      </c>
      <c r="D123" s="1" t="s">
        <v>6520</v>
      </c>
      <c r="E123" s="1" t="s">
        <v>30</v>
      </c>
      <c r="F123" s="1" t="s">
        <v>76</v>
      </c>
      <c r="G123" s="1" t="s">
        <v>1584</v>
      </c>
      <c r="H123" s="1" t="s">
        <v>1585</v>
      </c>
      <c r="I123" s="1" t="s">
        <v>7</v>
      </c>
      <c r="J123" s="1" t="s">
        <v>1586</v>
      </c>
      <c r="K123" s="1" t="s">
        <v>223</v>
      </c>
      <c r="L123" s="1" t="s">
        <v>224</v>
      </c>
      <c r="M123" s="1" t="s">
        <v>37</v>
      </c>
      <c r="N123" s="2">
        <v>81000</v>
      </c>
      <c r="O123" s="1" t="s">
        <v>38</v>
      </c>
      <c r="P123" s="2">
        <v>81000</v>
      </c>
      <c r="Q123" s="1" t="s">
        <v>39</v>
      </c>
      <c r="R123" s="1" t="s">
        <v>770</v>
      </c>
      <c r="S123" s="1" t="s">
        <v>54</v>
      </c>
      <c r="T123" s="1" t="s">
        <v>42</v>
      </c>
      <c r="U123" s="1" t="s">
        <v>43</v>
      </c>
      <c r="V123" s="1" t="s">
        <v>55</v>
      </c>
      <c r="W123" s="1" t="s">
        <v>56</v>
      </c>
      <c r="X123" s="1" t="s">
        <v>43</v>
      </c>
      <c r="Y123" s="2" t="s">
        <v>43</v>
      </c>
      <c r="Z123" s="1" t="s">
        <v>46</v>
      </c>
      <c r="AA123" s="1" t="s">
        <v>252</v>
      </c>
    </row>
    <row r="124" spans="1:27" x14ac:dyDescent="0.25">
      <c r="A124" s="1" t="s">
        <v>1399</v>
      </c>
      <c r="B124" s="1" t="s">
        <v>1400</v>
      </c>
      <c r="C124" s="1" t="s">
        <v>454</v>
      </c>
      <c r="D124" s="1" t="s">
        <v>6520</v>
      </c>
      <c r="E124" s="1" t="s">
        <v>30</v>
      </c>
      <c r="F124" s="1" t="s">
        <v>289</v>
      </c>
      <c r="G124" s="1" t="s">
        <v>1587</v>
      </c>
      <c r="H124" s="1" t="s">
        <v>1588</v>
      </c>
      <c r="I124" s="1" t="s">
        <v>7</v>
      </c>
      <c r="J124" s="1" t="s">
        <v>1589</v>
      </c>
      <c r="K124" s="1" t="s">
        <v>293</v>
      </c>
      <c r="L124" s="1" t="s">
        <v>294</v>
      </c>
      <c r="M124" s="1" t="s">
        <v>37</v>
      </c>
      <c r="N124" s="2">
        <v>39900</v>
      </c>
      <c r="O124" s="1" t="s">
        <v>38</v>
      </c>
      <c r="P124" s="2">
        <v>39900</v>
      </c>
      <c r="Q124" s="1" t="s">
        <v>83</v>
      </c>
      <c r="R124" s="1" t="s">
        <v>770</v>
      </c>
      <c r="S124" s="1" t="s">
        <v>54</v>
      </c>
      <c r="T124" s="1" t="s">
        <v>42</v>
      </c>
      <c r="U124" s="1" t="s">
        <v>43</v>
      </c>
      <c r="V124" s="1" t="s">
        <v>55</v>
      </c>
      <c r="W124" s="1" t="s">
        <v>56</v>
      </c>
      <c r="X124" s="1" t="s">
        <v>43</v>
      </c>
      <c r="Y124" s="2" t="s">
        <v>43</v>
      </c>
      <c r="Z124" s="1" t="s">
        <v>46</v>
      </c>
      <c r="AA124" s="1" t="s">
        <v>289</v>
      </c>
    </row>
    <row r="125" spans="1:27" x14ac:dyDescent="0.25">
      <c r="A125" s="1" t="s">
        <v>1399</v>
      </c>
      <c r="B125" s="1" t="s">
        <v>1400</v>
      </c>
      <c r="C125" s="1" t="s">
        <v>454</v>
      </c>
      <c r="D125" s="1" t="s">
        <v>6520</v>
      </c>
      <c r="E125" s="1" t="s">
        <v>30</v>
      </c>
      <c r="F125" s="1" t="s">
        <v>342</v>
      </c>
      <c r="G125" s="1" t="s">
        <v>3162</v>
      </c>
      <c r="H125" s="1" t="s">
        <v>3163</v>
      </c>
      <c r="I125" s="1" t="s">
        <v>7</v>
      </c>
      <c r="J125" s="1" t="s">
        <v>3164</v>
      </c>
      <c r="K125" s="1" t="s">
        <v>3053</v>
      </c>
      <c r="L125" s="1" t="s">
        <v>3054</v>
      </c>
      <c r="M125" s="1" t="s">
        <v>3055</v>
      </c>
      <c r="N125" s="2">
        <v>44160</v>
      </c>
      <c r="O125" s="1" t="s">
        <v>38</v>
      </c>
      <c r="P125" s="2">
        <v>44160</v>
      </c>
      <c r="Q125" s="1" t="s">
        <v>165</v>
      </c>
      <c r="R125" s="1" t="s">
        <v>40</v>
      </c>
      <c r="S125" s="1" t="s">
        <v>54</v>
      </c>
      <c r="T125" s="1" t="s">
        <v>42</v>
      </c>
      <c r="U125" s="1" t="s">
        <v>43</v>
      </c>
      <c r="V125" s="1" t="s">
        <v>55</v>
      </c>
      <c r="W125" s="1" t="s">
        <v>56</v>
      </c>
      <c r="X125" s="1" t="s">
        <v>43</v>
      </c>
      <c r="Y125" s="2" t="s">
        <v>43</v>
      </c>
      <c r="Z125" s="1" t="s">
        <v>46</v>
      </c>
      <c r="AA125" s="1" t="s">
        <v>48</v>
      </c>
    </row>
    <row r="126" spans="1:27" x14ac:dyDescent="0.25">
      <c r="A126" s="1" t="s">
        <v>1399</v>
      </c>
      <c r="B126" s="1" t="s">
        <v>1400</v>
      </c>
      <c r="C126" s="1" t="s">
        <v>454</v>
      </c>
      <c r="D126" s="1" t="s">
        <v>6520</v>
      </c>
      <c r="E126" s="1" t="s">
        <v>30</v>
      </c>
      <c r="F126" s="1" t="s">
        <v>155</v>
      </c>
      <c r="G126" s="1" t="s">
        <v>3165</v>
      </c>
      <c r="H126" s="1" t="s">
        <v>3166</v>
      </c>
      <c r="I126" s="1" t="s">
        <v>7</v>
      </c>
      <c r="J126" s="1" t="s">
        <v>3167</v>
      </c>
      <c r="K126" s="1" t="s">
        <v>232</v>
      </c>
      <c r="L126" s="1" t="s">
        <v>233</v>
      </c>
      <c r="M126" s="1" t="s">
        <v>3055</v>
      </c>
      <c r="N126" s="2">
        <v>8000</v>
      </c>
      <c r="O126" s="1" t="s">
        <v>38</v>
      </c>
      <c r="P126" s="2">
        <v>8000</v>
      </c>
      <c r="Q126" s="1" t="s">
        <v>39</v>
      </c>
      <c r="R126" s="1" t="s">
        <v>770</v>
      </c>
      <c r="S126" s="1" t="s">
        <v>54</v>
      </c>
      <c r="T126" s="1" t="s">
        <v>42</v>
      </c>
      <c r="U126" s="1" t="s">
        <v>43</v>
      </c>
      <c r="V126" s="1" t="s">
        <v>55</v>
      </c>
      <c r="W126" s="1" t="s">
        <v>56</v>
      </c>
      <c r="X126" s="1" t="s">
        <v>43</v>
      </c>
      <c r="Y126" s="2" t="s">
        <v>43</v>
      </c>
      <c r="Z126" s="1" t="s">
        <v>46</v>
      </c>
      <c r="AA126" s="1" t="s">
        <v>174</v>
      </c>
    </row>
    <row r="127" spans="1:27" x14ac:dyDescent="0.25">
      <c r="A127" s="1" t="s">
        <v>1399</v>
      </c>
      <c r="B127" s="1" t="s">
        <v>1400</v>
      </c>
      <c r="C127" s="1" t="s">
        <v>454</v>
      </c>
      <c r="D127" s="1" t="s">
        <v>6520</v>
      </c>
      <c r="E127" s="1" t="s">
        <v>30</v>
      </c>
      <c r="F127" s="1" t="s">
        <v>189</v>
      </c>
      <c r="G127" s="1" t="s">
        <v>3168</v>
      </c>
      <c r="H127" s="1" t="s">
        <v>3169</v>
      </c>
      <c r="I127" s="1" t="s">
        <v>7</v>
      </c>
      <c r="J127" s="1" t="s">
        <v>3170</v>
      </c>
      <c r="K127" s="1" t="s">
        <v>3053</v>
      </c>
      <c r="L127" s="1" t="s">
        <v>3054</v>
      </c>
      <c r="M127" s="1" t="s">
        <v>3055</v>
      </c>
      <c r="N127" s="2">
        <v>53700</v>
      </c>
      <c r="O127" s="1" t="s">
        <v>38</v>
      </c>
      <c r="P127" s="2">
        <v>53700</v>
      </c>
      <c r="Q127" s="1" t="s">
        <v>83</v>
      </c>
      <c r="R127" s="1" t="s">
        <v>40</v>
      </c>
      <c r="S127" s="1" t="s">
        <v>54</v>
      </c>
      <c r="T127" s="1" t="s">
        <v>42</v>
      </c>
      <c r="U127" s="1" t="s">
        <v>43</v>
      </c>
      <c r="V127" s="1" t="s">
        <v>55</v>
      </c>
      <c r="W127" s="1" t="s">
        <v>56</v>
      </c>
      <c r="X127" s="1" t="s">
        <v>43</v>
      </c>
      <c r="Y127" s="2" t="s">
        <v>43</v>
      </c>
      <c r="Z127" s="1" t="s">
        <v>46</v>
      </c>
      <c r="AA127" s="1" t="s">
        <v>112</v>
      </c>
    </row>
    <row r="128" spans="1:27" x14ac:dyDescent="0.25">
      <c r="A128" s="1" t="s">
        <v>1399</v>
      </c>
      <c r="B128" s="1" t="s">
        <v>1400</v>
      </c>
      <c r="C128" s="1" t="s">
        <v>454</v>
      </c>
      <c r="D128" s="1" t="s">
        <v>6520</v>
      </c>
      <c r="E128" s="1" t="s">
        <v>30</v>
      </c>
      <c r="F128" s="1" t="s">
        <v>386</v>
      </c>
      <c r="G128" s="1" t="s">
        <v>3726</v>
      </c>
      <c r="H128" s="1" t="s">
        <v>3727</v>
      </c>
      <c r="I128" s="1" t="s">
        <v>7</v>
      </c>
      <c r="J128" s="1" t="s">
        <v>3728</v>
      </c>
      <c r="K128" s="1" t="s">
        <v>3729</v>
      </c>
      <c r="L128" s="1" t="s">
        <v>3730</v>
      </c>
      <c r="M128" s="1" t="s">
        <v>3402</v>
      </c>
      <c r="N128" s="2">
        <v>8000</v>
      </c>
      <c r="O128" s="1" t="s">
        <v>38</v>
      </c>
      <c r="P128" s="2">
        <v>8000</v>
      </c>
      <c r="Q128" s="1" t="s">
        <v>83</v>
      </c>
      <c r="R128" s="1" t="s">
        <v>770</v>
      </c>
      <c r="S128" s="1" t="s">
        <v>54</v>
      </c>
      <c r="T128" s="1" t="s">
        <v>42</v>
      </c>
      <c r="U128" s="1" t="s">
        <v>43</v>
      </c>
      <c r="V128" s="1" t="s">
        <v>55</v>
      </c>
      <c r="W128" s="1" t="s">
        <v>56</v>
      </c>
      <c r="X128" s="1" t="s">
        <v>43</v>
      </c>
      <c r="Y128" s="2" t="s">
        <v>43</v>
      </c>
      <c r="Z128" s="1" t="s">
        <v>46</v>
      </c>
      <c r="AA128" s="1" t="s">
        <v>77</v>
      </c>
    </row>
    <row r="129" spans="1:27" x14ac:dyDescent="0.25">
      <c r="A129" s="1" t="s">
        <v>1399</v>
      </c>
      <c r="B129" s="1" t="s">
        <v>1400</v>
      </c>
      <c r="C129" s="1" t="s">
        <v>454</v>
      </c>
      <c r="D129" s="1" t="s">
        <v>6520</v>
      </c>
      <c r="E129" s="1" t="s">
        <v>30</v>
      </c>
      <c r="F129" s="1" t="s">
        <v>112</v>
      </c>
      <c r="G129" s="1" t="s">
        <v>3731</v>
      </c>
      <c r="H129" s="1" t="s">
        <v>3732</v>
      </c>
      <c r="I129" s="1" t="s">
        <v>7</v>
      </c>
      <c r="J129" s="1" t="s">
        <v>3733</v>
      </c>
      <c r="K129" s="1" t="s">
        <v>3434</v>
      </c>
      <c r="L129" s="1" t="s">
        <v>3435</v>
      </c>
      <c r="M129" s="1" t="s">
        <v>3402</v>
      </c>
      <c r="N129" s="2">
        <v>22050</v>
      </c>
      <c r="O129" s="1" t="s">
        <v>38</v>
      </c>
      <c r="P129" s="2">
        <v>22050</v>
      </c>
      <c r="Q129" s="1" t="s">
        <v>39</v>
      </c>
      <c r="R129" s="1" t="s">
        <v>40</v>
      </c>
      <c r="S129" s="1" t="s">
        <v>54</v>
      </c>
      <c r="T129" s="1" t="s">
        <v>42</v>
      </c>
      <c r="U129" s="1" t="s">
        <v>43</v>
      </c>
      <c r="V129" s="1" t="s">
        <v>55</v>
      </c>
      <c r="W129" s="1" t="s">
        <v>56</v>
      </c>
      <c r="X129" s="1" t="s">
        <v>43</v>
      </c>
      <c r="Y129" s="2" t="s">
        <v>43</v>
      </c>
      <c r="Z129" s="1" t="s">
        <v>46</v>
      </c>
      <c r="AA129" s="1" t="s">
        <v>324</v>
      </c>
    </row>
    <row r="130" spans="1:27" x14ac:dyDescent="0.25">
      <c r="A130" s="1" t="s">
        <v>1399</v>
      </c>
      <c r="B130" s="1" t="s">
        <v>1400</v>
      </c>
      <c r="C130" s="1" t="s">
        <v>454</v>
      </c>
      <c r="D130" s="1" t="s">
        <v>6520</v>
      </c>
      <c r="E130" s="1" t="s">
        <v>30</v>
      </c>
      <c r="F130" s="1" t="s">
        <v>131</v>
      </c>
      <c r="G130" s="1" t="s">
        <v>5518</v>
      </c>
      <c r="H130" s="1" t="s">
        <v>5519</v>
      </c>
      <c r="I130" s="1" t="s">
        <v>7</v>
      </c>
      <c r="J130" s="1" t="s">
        <v>5520</v>
      </c>
      <c r="K130" s="1" t="s">
        <v>5057</v>
      </c>
      <c r="L130" s="1" t="s">
        <v>5058</v>
      </c>
      <c r="M130" s="1" t="s">
        <v>5053</v>
      </c>
      <c r="N130" s="2">
        <v>199992</v>
      </c>
      <c r="O130" s="1" t="s">
        <v>38</v>
      </c>
      <c r="P130" s="2">
        <v>199992</v>
      </c>
      <c r="Q130" s="1" t="s">
        <v>165</v>
      </c>
      <c r="R130" s="1" t="s">
        <v>40</v>
      </c>
      <c r="S130" s="1" t="s">
        <v>54</v>
      </c>
      <c r="T130" s="1" t="s">
        <v>42</v>
      </c>
      <c r="U130" s="1" t="s">
        <v>43</v>
      </c>
      <c r="V130" s="1" t="s">
        <v>55</v>
      </c>
      <c r="W130" s="1" t="s">
        <v>56</v>
      </c>
      <c r="X130" s="1" t="s">
        <v>43</v>
      </c>
      <c r="Y130" s="2" t="s">
        <v>43</v>
      </c>
      <c r="Z130" s="1" t="s">
        <v>46</v>
      </c>
      <c r="AA130" s="1" t="s">
        <v>265</v>
      </c>
    </row>
    <row r="131" spans="1:27" x14ac:dyDescent="0.25">
      <c r="A131" s="1" t="s">
        <v>1399</v>
      </c>
      <c r="B131" s="1" t="s">
        <v>1400</v>
      </c>
      <c r="C131" s="1" t="s">
        <v>454</v>
      </c>
      <c r="D131" s="1" t="s">
        <v>6520</v>
      </c>
      <c r="E131" s="1" t="s">
        <v>30</v>
      </c>
      <c r="F131" s="1" t="s">
        <v>131</v>
      </c>
      <c r="G131" s="1" t="s">
        <v>5521</v>
      </c>
      <c r="H131" s="1" t="s">
        <v>5522</v>
      </c>
      <c r="I131" s="1" t="s">
        <v>7</v>
      </c>
      <c r="J131" s="1" t="s">
        <v>5523</v>
      </c>
      <c r="K131" s="1" t="s">
        <v>5057</v>
      </c>
      <c r="L131" s="1" t="s">
        <v>5058</v>
      </c>
      <c r="M131" s="1" t="s">
        <v>5053</v>
      </c>
      <c r="N131" s="2">
        <v>51128</v>
      </c>
      <c r="O131" s="1" t="s">
        <v>38</v>
      </c>
      <c r="P131" s="2">
        <v>51128</v>
      </c>
      <c r="Q131" s="1" t="s">
        <v>165</v>
      </c>
      <c r="R131" s="1" t="s">
        <v>40</v>
      </c>
      <c r="S131" s="1" t="s">
        <v>54</v>
      </c>
      <c r="T131" s="1" t="s">
        <v>42</v>
      </c>
      <c r="U131" s="1" t="s">
        <v>43</v>
      </c>
      <c r="V131" s="1" t="s">
        <v>55</v>
      </c>
      <c r="W131" s="1" t="s">
        <v>56</v>
      </c>
      <c r="X131" s="1" t="s">
        <v>43</v>
      </c>
      <c r="Y131" s="2" t="s">
        <v>43</v>
      </c>
      <c r="Z131" s="1" t="s">
        <v>46</v>
      </c>
      <c r="AA131" s="1" t="s">
        <v>265</v>
      </c>
    </row>
    <row r="132" spans="1:27" x14ac:dyDescent="0.25">
      <c r="A132" s="1" t="s">
        <v>1399</v>
      </c>
      <c r="B132" s="1" t="s">
        <v>1400</v>
      </c>
      <c r="C132" s="1" t="s">
        <v>454</v>
      </c>
      <c r="D132" s="1" t="s">
        <v>6520</v>
      </c>
      <c r="E132" s="1" t="s">
        <v>30</v>
      </c>
      <c r="F132" s="1" t="s">
        <v>131</v>
      </c>
      <c r="G132" s="1" t="s">
        <v>5524</v>
      </c>
      <c r="H132" s="1" t="s">
        <v>5525</v>
      </c>
      <c r="I132" s="1" t="s">
        <v>7</v>
      </c>
      <c r="J132" s="1" t="s">
        <v>5526</v>
      </c>
      <c r="K132" s="1" t="s">
        <v>5057</v>
      </c>
      <c r="L132" s="1" t="s">
        <v>5058</v>
      </c>
      <c r="M132" s="1" t="s">
        <v>5053</v>
      </c>
      <c r="N132" s="2">
        <v>120600</v>
      </c>
      <c r="O132" s="1" t="s">
        <v>38</v>
      </c>
      <c r="P132" s="2">
        <v>120600</v>
      </c>
      <c r="Q132" s="1" t="s">
        <v>165</v>
      </c>
      <c r="R132" s="1" t="s">
        <v>770</v>
      </c>
      <c r="S132" s="1" t="s">
        <v>54</v>
      </c>
      <c r="T132" s="1" t="s">
        <v>42</v>
      </c>
      <c r="U132" s="1" t="s">
        <v>43</v>
      </c>
      <c r="V132" s="1" t="s">
        <v>55</v>
      </c>
      <c r="W132" s="1" t="s">
        <v>56</v>
      </c>
      <c r="X132" s="1" t="s">
        <v>43</v>
      </c>
      <c r="Y132" s="2" t="s">
        <v>43</v>
      </c>
      <c r="Z132" s="1" t="s">
        <v>46</v>
      </c>
      <c r="AA132" s="1" t="s">
        <v>265</v>
      </c>
    </row>
    <row r="133" spans="1:27" x14ac:dyDescent="0.25">
      <c r="A133" s="1" t="s">
        <v>1399</v>
      </c>
      <c r="B133" s="1" t="s">
        <v>1400</v>
      </c>
      <c r="C133" s="1" t="s">
        <v>454</v>
      </c>
      <c r="D133" s="1" t="s">
        <v>6520</v>
      </c>
      <c r="E133" s="1" t="s">
        <v>30</v>
      </c>
      <c r="F133" s="1" t="s">
        <v>95</v>
      </c>
      <c r="G133" s="1" t="s">
        <v>5527</v>
      </c>
      <c r="H133" s="1" t="s">
        <v>5528</v>
      </c>
      <c r="I133" s="1" t="s">
        <v>7</v>
      </c>
      <c r="J133" s="1" t="s">
        <v>5529</v>
      </c>
      <c r="K133" s="1" t="s">
        <v>5057</v>
      </c>
      <c r="L133" s="1" t="s">
        <v>5058</v>
      </c>
      <c r="M133" s="1" t="s">
        <v>5053</v>
      </c>
      <c r="N133" s="2">
        <v>81562.5</v>
      </c>
      <c r="O133" s="1" t="s">
        <v>38</v>
      </c>
      <c r="P133" s="2">
        <v>81562.5</v>
      </c>
      <c r="Q133" s="1" t="s">
        <v>165</v>
      </c>
      <c r="R133" s="1" t="s">
        <v>40</v>
      </c>
      <c r="S133" s="1" t="s">
        <v>54</v>
      </c>
      <c r="T133" s="1" t="s">
        <v>42</v>
      </c>
      <c r="U133" s="1" t="s">
        <v>43</v>
      </c>
      <c r="V133" s="1" t="s">
        <v>55</v>
      </c>
      <c r="W133" s="1" t="s">
        <v>56</v>
      </c>
      <c r="X133" s="1" t="s">
        <v>43</v>
      </c>
      <c r="Y133" s="2" t="s">
        <v>43</v>
      </c>
      <c r="Z133" s="1" t="s">
        <v>46</v>
      </c>
      <c r="AA133" s="1" t="s">
        <v>265</v>
      </c>
    </row>
    <row r="134" spans="1:27" x14ac:dyDescent="0.25">
      <c r="A134" s="1" t="s">
        <v>1399</v>
      </c>
      <c r="B134" s="1" t="s">
        <v>1400</v>
      </c>
      <c r="C134" s="1" t="s">
        <v>454</v>
      </c>
      <c r="D134" s="1" t="s">
        <v>6520</v>
      </c>
      <c r="E134" s="1" t="s">
        <v>30</v>
      </c>
      <c r="F134" s="1" t="s">
        <v>174</v>
      </c>
      <c r="G134" s="1" t="s">
        <v>5530</v>
      </c>
      <c r="H134" s="1" t="s">
        <v>5531</v>
      </c>
      <c r="I134" s="1" t="s">
        <v>7</v>
      </c>
      <c r="J134" s="1" t="s">
        <v>5532</v>
      </c>
      <c r="K134" s="1" t="s">
        <v>5057</v>
      </c>
      <c r="L134" s="1" t="s">
        <v>5058</v>
      </c>
      <c r="M134" s="1" t="s">
        <v>5053</v>
      </c>
      <c r="N134" s="2">
        <v>69827.240000000005</v>
      </c>
      <c r="O134" s="1" t="s">
        <v>38</v>
      </c>
      <c r="P134" s="2">
        <v>69827.240000000005</v>
      </c>
      <c r="Q134" s="1" t="s">
        <v>165</v>
      </c>
      <c r="R134" s="1" t="s">
        <v>770</v>
      </c>
      <c r="S134" s="1" t="s">
        <v>54</v>
      </c>
      <c r="T134" s="1" t="s">
        <v>42</v>
      </c>
      <c r="U134" s="1" t="s">
        <v>43</v>
      </c>
      <c r="V134" s="1" t="s">
        <v>55</v>
      </c>
      <c r="W134" s="1" t="s">
        <v>56</v>
      </c>
      <c r="X134" s="1" t="s">
        <v>43</v>
      </c>
      <c r="Y134" s="2" t="s">
        <v>43</v>
      </c>
      <c r="Z134" s="1" t="s">
        <v>46</v>
      </c>
      <c r="AA134" s="1" t="s">
        <v>265</v>
      </c>
    </row>
    <row r="135" spans="1:27" x14ac:dyDescent="0.25">
      <c r="A135" s="1" t="s">
        <v>1399</v>
      </c>
      <c r="B135" s="1" t="s">
        <v>1400</v>
      </c>
      <c r="C135" s="1" t="s">
        <v>454</v>
      </c>
      <c r="D135" s="1" t="s">
        <v>6520</v>
      </c>
      <c r="E135" s="1" t="s">
        <v>30</v>
      </c>
      <c r="F135" s="1" t="s">
        <v>64</v>
      </c>
      <c r="G135" s="1" t="s">
        <v>5533</v>
      </c>
      <c r="H135" s="1" t="s">
        <v>5534</v>
      </c>
      <c r="I135" s="1" t="s">
        <v>7</v>
      </c>
      <c r="J135" s="1" t="s">
        <v>5535</v>
      </c>
      <c r="K135" s="1" t="s">
        <v>5057</v>
      </c>
      <c r="L135" s="1" t="s">
        <v>5058</v>
      </c>
      <c r="M135" s="1" t="s">
        <v>5053</v>
      </c>
      <c r="N135" s="2">
        <v>112848</v>
      </c>
      <c r="O135" s="1" t="s">
        <v>38</v>
      </c>
      <c r="P135" s="2">
        <v>112848</v>
      </c>
      <c r="Q135" s="1" t="s">
        <v>83</v>
      </c>
      <c r="R135" s="1" t="s">
        <v>40</v>
      </c>
      <c r="S135" s="1" t="s">
        <v>54</v>
      </c>
      <c r="T135" s="1" t="s">
        <v>42</v>
      </c>
      <c r="U135" s="1" t="s">
        <v>43</v>
      </c>
      <c r="V135" s="1" t="s">
        <v>55</v>
      </c>
      <c r="W135" s="1" t="s">
        <v>56</v>
      </c>
      <c r="X135" s="1" t="s">
        <v>43</v>
      </c>
      <c r="Y135" s="2" t="s">
        <v>43</v>
      </c>
      <c r="Z135" s="1" t="s">
        <v>46</v>
      </c>
      <c r="AA135" s="1" t="s">
        <v>265</v>
      </c>
    </row>
    <row r="136" spans="1:27" x14ac:dyDescent="0.25">
      <c r="A136" s="1" t="s">
        <v>1399</v>
      </c>
      <c r="B136" s="1" t="s">
        <v>1400</v>
      </c>
      <c r="C136" s="1" t="s">
        <v>454</v>
      </c>
      <c r="D136" s="1" t="s">
        <v>6520</v>
      </c>
      <c r="E136" s="1" t="s">
        <v>30</v>
      </c>
      <c r="F136" s="1" t="s">
        <v>69</v>
      </c>
      <c r="G136" s="1" t="s">
        <v>5536</v>
      </c>
      <c r="H136" s="1" t="s">
        <v>5537</v>
      </c>
      <c r="I136" s="1" t="s">
        <v>7</v>
      </c>
      <c r="J136" s="1" t="s">
        <v>5538</v>
      </c>
      <c r="K136" s="1" t="s">
        <v>5057</v>
      </c>
      <c r="L136" s="1" t="s">
        <v>5058</v>
      </c>
      <c r="M136" s="1" t="s">
        <v>5053</v>
      </c>
      <c r="N136" s="2">
        <v>260384</v>
      </c>
      <c r="O136" s="1" t="s">
        <v>38</v>
      </c>
      <c r="P136" s="2">
        <v>260384</v>
      </c>
      <c r="Q136" s="1" t="s">
        <v>83</v>
      </c>
      <c r="R136" s="1" t="s">
        <v>40</v>
      </c>
      <c r="S136" s="1" t="s">
        <v>54</v>
      </c>
      <c r="T136" s="1" t="s">
        <v>42</v>
      </c>
      <c r="U136" s="1" t="s">
        <v>43</v>
      </c>
      <c r="V136" s="1" t="s">
        <v>55</v>
      </c>
      <c r="W136" s="1" t="s">
        <v>56</v>
      </c>
      <c r="X136" s="1" t="s">
        <v>43</v>
      </c>
      <c r="Y136" s="2" t="s">
        <v>43</v>
      </c>
      <c r="Z136" s="1" t="s">
        <v>46</v>
      </c>
      <c r="AA136" s="1" t="s">
        <v>265</v>
      </c>
    </row>
    <row r="137" spans="1:27" x14ac:dyDescent="0.25">
      <c r="A137" s="1" t="s">
        <v>1399</v>
      </c>
      <c r="B137" s="1" t="s">
        <v>1400</v>
      </c>
      <c r="C137" s="1" t="s">
        <v>454</v>
      </c>
      <c r="D137" s="1" t="s">
        <v>6520</v>
      </c>
      <c r="E137" s="1" t="s">
        <v>30</v>
      </c>
      <c r="F137" s="1" t="s">
        <v>69</v>
      </c>
      <c r="G137" s="1" t="s">
        <v>5539</v>
      </c>
      <c r="H137" s="1" t="s">
        <v>5540</v>
      </c>
      <c r="I137" s="1" t="s">
        <v>7</v>
      </c>
      <c r="J137" s="1" t="s">
        <v>5541</v>
      </c>
      <c r="K137" s="1" t="s">
        <v>5057</v>
      </c>
      <c r="L137" s="1" t="s">
        <v>5058</v>
      </c>
      <c r="M137" s="1" t="s">
        <v>5053</v>
      </c>
      <c r="N137" s="2">
        <v>180000</v>
      </c>
      <c r="O137" s="1" t="s">
        <v>38</v>
      </c>
      <c r="P137" s="2">
        <v>180000</v>
      </c>
      <c r="Q137" s="1" t="s">
        <v>165</v>
      </c>
      <c r="R137" s="1" t="s">
        <v>40</v>
      </c>
      <c r="S137" s="1" t="s">
        <v>54</v>
      </c>
      <c r="T137" s="1" t="s">
        <v>42</v>
      </c>
      <c r="U137" s="1" t="s">
        <v>43</v>
      </c>
      <c r="V137" s="1" t="s">
        <v>55</v>
      </c>
      <c r="W137" s="1" t="s">
        <v>56</v>
      </c>
      <c r="X137" s="1" t="s">
        <v>43</v>
      </c>
      <c r="Y137" s="2" t="s">
        <v>43</v>
      </c>
      <c r="Z137" s="1" t="s">
        <v>46</v>
      </c>
      <c r="AA137" s="1" t="s">
        <v>265</v>
      </c>
    </row>
    <row r="138" spans="1:27" x14ac:dyDescent="0.25">
      <c r="A138" s="1" t="s">
        <v>1399</v>
      </c>
      <c r="B138" s="1" t="s">
        <v>1400</v>
      </c>
      <c r="C138" s="1" t="s">
        <v>454</v>
      </c>
      <c r="D138" s="1" t="s">
        <v>6520</v>
      </c>
      <c r="E138" s="1" t="s">
        <v>30</v>
      </c>
      <c r="F138" s="1" t="s">
        <v>112</v>
      </c>
      <c r="G138" s="1" t="s">
        <v>5542</v>
      </c>
      <c r="H138" s="1" t="s">
        <v>5543</v>
      </c>
      <c r="I138" s="1" t="s">
        <v>7</v>
      </c>
      <c r="J138" s="1" t="s">
        <v>5544</v>
      </c>
      <c r="K138" s="1" t="s">
        <v>2833</v>
      </c>
      <c r="L138" s="1" t="s">
        <v>2834</v>
      </c>
      <c r="M138" s="1" t="s">
        <v>5053</v>
      </c>
      <c r="N138" s="2">
        <v>29465</v>
      </c>
      <c r="O138" s="1" t="s">
        <v>38</v>
      </c>
      <c r="P138" s="2">
        <v>29465</v>
      </c>
      <c r="Q138" s="1" t="s">
        <v>39</v>
      </c>
      <c r="R138" s="1" t="s">
        <v>770</v>
      </c>
      <c r="S138" s="1" t="s">
        <v>54</v>
      </c>
      <c r="T138" s="1" t="s">
        <v>42</v>
      </c>
      <c r="U138" s="1" t="s">
        <v>43</v>
      </c>
      <c r="V138" s="1" t="s">
        <v>55</v>
      </c>
      <c r="W138" s="1" t="s">
        <v>56</v>
      </c>
      <c r="X138" s="1" t="s">
        <v>43</v>
      </c>
      <c r="Y138" s="2" t="s">
        <v>43</v>
      </c>
      <c r="Z138" s="1" t="s">
        <v>46</v>
      </c>
      <c r="AA138" s="1" t="s">
        <v>112</v>
      </c>
    </row>
    <row r="139" spans="1:27" x14ac:dyDescent="0.25">
      <c r="A139" s="1" t="s">
        <v>1399</v>
      </c>
      <c r="B139" s="1" t="s">
        <v>1400</v>
      </c>
      <c r="C139" s="1" t="s">
        <v>454</v>
      </c>
      <c r="D139" s="1" t="s">
        <v>6520</v>
      </c>
      <c r="E139" s="1" t="s">
        <v>30</v>
      </c>
      <c r="F139" s="1" t="s">
        <v>76</v>
      </c>
      <c r="G139" s="1" t="s">
        <v>5545</v>
      </c>
      <c r="H139" s="1" t="s">
        <v>5546</v>
      </c>
      <c r="I139" s="1" t="s">
        <v>7</v>
      </c>
      <c r="J139" s="1" t="s">
        <v>5547</v>
      </c>
      <c r="K139" s="1" t="s">
        <v>5057</v>
      </c>
      <c r="L139" s="1" t="s">
        <v>5058</v>
      </c>
      <c r="M139" s="1" t="s">
        <v>5053</v>
      </c>
      <c r="N139" s="2">
        <v>405000</v>
      </c>
      <c r="O139" s="1" t="s">
        <v>38</v>
      </c>
      <c r="P139" s="2">
        <v>405000</v>
      </c>
      <c r="Q139" s="1" t="s">
        <v>83</v>
      </c>
      <c r="R139" s="1" t="s">
        <v>40</v>
      </c>
      <c r="S139" s="1" t="s">
        <v>54</v>
      </c>
      <c r="T139" s="1" t="s">
        <v>42</v>
      </c>
      <c r="U139" s="1" t="s">
        <v>43</v>
      </c>
      <c r="V139" s="1" t="s">
        <v>55</v>
      </c>
      <c r="W139" s="1" t="s">
        <v>56</v>
      </c>
      <c r="X139" s="1" t="s">
        <v>43</v>
      </c>
      <c r="Y139" s="2" t="s">
        <v>43</v>
      </c>
      <c r="Z139" s="1" t="s">
        <v>46</v>
      </c>
      <c r="AA139" s="1" t="s">
        <v>265</v>
      </c>
    </row>
    <row r="140" spans="1:27" x14ac:dyDescent="0.25">
      <c r="A140" s="1" t="s">
        <v>1399</v>
      </c>
      <c r="B140" s="1" t="s">
        <v>1400</v>
      </c>
      <c r="C140" s="1" t="s">
        <v>454</v>
      </c>
      <c r="D140" s="1" t="s">
        <v>6520</v>
      </c>
      <c r="E140" s="1" t="s">
        <v>30</v>
      </c>
      <c r="F140" s="1" t="s">
        <v>145</v>
      </c>
      <c r="G140" s="1" t="s">
        <v>6183</v>
      </c>
      <c r="H140" s="1" t="s">
        <v>6184</v>
      </c>
      <c r="I140" s="1" t="s">
        <v>7</v>
      </c>
      <c r="J140" s="1" t="s">
        <v>6185</v>
      </c>
      <c r="K140" s="1" t="s">
        <v>62</v>
      </c>
      <c r="L140" s="1" t="s">
        <v>63</v>
      </c>
      <c r="M140" s="1" t="s">
        <v>5928</v>
      </c>
      <c r="N140" s="2">
        <v>115000</v>
      </c>
      <c r="O140" s="1" t="s">
        <v>38</v>
      </c>
      <c r="P140" s="2">
        <v>115000</v>
      </c>
      <c r="Q140" s="1" t="s">
        <v>83</v>
      </c>
      <c r="R140" s="1" t="s">
        <v>40</v>
      </c>
      <c r="S140" s="1" t="s">
        <v>54</v>
      </c>
      <c r="T140" s="1" t="s">
        <v>42</v>
      </c>
      <c r="U140" s="1" t="s">
        <v>43</v>
      </c>
      <c r="V140" s="1" t="s">
        <v>55</v>
      </c>
      <c r="W140" s="1" t="s">
        <v>56</v>
      </c>
      <c r="X140" s="1" t="s">
        <v>43</v>
      </c>
      <c r="Y140" s="2" t="s">
        <v>43</v>
      </c>
      <c r="Z140" s="1" t="s">
        <v>46</v>
      </c>
      <c r="AA140" s="1" t="s">
        <v>145</v>
      </c>
    </row>
    <row r="141" spans="1:27" x14ac:dyDescent="0.25">
      <c r="A141" s="1" t="s">
        <v>1399</v>
      </c>
      <c r="B141" s="1" t="s">
        <v>1400</v>
      </c>
      <c r="C141" s="1" t="s">
        <v>454</v>
      </c>
      <c r="D141" s="1" t="s">
        <v>6520</v>
      </c>
      <c r="E141" s="1" t="s">
        <v>30</v>
      </c>
      <c r="F141" s="1" t="s">
        <v>155</v>
      </c>
      <c r="G141" s="1" t="s">
        <v>6186</v>
      </c>
      <c r="H141" s="1" t="s">
        <v>6187</v>
      </c>
      <c r="I141" s="1" t="s">
        <v>7</v>
      </c>
      <c r="J141" s="1" t="s">
        <v>6188</v>
      </c>
      <c r="K141" s="1" t="s">
        <v>52</v>
      </c>
      <c r="L141" s="1" t="s">
        <v>53</v>
      </c>
      <c r="M141" s="1" t="s">
        <v>5928</v>
      </c>
      <c r="N141" s="2">
        <v>85000</v>
      </c>
      <c r="O141" s="1" t="s">
        <v>38</v>
      </c>
      <c r="P141" s="2">
        <v>85000</v>
      </c>
      <c r="Q141" s="1" t="s">
        <v>39</v>
      </c>
      <c r="R141" s="1" t="s">
        <v>770</v>
      </c>
      <c r="S141" s="1" t="s">
        <v>54</v>
      </c>
      <c r="T141" s="1" t="s">
        <v>42</v>
      </c>
      <c r="U141" s="1" t="s">
        <v>43</v>
      </c>
      <c r="V141" s="1" t="s">
        <v>55</v>
      </c>
      <c r="W141" s="1" t="s">
        <v>56</v>
      </c>
      <c r="X141" s="1" t="s">
        <v>95</v>
      </c>
      <c r="Y141" s="2">
        <v>79662</v>
      </c>
      <c r="Z141" s="1" t="s">
        <v>205</v>
      </c>
      <c r="AA141" s="1" t="s">
        <v>174</v>
      </c>
    </row>
    <row r="142" spans="1:27" x14ac:dyDescent="0.25">
      <c r="A142" s="1" t="s">
        <v>1399</v>
      </c>
      <c r="B142" s="1" t="s">
        <v>1400</v>
      </c>
      <c r="C142" s="1" t="s">
        <v>454</v>
      </c>
      <c r="D142" s="1" t="s">
        <v>6520</v>
      </c>
      <c r="E142" s="1" t="s">
        <v>30</v>
      </c>
      <c r="F142" s="1" t="s">
        <v>155</v>
      </c>
      <c r="G142" s="1" t="s">
        <v>6189</v>
      </c>
      <c r="H142" s="1" t="s">
        <v>6190</v>
      </c>
      <c r="I142" s="1" t="s">
        <v>7</v>
      </c>
      <c r="J142" s="1" t="s">
        <v>6191</v>
      </c>
      <c r="K142" s="1" t="s">
        <v>316</v>
      </c>
      <c r="L142" s="1" t="s">
        <v>317</v>
      </c>
      <c r="M142" s="1" t="s">
        <v>5928</v>
      </c>
      <c r="N142" s="2">
        <v>185000</v>
      </c>
      <c r="O142" s="1" t="s">
        <v>38</v>
      </c>
      <c r="P142" s="2">
        <v>185000</v>
      </c>
      <c r="Q142" s="1" t="s">
        <v>39</v>
      </c>
      <c r="R142" s="1" t="s">
        <v>770</v>
      </c>
      <c r="S142" s="1" t="s">
        <v>54</v>
      </c>
      <c r="T142" s="1" t="s">
        <v>42</v>
      </c>
      <c r="U142" s="1" t="s">
        <v>43</v>
      </c>
      <c r="V142" s="1" t="s">
        <v>55</v>
      </c>
      <c r="W142" s="1" t="s">
        <v>56</v>
      </c>
      <c r="X142" s="1" t="s">
        <v>95</v>
      </c>
      <c r="Y142" s="2">
        <v>184720</v>
      </c>
      <c r="Z142" s="1" t="s">
        <v>205</v>
      </c>
      <c r="AA142" s="1" t="s">
        <v>174</v>
      </c>
    </row>
    <row r="143" spans="1:27" x14ac:dyDescent="0.25">
      <c r="A143" s="1" t="s">
        <v>1399</v>
      </c>
      <c r="B143" s="1" t="s">
        <v>1400</v>
      </c>
      <c r="C143" s="1" t="s">
        <v>454</v>
      </c>
      <c r="D143" s="1" t="s">
        <v>6520</v>
      </c>
      <c r="E143" s="1" t="s">
        <v>30</v>
      </c>
      <c r="F143" s="1" t="s">
        <v>155</v>
      </c>
      <c r="G143" s="1" t="s">
        <v>6192</v>
      </c>
      <c r="H143" s="1" t="s">
        <v>6193</v>
      </c>
      <c r="I143" s="1" t="s">
        <v>7</v>
      </c>
      <c r="J143" s="1" t="s">
        <v>6194</v>
      </c>
      <c r="K143" s="1" t="s">
        <v>52</v>
      </c>
      <c r="L143" s="1" t="s">
        <v>53</v>
      </c>
      <c r="M143" s="1" t="s">
        <v>5928</v>
      </c>
      <c r="N143" s="2">
        <v>80000</v>
      </c>
      <c r="O143" s="1" t="s">
        <v>38</v>
      </c>
      <c r="P143" s="2">
        <v>80000</v>
      </c>
      <c r="Q143" s="1" t="s">
        <v>39</v>
      </c>
      <c r="R143" s="1" t="s">
        <v>770</v>
      </c>
      <c r="S143" s="1" t="s">
        <v>54</v>
      </c>
      <c r="T143" s="1" t="s">
        <v>42</v>
      </c>
      <c r="U143" s="1" t="s">
        <v>43</v>
      </c>
      <c r="V143" s="1" t="s">
        <v>55</v>
      </c>
      <c r="W143" s="1" t="s">
        <v>56</v>
      </c>
      <c r="X143" s="1" t="s">
        <v>95</v>
      </c>
      <c r="Y143" s="2">
        <v>74500</v>
      </c>
      <c r="Z143" s="1" t="s">
        <v>205</v>
      </c>
      <c r="AA143" s="1" t="s">
        <v>174</v>
      </c>
    </row>
    <row r="144" spans="1:27" x14ac:dyDescent="0.25">
      <c r="A144" s="1" t="s">
        <v>1399</v>
      </c>
      <c r="B144" s="1" t="s">
        <v>1400</v>
      </c>
      <c r="C144" s="1" t="s">
        <v>454</v>
      </c>
      <c r="D144" s="1" t="s">
        <v>6520</v>
      </c>
      <c r="E144" s="1" t="s">
        <v>30</v>
      </c>
      <c r="F144" s="1" t="s">
        <v>155</v>
      </c>
      <c r="G144" s="1" t="s">
        <v>6195</v>
      </c>
      <c r="H144" s="1" t="s">
        <v>6196</v>
      </c>
      <c r="I144" s="1" t="s">
        <v>7</v>
      </c>
      <c r="J144" s="1" t="s">
        <v>6197</v>
      </c>
      <c r="K144" s="1" t="s">
        <v>52</v>
      </c>
      <c r="L144" s="1" t="s">
        <v>53</v>
      </c>
      <c r="M144" s="1" t="s">
        <v>5928</v>
      </c>
      <c r="N144" s="2">
        <v>18000</v>
      </c>
      <c r="O144" s="1" t="s">
        <v>38</v>
      </c>
      <c r="P144" s="2">
        <v>18000</v>
      </c>
      <c r="Q144" s="1" t="s">
        <v>39</v>
      </c>
      <c r="R144" s="1" t="s">
        <v>770</v>
      </c>
      <c r="S144" s="1" t="s">
        <v>54</v>
      </c>
      <c r="T144" s="1" t="s">
        <v>42</v>
      </c>
      <c r="U144" s="1" t="s">
        <v>43</v>
      </c>
      <c r="V144" s="1" t="s">
        <v>55</v>
      </c>
      <c r="W144" s="1" t="s">
        <v>56</v>
      </c>
      <c r="X144" s="1" t="s">
        <v>43</v>
      </c>
      <c r="Y144" s="2" t="s">
        <v>43</v>
      </c>
      <c r="Z144" s="1" t="s">
        <v>46</v>
      </c>
      <c r="AA144" s="1" t="s">
        <v>95</v>
      </c>
    </row>
    <row r="145" spans="1:27" x14ac:dyDescent="0.25">
      <c r="A145" s="1" t="s">
        <v>1399</v>
      </c>
      <c r="B145" s="1" t="s">
        <v>1400</v>
      </c>
      <c r="C145" s="1" t="s">
        <v>454</v>
      </c>
      <c r="D145" s="1" t="s">
        <v>6520</v>
      </c>
      <c r="E145" s="1" t="s">
        <v>30</v>
      </c>
      <c r="F145" s="1" t="s">
        <v>155</v>
      </c>
      <c r="G145" s="1" t="s">
        <v>6198</v>
      </c>
      <c r="H145" s="1" t="s">
        <v>6199</v>
      </c>
      <c r="I145" s="1" t="s">
        <v>7</v>
      </c>
      <c r="J145" s="1" t="s">
        <v>6200</v>
      </c>
      <c r="K145" s="1" t="s">
        <v>62</v>
      </c>
      <c r="L145" s="1" t="s">
        <v>63</v>
      </c>
      <c r="M145" s="1" t="s">
        <v>5928</v>
      </c>
      <c r="N145" s="2">
        <v>120000</v>
      </c>
      <c r="O145" s="1" t="s">
        <v>38</v>
      </c>
      <c r="P145" s="2">
        <v>120000</v>
      </c>
      <c r="Q145" s="1" t="s">
        <v>39</v>
      </c>
      <c r="R145" s="1" t="s">
        <v>770</v>
      </c>
      <c r="S145" s="1" t="s">
        <v>54</v>
      </c>
      <c r="T145" s="1" t="s">
        <v>42</v>
      </c>
      <c r="U145" s="1" t="s">
        <v>43</v>
      </c>
      <c r="V145" s="1" t="s">
        <v>55</v>
      </c>
      <c r="W145" s="1" t="s">
        <v>56</v>
      </c>
      <c r="X145" s="1" t="s">
        <v>95</v>
      </c>
      <c r="Y145" s="2">
        <v>120000</v>
      </c>
      <c r="Z145" s="1" t="s">
        <v>205</v>
      </c>
      <c r="AA145" s="1" t="s">
        <v>174</v>
      </c>
    </row>
    <row r="146" spans="1:27" x14ac:dyDescent="0.25">
      <c r="A146" s="1" t="s">
        <v>1399</v>
      </c>
      <c r="B146" s="1" t="s">
        <v>1400</v>
      </c>
      <c r="C146" s="1" t="s">
        <v>454</v>
      </c>
      <c r="D146" s="1" t="s">
        <v>6520</v>
      </c>
      <c r="E146" s="1" t="s">
        <v>30</v>
      </c>
      <c r="F146" s="1" t="s">
        <v>155</v>
      </c>
      <c r="G146" s="1" t="s">
        <v>6201</v>
      </c>
      <c r="H146" s="1" t="s">
        <v>6202</v>
      </c>
      <c r="I146" s="1" t="s">
        <v>7</v>
      </c>
      <c r="J146" s="1" t="s">
        <v>6203</v>
      </c>
      <c r="K146" s="1" t="s">
        <v>62</v>
      </c>
      <c r="L146" s="1" t="s">
        <v>63</v>
      </c>
      <c r="M146" s="1" t="s">
        <v>5928</v>
      </c>
      <c r="N146" s="2">
        <v>210000</v>
      </c>
      <c r="O146" s="1" t="s">
        <v>38</v>
      </c>
      <c r="P146" s="2">
        <v>210000</v>
      </c>
      <c r="Q146" s="1" t="s">
        <v>39</v>
      </c>
      <c r="R146" s="1" t="s">
        <v>770</v>
      </c>
      <c r="S146" s="1" t="s">
        <v>54</v>
      </c>
      <c r="T146" s="1" t="s">
        <v>42</v>
      </c>
      <c r="U146" s="1" t="s">
        <v>43</v>
      </c>
      <c r="V146" s="1" t="s">
        <v>55</v>
      </c>
      <c r="W146" s="1" t="s">
        <v>56</v>
      </c>
      <c r="X146" s="1" t="s">
        <v>95</v>
      </c>
      <c r="Y146" s="2">
        <v>205950</v>
      </c>
      <c r="Z146" s="1" t="s">
        <v>205</v>
      </c>
      <c r="AA146" s="1" t="s">
        <v>174</v>
      </c>
    </row>
    <row r="147" spans="1:27" x14ac:dyDescent="0.25">
      <c r="A147" s="1" t="s">
        <v>1399</v>
      </c>
      <c r="B147" s="1" t="s">
        <v>1400</v>
      </c>
      <c r="C147" s="1" t="s">
        <v>454</v>
      </c>
      <c r="D147" s="1" t="s">
        <v>6520</v>
      </c>
      <c r="E147" s="1" t="s">
        <v>30</v>
      </c>
      <c r="F147" s="1" t="s">
        <v>174</v>
      </c>
      <c r="G147" s="1" t="s">
        <v>6204</v>
      </c>
      <c r="H147" s="1" t="s">
        <v>6205</v>
      </c>
      <c r="I147" s="1" t="s">
        <v>7</v>
      </c>
      <c r="J147" s="1" t="s">
        <v>6206</v>
      </c>
      <c r="K147" s="1" t="s">
        <v>52</v>
      </c>
      <c r="L147" s="1" t="s">
        <v>53</v>
      </c>
      <c r="M147" s="1" t="s">
        <v>5928</v>
      </c>
      <c r="N147" s="2">
        <v>58000</v>
      </c>
      <c r="O147" s="1" t="s">
        <v>38</v>
      </c>
      <c r="P147" s="2">
        <v>58000</v>
      </c>
      <c r="Q147" s="1" t="s">
        <v>39</v>
      </c>
      <c r="R147" s="1" t="s">
        <v>770</v>
      </c>
      <c r="S147" s="1" t="s">
        <v>54</v>
      </c>
      <c r="T147" s="1" t="s">
        <v>42</v>
      </c>
      <c r="U147" s="1" t="s">
        <v>43</v>
      </c>
      <c r="V147" s="1" t="s">
        <v>55</v>
      </c>
      <c r="W147" s="1" t="s">
        <v>56</v>
      </c>
      <c r="X147" s="1" t="s">
        <v>228</v>
      </c>
      <c r="Y147" s="2">
        <v>58000</v>
      </c>
      <c r="Z147" s="1" t="s">
        <v>205</v>
      </c>
      <c r="AA147" s="1" t="s">
        <v>112</v>
      </c>
    </row>
    <row r="148" spans="1:27" x14ac:dyDescent="0.25">
      <c r="A148" s="1" t="s">
        <v>1399</v>
      </c>
      <c r="B148" s="1" t="s">
        <v>1400</v>
      </c>
      <c r="C148" s="1" t="s">
        <v>454</v>
      </c>
      <c r="D148" s="1" t="s">
        <v>6520</v>
      </c>
      <c r="E148" s="1" t="s">
        <v>30</v>
      </c>
      <c r="F148" s="1" t="s">
        <v>189</v>
      </c>
      <c r="G148" s="1" t="s">
        <v>6207</v>
      </c>
      <c r="H148" s="1" t="s">
        <v>6208</v>
      </c>
      <c r="I148" s="1" t="s">
        <v>7</v>
      </c>
      <c r="J148" s="1" t="s">
        <v>6209</v>
      </c>
      <c r="K148" s="1" t="s">
        <v>52</v>
      </c>
      <c r="L148" s="1" t="s">
        <v>53</v>
      </c>
      <c r="M148" s="1" t="s">
        <v>5928</v>
      </c>
      <c r="N148" s="2">
        <v>43600</v>
      </c>
      <c r="O148" s="1" t="s">
        <v>38</v>
      </c>
      <c r="P148" s="2">
        <v>43600</v>
      </c>
      <c r="Q148" s="1" t="s">
        <v>39</v>
      </c>
      <c r="R148" s="1" t="s">
        <v>770</v>
      </c>
      <c r="S148" s="1" t="s">
        <v>54</v>
      </c>
      <c r="T148" s="1" t="s">
        <v>42</v>
      </c>
      <c r="U148" s="1" t="s">
        <v>43</v>
      </c>
      <c r="V148" s="1" t="s">
        <v>55</v>
      </c>
      <c r="W148" s="1" t="s">
        <v>56</v>
      </c>
      <c r="X148" s="1" t="s">
        <v>228</v>
      </c>
      <c r="Y148" s="2">
        <v>43600</v>
      </c>
      <c r="Z148" s="1" t="s">
        <v>205</v>
      </c>
      <c r="AA148" s="1" t="s">
        <v>112</v>
      </c>
    </row>
    <row r="149" spans="1:27" x14ac:dyDescent="0.25">
      <c r="A149" s="1" t="s">
        <v>1590</v>
      </c>
      <c r="B149" s="1" t="s">
        <v>1591</v>
      </c>
      <c r="C149" s="1" t="s">
        <v>454</v>
      </c>
      <c r="D149" s="1" t="s">
        <v>6520</v>
      </c>
      <c r="E149" s="1" t="s">
        <v>30</v>
      </c>
      <c r="F149" s="1" t="s">
        <v>76</v>
      </c>
      <c r="G149" s="1" t="s">
        <v>1592</v>
      </c>
      <c r="H149" s="1" t="s">
        <v>1593</v>
      </c>
      <c r="I149" s="1" t="s">
        <v>7</v>
      </c>
      <c r="J149" s="1" t="s">
        <v>1594</v>
      </c>
      <c r="K149" s="1" t="s">
        <v>1370</v>
      </c>
      <c r="L149" s="1" t="s">
        <v>1371</v>
      </c>
      <c r="M149" s="1" t="s">
        <v>37</v>
      </c>
      <c r="N149" s="2">
        <v>350000</v>
      </c>
      <c r="O149" s="1" t="s">
        <v>38</v>
      </c>
      <c r="P149" s="2">
        <v>350000</v>
      </c>
      <c r="Q149" s="1" t="s">
        <v>39</v>
      </c>
      <c r="R149" s="1" t="s">
        <v>40</v>
      </c>
      <c r="S149" s="1" t="s">
        <v>41</v>
      </c>
      <c r="T149" s="1" t="s">
        <v>42</v>
      </c>
      <c r="U149" s="1" t="s">
        <v>43</v>
      </c>
      <c r="V149" s="1" t="s">
        <v>237</v>
      </c>
      <c r="W149" s="1" t="s">
        <v>238</v>
      </c>
      <c r="X149" s="1" t="s">
        <v>43</v>
      </c>
      <c r="Y149" s="2" t="s">
        <v>43</v>
      </c>
      <c r="Z149" s="1" t="s">
        <v>46</v>
      </c>
      <c r="AA149" s="1" t="s">
        <v>324</v>
      </c>
    </row>
    <row r="150" spans="1:27" x14ac:dyDescent="0.25">
      <c r="A150" s="1" t="s">
        <v>1590</v>
      </c>
      <c r="B150" s="1" t="s">
        <v>1591</v>
      </c>
      <c r="C150" s="1" t="s">
        <v>454</v>
      </c>
      <c r="D150" s="1" t="s">
        <v>6520</v>
      </c>
      <c r="E150" s="1" t="s">
        <v>30</v>
      </c>
      <c r="F150" s="1" t="s">
        <v>183</v>
      </c>
      <c r="G150" s="1" t="s">
        <v>1595</v>
      </c>
      <c r="H150" s="1" t="s">
        <v>1596</v>
      </c>
      <c r="I150" s="1" t="s">
        <v>7</v>
      </c>
      <c r="J150" s="1" t="s">
        <v>1597</v>
      </c>
      <c r="K150" s="1" t="s">
        <v>116</v>
      </c>
      <c r="L150" s="1" t="s">
        <v>117</v>
      </c>
      <c r="M150" s="1" t="s">
        <v>37</v>
      </c>
      <c r="N150" s="2">
        <v>79950</v>
      </c>
      <c r="O150" s="1" t="s">
        <v>38</v>
      </c>
      <c r="P150" s="2">
        <v>79950</v>
      </c>
      <c r="Q150" s="1" t="s">
        <v>93</v>
      </c>
      <c r="R150" s="1" t="s">
        <v>94</v>
      </c>
      <c r="S150" s="1" t="s">
        <v>54</v>
      </c>
      <c r="T150" s="1" t="s">
        <v>42</v>
      </c>
      <c r="U150" s="1" t="s">
        <v>43</v>
      </c>
      <c r="V150" s="1" t="s">
        <v>55</v>
      </c>
      <c r="W150" s="1" t="s">
        <v>56</v>
      </c>
      <c r="X150" s="1" t="s">
        <v>43</v>
      </c>
      <c r="Y150" s="2">
        <v>79950</v>
      </c>
      <c r="Z150" s="1" t="s">
        <v>46</v>
      </c>
      <c r="AA150" s="1" t="s">
        <v>183</v>
      </c>
    </row>
    <row r="151" spans="1:27" x14ac:dyDescent="0.25">
      <c r="A151" s="1" t="s">
        <v>1590</v>
      </c>
      <c r="B151" s="1" t="s">
        <v>1591</v>
      </c>
      <c r="C151" s="1" t="s">
        <v>454</v>
      </c>
      <c r="D151" s="1" t="s">
        <v>6520</v>
      </c>
      <c r="E151" s="1" t="s">
        <v>30</v>
      </c>
      <c r="F151" s="1" t="s">
        <v>149</v>
      </c>
      <c r="G151" s="1" t="s">
        <v>5548</v>
      </c>
      <c r="H151" s="1" t="s">
        <v>5549</v>
      </c>
      <c r="I151" s="1" t="s">
        <v>7</v>
      </c>
      <c r="J151" s="1" t="s">
        <v>5550</v>
      </c>
      <c r="K151" s="1" t="s">
        <v>2833</v>
      </c>
      <c r="L151" s="1" t="s">
        <v>2834</v>
      </c>
      <c r="M151" s="1" t="s">
        <v>5053</v>
      </c>
      <c r="N151" s="2">
        <v>344700</v>
      </c>
      <c r="O151" s="1" t="s">
        <v>38</v>
      </c>
      <c r="P151" s="2">
        <v>344700</v>
      </c>
      <c r="Q151" s="1" t="s">
        <v>93</v>
      </c>
      <c r="R151" s="1" t="s">
        <v>94</v>
      </c>
      <c r="S151" s="1" t="s">
        <v>41</v>
      </c>
      <c r="T151" s="1" t="s">
        <v>42</v>
      </c>
      <c r="U151" s="1" t="s">
        <v>43</v>
      </c>
      <c r="V151" s="1" t="s">
        <v>44</v>
      </c>
      <c r="W151" s="1" t="s">
        <v>45</v>
      </c>
      <c r="X151" s="1" t="s">
        <v>43</v>
      </c>
      <c r="Y151" s="2">
        <v>344700</v>
      </c>
      <c r="Z151" s="1" t="s">
        <v>46</v>
      </c>
      <c r="AA151" s="1" t="s">
        <v>149</v>
      </c>
    </row>
    <row r="152" spans="1:27" x14ac:dyDescent="0.25">
      <c r="A152" s="1" t="s">
        <v>452</v>
      </c>
      <c r="B152" s="1" t="s">
        <v>453</v>
      </c>
      <c r="C152" s="1" t="s">
        <v>454</v>
      </c>
      <c r="D152" s="1" t="s">
        <v>6520</v>
      </c>
      <c r="E152" s="1" t="s">
        <v>30</v>
      </c>
      <c r="F152" s="1" t="s">
        <v>47</v>
      </c>
      <c r="G152" s="1" t="s">
        <v>456</v>
      </c>
      <c r="H152" s="1" t="s">
        <v>457</v>
      </c>
      <c r="I152" s="1" t="s">
        <v>7</v>
      </c>
      <c r="J152" s="1" t="s">
        <v>458</v>
      </c>
      <c r="K152" s="1" t="s">
        <v>459</v>
      </c>
      <c r="L152" s="1" t="s">
        <v>460</v>
      </c>
      <c r="M152" s="1" t="s">
        <v>37</v>
      </c>
      <c r="N152" s="2">
        <v>242000</v>
      </c>
      <c r="O152" s="1" t="s">
        <v>38</v>
      </c>
      <c r="P152" s="2">
        <v>242000</v>
      </c>
      <c r="Q152" s="1" t="s">
        <v>93</v>
      </c>
      <c r="R152" s="1" t="s">
        <v>94</v>
      </c>
      <c r="S152" s="1" t="s">
        <v>54</v>
      </c>
      <c r="T152" s="1" t="s">
        <v>42</v>
      </c>
      <c r="U152" s="1" t="s">
        <v>43</v>
      </c>
      <c r="V152" s="1" t="s">
        <v>55</v>
      </c>
      <c r="W152" s="1" t="s">
        <v>56</v>
      </c>
      <c r="X152" s="1" t="s">
        <v>43</v>
      </c>
      <c r="Y152" s="2">
        <v>242000</v>
      </c>
      <c r="Z152" s="1" t="s">
        <v>46</v>
      </c>
      <c r="AA152" s="1" t="s">
        <v>47</v>
      </c>
    </row>
    <row r="153" spans="1:27" x14ac:dyDescent="0.25">
      <c r="A153" s="1" t="s">
        <v>452</v>
      </c>
      <c r="B153" s="1" t="s">
        <v>453</v>
      </c>
      <c r="C153" s="1" t="s">
        <v>454</v>
      </c>
      <c r="D153" s="1" t="s">
        <v>6520</v>
      </c>
      <c r="E153" s="1" t="s">
        <v>30</v>
      </c>
      <c r="F153" s="1" t="s">
        <v>273</v>
      </c>
      <c r="G153" s="1" t="s">
        <v>461</v>
      </c>
      <c r="H153" s="1" t="s">
        <v>462</v>
      </c>
      <c r="I153" s="1" t="s">
        <v>7</v>
      </c>
      <c r="J153" s="1" t="s">
        <v>463</v>
      </c>
      <c r="K153" s="1" t="s">
        <v>73</v>
      </c>
      <c r="L153" s="1" t="s">
        <v>74</v>
      </c>
      <c r="M153" s="1" t="s">
        <v>37</v>
      </c>
      <c r="N153" s="2">
        <v>173000</v>
      </c>
      <c r="O153" s="1" t="s">
        <v>38</v>
      </c>
      <c r="P153" s="2">
        <v>173000</v>
      </c>
      <c r="Q153" s="1" t="s">
        <v>83</v>
      </c>
      <c r="R153" s="1" t="s">
        <v>40</v>
      </c>
      <c r="S153" s="1" t="s">
        <v>54</v>
      </c>
      <c r="T153" s="1" t="s">
        <v>42</v>
      </c>
      <c r="U153" s="1" t="s">
        <v>43</v>
      </c>
      <c r="V153" s="1" t="s">
        <v>55</v>
      </c>
      <c r="W153" s="1" t="s">
        <v>56</v>
      </c>
      <c r="X153" s="1" t="s">
        <v>43</v>
      </c>
      <c r="Y153" s="2" t="s">
        <v>43</v>
      </c>
      <c r="Z153" s="1" t="s">
        <v>46</v>
      </c>
      <c r="AA153" s="1" t="s">
        <v>174</v>
      </c>
    </row>
    <row r="154" spans="1:27" x14ac:dyDescent="0.25">
      <c r="A154" s="1" t="s">
        <v>452</v>
      </c>
      <c r="B154" s="1" t="s">
        <v>453</v>
      </c>
      <c r="C154" s="1" t="s">
        <v>454</v>
      </c>
      <c r="D154" s="1" t="s">
        <v>6520</v>
      </c>
      <c r="E154" s="1" t="s">
        <v>30</v>
      </c>
      <c r="F154" s="1" t="s">
        <v>273</v>
      </c>
      <c r="G154" s="1" t="s">
        <v>464</v>
      </c>
      <c r="H154" s="1" t="s">
        <v>465</v>
      </c>
      <c r="I154" s="1" t="s">
        <v>7</v>
      </c>
      <c r="J154" s="1" t="s">
        <v>466</v>
      </c>
      <c r="K154" s="1" t="s">
        <v>459</v>
      </c>
      <c r="L154" s="1" t="s">
        <v>460</v>
      </c>
      <c r="M154" s="1" t="s">
        <v>37</v>
      </c>
      <c r="N154" s="2">
        <v>60430</v>
      </c>
      <c r="O154" s="1" t="s">
        <v>38</v>
      </c>
      <c r="P154" s="2">
        <v>60430</v>
      </c>
      <c r="Q154" s="1" t="s">
        <v>93</v>
      </c>
      <c r="R154" s="1" t="s">
        <v>94</v>
      </c>
      <c r="S154" s="1" t="s">
        <v>54</v>
      </c>
      <c r="T154" s="1" t="s">
        <v>42</v>
      </c>
      <c r="U154" s="1" t="s">
        <v>43</v>
      </c>
      <c r="V154" s="1" t="s">
        <v>55</v>
      </c>
      <c r="W154" s="1" t="s">
        <v>56</v>
      </c>
      <c r="X154" s="1" t="s">
        <v>43</v>
      </c>
      <c r="Y154" s="2">
        <v>60430</v>
      </c>
      <c r="Z154" s="1" t="s">
        <v>46</v>
      </c>
      <c r="AA154" s="1" t="s">
        <v>273</v>
      </c>
    </row>
    <row r="155" spans="1:27" x14ac:dyDescent="0.25">
      <c r="A155" s="1" t="s">
        <v>452</v>
      </c>
      <c r="B155" s="1" t="s">
        <v>453</v>
      </c>
      <c r="C155" s="1" t="s">
        <v>454</v>
      </c>
      <c r="D155" s="1" t="s">
        <v>6520</v>
      </c>
      <c r="E155" s="1" t="s">
        <v>30</v>
      </c>
      <c r="F155" s="1" t="s">
        <v>95</v>
      </c>
      <c r="G155" s="1" t="s">
        <v>467</v>
      </c>
      <c r="H155" s="1" t="s">
        <v>468</v>
      </c>
      <c r="I155" s="1" t="s">
        <v>7</v>
      </c>
      <c r="J155" s="1" t="s">
        <v>469</v>
      </c>
      <c r="K155" s="1" t="s">
        <v>399</v>
      </c>
      <c r="L155" s="1" t="s">
        <v>400</v>
      </c>
      <c r="M155" s="1" t="s">
        <v>37</v>
      </c>
      <c r="N155" s="2">
        <v>74100</v>
      </c>
      <c r="O155" s="1" t="s">
        <v>38</v>
      </c>
      <c r="P155" s="2">
        <v>74100</v>
      </c>
      <c r="Q155" s="1" t="s">
        <v>39</v>
      </c>
      <c r="R155" s="1" t="s">
        <v>40</v>
      </c>
      <c r="S155" s="1" t="s">
        <v>54</v>
      </c>
      <c r="T155" s="1" t="s">
        <v>42</v>
      </c>
      <c r="U155" s="1" t="s">
        <v>43</v>
      </c>
      <c r="V155" s="1" t="s">
        <v>55</v>
      </c>
      <c r="W155" s="1" t="s">
        <v>56</v>
      </c>
      <c r="X155" s="1" t="s">
        <v>43</v>
      </c>
      <c r="Y155" s="2" t="s">
        <v>43</v>
      </c>
      <c r="Z155" s="1" t="s">
        <v>46</v>
      </c>
      <c r="AA155" s="1" t="s">
        <v>95</v>
      </c>
    </row>
    <row r="156" spans="1:27" x14ac:dyDescent="0.25">
      <c r="A156" s="1" t="s">
        <v>452</v>
      </c>
      <c r="B156" s="1" t="s">
        <v>453</v>
      </c>
      <c r="C156" s="1" t="s">
        <v>454</v>
      </c>
      <c r="D156" s="1" t="s">
        <v>6520</v>
      </c>
      <c r="E156" s="1" t="s">
        <v>30</v>
      </c>
      <c r="F156" s="1" t="s">
        <v>95</v>
      </c>
      <c r="G156" s="1" t="s">
        <v>470</v>
      </c>
      <c r="H156" s="1" t="s">
        <v>471</v>
      </c>
      <c r="I156" s="1" t="s">
        <v>7</v>
      </c>
      <c r="J156" s="1" t="s">
        <v>472</v>
      </c>
      <c r="K156" s="1" t="s">
        <v>473</v>
      </c>
      <c r="L156" s="1" t="s">
        <v>474</v>
      </c>
      <c r="M156" s="1" t="s">
        <v>37</v>
      </c>
      <c r="N156" s="2">
        <v>214400</v>
      </c>
      <c r="O156" s="1" t="s">
        <v>38</v>
      </c>
      <c r="P156" s="2">
        <v>214400</v>
      </c>
      <c r="Q156" s="1" t="s">
        <v>93</v>
      </c>
      <c r="R156" s="1" t="s">
        <v>94</v>
      </c>
      <c r="S156" s="1" t="s">
        <v>54</v>
      </c>
      <c r="T156" s="1" t="s">
        <v>42</v>
      </c>
      <c r="U156" s="1" t="s">
        <v>43</v>
      </c>
      <c r="V156" s="1" t="s">
        <v>55</v>
      </c>
      <c r="W156" s="1" t="s">
        <v>56</v>
      </c>
      <c r="X156" s="1" t="s">
        <v>43</v>
      </c>
      <c r="Y156" s="2">
        <v>214400</v>
      </c>
      <c r="Z156" s="1" t="s">
        <v>46</v>
      </c>
      <c r="AA156" s="1" t="s">
        <v>131</v>
      </c>
    </row>
    <row r="157" spans="1:27" x14ac:dyDescent="0.25">
      <c r="A157" s="1" t="s">
        <v>452</v>
      </c>
      <c r="B157" s="1" t="s">
        <v>453</v>
      </c>
      <c r="C157" s="1" t="s">
        <v>454</v>
      </c>
      <c r="D157" s="1" t="s">
        <v>6520</v>
      </c>
      <c r="E157" s="1" t="s">
        <v>30</v>
      </c>
      <c r="F157" s="1" t="s">
        <v>95</v>
      </c>
      <c r="G157" s="1" t="s">
        <v>475</v>
      </c>
      <c r="H157" s="1" t="s">
        <v>476</v>
      </c>
      <c r="I157" s="1" t="s">
        <v>7</v>
      </c>
      <c r="J157" s="1" t="s">
        <v>477</v>
      </c>
      <c r="K157" s="1" t="s">
        <v>459</v>
      </c>
      <c r="L157" s="1" t="s">
        <v>460</v>
      </c>
      <c r="M157" s="1" t="s">
        <v>37</v>
      </c>
      <c r="N157" s="2">
        <v>190560</v>
      </c>
      <c r="O157" s="1" t="s">
        <v>38</v>
      </c>
      <c r="P157" s="2">
        <v>190560</v>
      </c>
      <c r="Q157" s="1" t="s">
        <v>93</v>
      </c>
      <c r="R157" s="1" t="s">
        <v>94</v>
      </c>
      <c r="S157" s="1" t="s">
        <v>54</v>
      </c>
      <c r="T157" s="1" t="s">
        <v>42</v>
      </c>
      <c r="U157" s="1" t="s">
        <v>43</v>
      </c>
      <c r="V157" s="1" t="s">
        <v>55</v>
      </c>
      <c r="W157" s="1" t="s">
        <v>56</v>
      </c>
      <c r="X157" s="1" t="s">
        <v>95</v>
      </c>
      <c r="Y157" s="2">
        <v>190560</v>
      </c>
      <c r="Z157" s="1" t="s">
        <v>205</v>
      </c>
      <c r="AA157" s="1" t="s">
        <v>69</v>
      </c>
    </row>
    <row r="158" spans="1:27" x14ac:dyDescent="0.25">
      <c r="A158" s="1" t="s">
        <v>452</v>
      </c>
      <c r="B158" s="1" t="s">
        <v>453</v>
      </c>
      <c r="C158" s="1" t="s">
        <v>454</v>
      </c>
      <c r="D158" s="1" t="s">
        <v>6520</v>
      </c>
      <c r="E158" s="1" t="s">
        <v>30</v>
      </c>
      <c r="F158" s="1" t="s">
        <v>58</v>
      </c>
      <c r="G158" s="1" t="s">
        <v>3503</v>
      </c>
      <c r="H158" s="1" t="s">
        <v>3504</v>
      </c>
      <c r="I158" s="1" t="s">
        <v>7</v>
      </c>
      <c r="J158" s="1" t="s">
        <v>3505</v>
      </c>
      <c r="K158" s="1" t="s">
        <v>3506</v>
      </c>
      <c r="L158" s="1" t="s">
        <v>3507</v>
      </c>
      <c r="M158" s="1" t="s">
        <v>3402</v>
      </c>
      <c r="N158" s="2">
        <v>294000</v>
      </c>
      <c r="O158" s="1" t="s">
        <v>38</v>
      </c>
      <c r="P158" s="2">
        <v>294000</v>
      </c>
      <c r="Q158" s="1" t="s">
        <v>83</v>
      </c>
      <c r="R158" s="1" t="s">
        <v>40</v>
      </c>
      <c r="S158" s="1" t="s">
        <v>54</v>
      </c>
      <c r="T158" s="1" t="s">
        <v>42</v>
      </c>
      <c r="U158" s="1" t="s">
        <v>43</v>
      </c>
      <c r="V158" s="1" t="s">
        <v>55</v>
      </c>
      <c r="W158" s="1" t="s">
        <v>56</v>
      </c>
      <c r="X158" s="1" t="s">
        <v>43</v>
      </c>
      <c r="Y158" s="2" t="s">
        <v>43</v>
      </c>
      <c r="Z158" s="1" t="s">
        <v>46</v>
      </c>
      <c r="AA158" s="1" t="s">
        <v>58</v>
      </c>
    </row>
    <row r="159" spans="1:27" x14ac:dyDescent="0.25">
      <c r="A159" s="1" t="s">
        <v>452</v>
      </c>
      <c r="B159" s="1" t="s">
        <v>453</v>
      </c>
      <c r="C159" s="1" t="s">
        <v>454</v>
      </c>
      <c r="D159" s="1" t="s">
        <v>6520</v>
      </c>
      <c r="E159" s="1" t="s">
        <v>30</v>
      </c>
      <c r="F159" s="1" t="s">
        <v>145</v>
      </c>
      <c r="G159" s="1" t="s">
        <v>5211</v>
      </c>
      <c r="H159" s="1" t="s">
        <v>5212</v>
      </c>
      <c r="I159" s="1" t="s">
        <v>7</v>
      </c>
      <c r="J159" s="1" t="s">
        <v>5213</v>
      </c>
      <c r="K159" s="1" t="s">
        <v>2841</v>
      </c>
      <c r="L159" s="1" t="s">
        <v>2842</v>
      </c>
      <c r="M159" s="1" t="s">
        <v>5053</v>
      </c>
      <c r="N159" s="2">
        <v>50000</v>
      </c>
      <c r="O159" s="1" t="s">
        <v>38</v>
      </c>
      <c r="P159" s="2">
        <v>50000</v>
      </c>
      <c r="Q159" s="1" t="s">
        <v>93</v>
      </c>
      <c r="R159" s="1" t="s">
        <v>94</v>
      </c>
      <c r="S159" s="1" t="s">
        <v>54</v>
      </c>
      <c r="T159" s="1" t="s">
        <v>42</v>
      </c>
      <c r="U159" s="1" t="s">
        <v>43</v>
      </c>
      <c r="V159" s="1" t="s">
        <v>55</v>
      </c>
      <c r="W159" s="1" t="s">
        <v>56</v>
      </c>
      <c r="X159" s="1" t="s">
        <v>43</v>
      </c>
      <c r="Y159" s="2">
        <v>50000</v>
      </c>
      <c r="Z159" s="1" t="s">
        <v>46</v>
      </c>
      <c r="AA159" s="1" t="s">
        <v>145</v>
      </c>
    </row>
    <row r="160" spans="1:27" x14ac:dyDescent="0.25">
      <c r="A160" s="1" t="s">
        <v>452</v>
      </c>
      <c r="B160" s="1" t="s">
        <v>453</v>
      </c>
      <c r="C160" s="1" t="s">
        <v>454</v>
      </c>
      <c r="D160" s="1" t="s">
        <v>6520</v>
      </c>
      <c r="E160" s="1" t="s">
        <v>30</v>
      </c>
      <c r="F160" s="1" t="s">
        <v>273</v>
      </c>
      <c r="G160" s="1" t="s">
        <v>5214</v>
      </c>
      <c r="H160" s="1" t="s">
        <v>5215</v>
      </c>
      <c r="I160" s="1" t="s">
        <v>7</v>
      </c>
      <c r="J160" s="1" t="s">
        <v>5216</v>
      </c>
      <c r="K160" s="1" t="s">
        <v>794</v>
      </c>
      <c r="L160" s="1" t="s">
        <v>795</v>
      </c>
      <c r="M160" s="1" t="s">
        <v>5053</v>
      </c>
      <c r="N160" s="2">
        <v>95000</v>
      </c>
      <c r="O160" s="1" t="s">
        <v>38</v>
      </c>
      <c r="P160" s="2">
        <v>95000</v>
      </c>
      <c r="Q160" s="1" t="s">
        <v>83</v>
      </c>
      <c r="R160" s="1" t="s">
        <v>40</v>
      </c>
      <c r="S160" s="1" t="s">
        <v>54</v>
      </c>
      <c r="T160" s="1" t="s">
        <v>42</v>
      </c>
      <c r="U160" s="1" t="s">
        <v>43</v>
      </c>
      <c r="V160" s="1" t="s">
        <v>55</v>
      </c>
      <c r="W160" s="1" t="s">
        <v>56</v>
      </c>
      <c r="X160" s="1" t="s">
        <v>43</v>
      </c>
      <c r="Y160" s="2" t="s">
        <v>43</v>
      </c>
      <c r="Z160" s="1" t="s">
        <v>46</v>
      </c>
      <c r="AA160" s="1" t="s">
        <v>273</v>
      </c>
    </row>
    <row r="161" spans="1:27" x14ac:dyDescent="0.25">
      <c r="A161" s="1" t="s">
        <v>452</v>
      </c>
      <c r="B161" s="1" t="s">
        <v>453</v>
      </c>
      <c r="C161" s="1" t="s">
        <v>454</v>
      </c>
      <c r="D161" s="1" t="s">
        <v>6520</v>
      </c>
      <c r="E161" s="1" t="s">
        <v>30</v>
      </c>
      <c r="F161" s="1" t="s">
        <v>174</v>
      </c>
      <c r="G161" s="1" t="s">
        <v>5217</v>
      </c>
      <c r="H161" s="1" t="s">
        <v>5218</v>
      </c>
      <c r="I161" s="1" t="s">
        <v>7</v>
      </c>
      <c r="J161" s="1" t="s">
        <v>5219</v>
      </c>
      <c r="K161" s="1" t="s">
        <v>2841</v>
      </c>
      <c r="L161" s="1" t="s">
        <v>2842</v>
      </c>
      <c r="M161" s="1" t="s">
        <v>5053</v>
      </c>
      <c r="N161" s="2">
        <v>149900</v>
      </c>
      <c r="O161" s="1" t="s">
        <v>38</v>
      </c>
      <c r="P161" s="2">
        <v>149900</v>
      </c>
      <c r="Q161" s="1" t="s">
        <v>39</v>
      </c>
      <c r="R161" s="1" t="s">
        <v>40</v>
      </c>
      <c r="S161" s="1" t="s">
        <v>54</v>
      </c>
      <c r="T161" s="1" t="s">
        <v>42</v>
      </c>
      <c r="U161" s="1" t="s">
        <v>43</v>
      </c>
      <c r="V161" s="1" t="s">
        <v>55</v>
      </c>
      <c r="W161" s="1" t="s">
        <v>56</v>
      </c>
      <c r="X161" s="1" t="s">
        <v>43</v>
      </c>
      <c r="Y161" s="2" t="s">
        <v>43</v>
      </c>
      <c r="Z161" s="1" t="s">
        <v>46</v>
      </c>
      <c r="AA161" s="1" t="s">
        <v>174</v>
      </c>
    </row>
    <row r="162" spans="1:27" x14ac:dyDescent="0.25">
      <c r="A162" s="1" t="s">
        <v>452</v>
      </c>
      <c r="B162" s="1" t="s">
        <v>453</v>
      </c>
      <c r="C162" s="1" t="s">
        <v>454</v>
      </c>
      <c r="D162" s="1" t="s">
        <v>6520</v>
      </c>
      <c r="E162" s="1" t="s">
        <v>30</v>
      </c>
      <c r="F162" s="1" t="s">
        <v>64</v>
      </c>
      <c r="G162" s="1" t="s">
        <v>5220</v>
      </c>
      <c r="H162" s="1" t="s">
        <v>5221</v>
      </c>
      <c r="I162" s="1" t="s">
        <v>7</v>
      </c>
      <c r="J162" s="1" t="s">
        <v>5222</v>
      </c>
      <c r="K162" s="1" t="s">
        <v>2841</v>
      </c>
      <c r="L162" s="1" t="s">
        <v>2842</v>
      </c>
      <c r="M162" s="1" t="s">
        <v>5053</v>
      </c>
      <c r="N162" s="2">
        <v>149900</v>
      </c>
      <c r="O162" s="1" t="s">
        <v>38</v>
      </c>
      <c r="P162" s="2">
        <v>149900</v>
      </c>
      <c r="Q162" s="1" t="s">
        <v>39</v>
      </c>
      <c r="R162" s="1" t="s">
        <v>40</v>
      </c>
      <c r="S162" s="1" t="s">
        <v>54</v>
      </c>
      <c r="T162" s="1" t="s">
        <v>42</v>
      </c>
      <c r="U162" s="1" t="s">
        <v>43</v>
      </c>
      <c r="V162" s="1" t="s">
        <v>55</v>
      </c>
      <c r="W162" s="1" t="s">
        <v>56</v>
      </c>
      <c r="X162" s="1" t="s">
        <v>43</v>
      </c>
      <c r="Y162" s="2" t="s">
        <v>43</v>
      </c>
      <c r="Z162" s="1" t="s">
        <v>46</v>
      </c>
      <c r="AA162" s="1" t="s">
        <v>64</v>
      </c>
    </row>
    <row r="163" spans="1:27" x14ac:dyDescent="0.25">
      <c r="A163" s="1" t="s">
        <v>452</v>
      </c>
      <c r="B163" s="1" t="s">
        <v>453</v>
      </c>
      <c r="C163" s="1" t="s">
        <v>454</v>
      </c>
      <c r="D163" s="1" t="s">
        <v>6520</v>
      </c>
      <c r="E163" s="1" t="s">
        <v>30</v>
      </c>
      <c r="F163" s="1" t="s">
        <v>69</v>
      </c>
      <c r="G163" s="1" t="s">
        <v>5223</v>
      </c>
      <c r="H163" s="1" t="s">
        <v>5224</v>
      </c>
      <c r="I163" s="1" t="s">
        <v>7</v>
      </c>
      <c r="J163" s="1" t="s">
        <v>5225</v>
      </c>
      <c r="K163" s="1" t="s">
        <v>2841</v>
      </c>
      <c r="L163" s="1" t="s">
        <v>2842</v>
      </c>
      <c r="M163" s="1" t="s">
        <v>5053</v>
      </c>
      <c r="N163" s="2">
        <v>149900</v>
      </c>
      <c r="O163" s="1" t="s">
        <v>38</v>
      </c>
      <c r="P163" s="2">
        <v>149900</v>
      </c>
      <c r="Q163" s="1" t="s">
        <v>39</v>
      </c>
      <c r="R163" s="1" t="s">
        <v>40</v>
      </c>
      <c r="S163" s="1" t="s">
        <v>54</v>
      </c>
      <c r="T163" s="1" t="s">
        <v>42</v>
      </c>
      <c r="U163" s="1" t="s">
        <v>43</v>
      </c>
      <c r="V163" s="1" t="s">
        <v>55</v>
      </c>
      <c r="W163" s="1" t="s">
        <v>56</v>
      </c>
      <c r="X163" s="1" t="s">
        <v>43</v>
      </c>
      <c r="Y163" s="2" t="s">
        <v>43</v>
      </c>
      <c r="Z163" s="1" t="s">
        <v>46</v>
      </c>
      <c r="AA163" s="1" t="s">
        <v>69</v>
      </c>
    </row>
    <row r="164" spans="1:27" x14ac:dyDescent="0.25">
      <c r="A164" s="1" t="s">
        <v>452</v>
      </c>
      <c r="B164" s="1" t="s">
        <v>453</v>
      </c>
      <c r="C164" s="1" t="s">
        <v>454</v>
      </c>
      <c r="D164" s="1" t="s">
        <v>6520</v>
      </c>
      <c r="E164" s="1" t="s">
        <v>30</v>
      </c>
      <c r="F164" s="1" t="s">
        <v>76</v>
      </c>
      <c r="G164" s="1" t="s">
        <v>5226</v>
      </c>
      <c r="H164" s="1" t="s">
        <v>5227</v>
      </c>
      <c r="I164" s="1" t="s">
        <v>7</v>
      </c>
      <c r="J164" s="1" t="s">
        <v>5228</v>
      </c>
      <c r="K164" s="1" t="s">
        <v>2841</v>
      </c>
      <c r="L164" s="1" t="s">
        <v>2842</v>
      </c>
      <c r="M164" s="1" t="s">
        <v>5053</v>
      </c>
      <c r="N164" s="2">
        <v>113827.5</v>
      </c>
      <c r="O164" s="1" t="s">
        <v>38</v>
      </c>
      <c r="P164" s="2">
        <v>113827.5</v>
      </c>
      <c r="Q164" s="1" t="s">
        <v>93</v>
      </c>
      <c r="R164" s="1" t="s">
        <v>94</v>
      </c>
      <c r="S164" s="1" t="s">
        <v>54</v>
      </c>
      <c r="T164" s="1" t="s">
        <v>42</v>
      </c>
      <c r="U164" s="1" t="s">
        <v>43</v>
      </c>
      <c r="V164" s="1" t="s">
        <v>55</v>
      </c>
      <c r="W164" s="1" t="s">
        <v>56</v>
      </c>
      <c r="X164" s="1" t="s">
        <v>43</v>
      </c>
      <c r="Y164" s="2">
        <v>113827.5</v>
      </c>
      <c r="Z164" s="1" t="s">
        <v>46</v>
      </c>
      <c r="AA164" s="1" t="s">
        <v>145</v>
      </c>
    </row>
    <row r="165" spans="1:27" x14ac:dyDescent="0.25">
      <c r="A165" s="1" t="s">
        <v>452</v>
      </c>
      <c r="B165" s="1" t="s">
        <v>453</v>
      </c>
      <c r="C165" s="1" t="s">
        <v>454</v>
      </c>
      <c r="D165" s="1" t="s">
        <v>6520</v>
      </c>
      <c r="E165" s="1" t="s">
        <v>30</v>
      </c>
      <c r="F165" s="1" t="s">
        <v>252</v>
      </c>
      <c r="G165" s="1" t="s">
        <v>5229</v>
      </c>
      <c r="H165" s="1" t="s">
        <v>5230</v>
      </c>
      <c r="I165" s="1" t="s">
        <v>7</v>
      </c>
      <c r="J165" s="1" t="s">
        <v>5231</v>
      </c>
      <c r="K165" s="1" t="s">
        <v>2841</v>
      </c>
      <c r="L165" s="1" t="s">
        <v>2842</v>
      </c>
      <c r="M165" s="1" t="s">
        <v>5053</v>
      </c>
      <c r="N165" s="2">
        <v>2640163.9300000002</v>
      </c>
      <c r="O165" s="1" t="s">
        <v>38</v>
      </c>
      <c r="P165" s="2">
        <v>2640163.9300000002</v>
      </c>
      <c r="Q165" s="1" t="s">
        <v>93</v>
      </c>
      <c r="R165" s="1" t="s">
        <v>94</v>
      </c>
      <c r="S165" s="1" t="s">
        <v>54</v>
      </c>
      <c r="T165" s="1" t="s">
        <v>42</v>
      </c>
      <c r="U165" s="1" t="s">
        <v>43</v>
      </c>
      <c r="V165" s="1" t="s">
        <v>55</v>
      </c>
      <c r="W165" s="1" t="s">
        <v>56</v>
      </c>
      <c r="X165" s="1" t="s">
        <v>43</v>
      </c>
      <c r="Y165" s="2">
        <v>2640163.9300000002</v>
      </c>
      <c r="Z165" s="1" t="s">
        <v>46</v>
      </c>
      <c r="AA165" s="1" t="s">
        <v>252</v>
      </c>
    </row>
    <row r="166" spans="1:27" x14ac:dyDescent="0.25">
      <c r="A166" s="1" t="s">
        <v>452</v>
      </c>
      <c r="B166" s="1" t="s">
        <v>453</v>
      </c>
      <c r="C166" s="1" t="s">
        <v>454</v>
      </c>
      <c r="D166" s="1" t="s">
        <v>6520</v>
      </c>
      <c r="E166" s="1" t="s">
        <v>30</v>
      </c>
      <c r="F166" s="1" t="s">
        <v>252</v>
      </c>
      <c r="G166" s="1" t="s">
        <v>5232</v>
      </c>
      <c r="H166" s="1" t="s">
        <v>5233</v>
      </c>
      <c r="I166" s="1" t="s">
        <v>7</v>
      </c>
      <c r="J166" s="1" t="s">
        <v>5234</v>
      </c>
      <c r="K166" s="1" t="s">
        <v>2841</v>
      </c>
      <c r="L166" s="1" t="s">
        <v>2842</v>
      </c>
      <c r="M166" s="1" t="s">
        <v>5053</v>
      </c>
      <c r="N166" s="2">
        <v>125880</v>
      </c>
      <c r="O166" s="1" t="s">
        <v>38</v>
      </c>
      <c r="P166" s="2">
        <v>125880</v>
      </c>
      <c r="Q166" s="1" t="s">
        <v>93</v>
      </c>
      <c r="R166" s="1" t="s">
        <v>94</v>
      </c>
      <c r="S166" s="1" t="s">
        <v>54</v>
      </c>
      <c r="T166" s="1" t="s">
        <v>42</v>
      </c>
      <c r="U166" s="1" t="s">
        <v>43</v>
      </c>
      <c r="V166" s="1" t="s">
        <v>55</v>
      </c>
      <c r="W166" s="1" t="s">
        <v>56</v>
      </c>
      <c r="X166" s="1" t="s">
        <v>43</v>
      </c>
      <c r="Y166" s="2">
        <v>125880</v>
      </c>
      <c r="Z166" s="1" t="s">
        <v>46</v>
      </c>
      <c r="AA166" s="1" t="s">
        <v>252</v>
      </c>
    </row>
    <row r="167" spans="1:27" x14ac:dyDescent="0.25">
      <c r="A167" s="1" t="s">
        <v>452</v>
      </c>
      <c r="B167" s="1" t="s">
        <v>453</v>
      </c>
      <c r="C167" s="1" t="s">
        <v>454</v>
      </c>
      <c r="D167" s="1" t="s">
        <v>6520</v>
      </c>
      <c r="E167" s="1" t="s">
        <v>30</v>
      </c>
      <c r="F167" s="1" t="s">
        <v>190</v>
      </c>
      <c r="G167" s="1" t="s">
        <v>5235</v>
      </c>
      <c r="H167" s="1" t="s">
        <v>5236</v>
      </c>
      <c r="I167" s="1" t="s">
        <v>7</v>
      </c>
      <c r="J167" s="1" t="s">
        <v>5237</v>
      </c>
      <c r="K167" s="1" t="s">
        <v>2841</v>
      </c>
      <c r="L167" s="1" t="s">
        <v>2842</v>
      </c>
      <c r="M167" s="1" t="s">
        <v>5053</v>
      </c>
      <c r="N167" s="2">
        <v>210000</v>
      </c>
      <c r="O167" s="1" t="s">
        <v>38</v>
      </c>
      <c r="P167" s="2">
        <v>210000</v>
      </c>
      <c r="Q167" s="1" t="s">
        <v>83</v>
      </c>
      <c r="R167" s="1" t="s">
        <v>40</v>
      </c>
      <c r="S167" s="1" t="s">
        <v>54</v>
      </c>
      <c r="T167" s="1" t="s">
        <v>42</v>
      </c>
      <c r="U167" s="1" t="s">
        <v>43</v>
      </c>
      <c r="V167" s="1" t="s">
        <v>55</v>
      </c>
      <c r="W167" s="1" t="s">
        <v>56</v>
      </c>
      <c r="X167" s="1" t="s">
        <v>43</v>
      </c>
      <c r="Y167" s="2" t="s">
        <v>43</v>
      </c>
      <c r="Z167" s="1" t="s">
        <v>46</v>
      </c>
      <c r="AA167" s="1" t="s">
        <v>252</v>
      </c>
    </row>
    <row r="168" spans="1:27" x14ac:dyDescent="0.25">
      <c r="A168" s="1" t="s">
        <v>417</v>
      </c>
      <c r="B168" s="1" t="s">
        <v>418</v>
      </c>
      <c r="C168" s="1" t="s">
        <v>394</v>
      </c>
      <c r="D168" s="1" t="s">
        <v>395</v>
      </c>
      <c r="E168" s="1" t="s">
        <v>30</v>
      </c>
      <c r="F168" s="1" t="s">
        <v>155</v>
      </c>
      <c r="G168" s="1" t="s">
        <v>419</v>
      </c>
      <c r="H168" s="1" t="s">
        <v>420</v>
      </c>
      <c r="I168" s="1" t="s">
        <v>7</v>
      </c>
      <c r="J168" s="1" t="s">
        <v>421</v>
      </c>
      <c r="K168" s="1" t="s">
        <v>135</v>
      </c>
      <c r="L168" s="1" t="s">
        <v>136</v>
      </c>
      <c r="M168" s="1" t="s">
        <v>37</v>
      </c>
      <c r="N168" s="2">
        <v>200000</v>
      </c>
      <c r="O168" s="1" t="s">
        <v>38</v>
      </c>
      <c r="P168" s="2">
        <v>200000</v>
      </c>
      <c r="Q168" s="1" t="s">
        <v>165</v>
      </c>
      <c r="R168" s="1" t="s">
        <v>40</v>
      </c>
      <c r="S168" s="1" t="s">
        <v>54</v>
      </c>
      <c r="T168" s="1" t="s">
        <v>42</v>
      </c>
      <c r="U168" s="1" t="s">
        <v>43</v>
      </c>
      <c r="V168" s="1" t="s">
        <v>55</v>
      </c>
      <c r="W168" s="1" t="s">
        <v>56</v>
      </c>
      <c r="X168" s="1" t="s">
        <v>43</v>
      </c>
      <c r="Y168" s="2" t="s">
        <v>43</v>
      </c>
      <c r="Z168" s="1" t="s">
        <v>46</v>
      </c>
      <c r="AA168" s="1" t="s">
        <v>155</v>
      </c>
    </row>
    <row r="169" spans="1:27" x14ac:dyDescent="0.25">
      <c r="A169" s="1" t="s">
        <v>417</v>
      </c>
      <c r="B169" s="1" t="s">
        <v>418</v>
      </c>
      <c r="C169" s="1" t="s">
        <v>394</v>
      </c>
      <c r="D169" s="1" t="s">
        <v>395</v>
      </c>
      <c r="E169" s="1" t="s">
        <v>30</v>
      </c>
      <c r="F169" s="1" t="s">
        <v>174</v>
      </c>
      <c r="G169" s="1" t="s">
        <v>422</v>
      </c>
      <c r="H169" s="1" t="s">
        <v>423</v>
      </c>
      <c r="I169" s="1" t="s">
        <v>7</v>
      </c>
      <c r="J169" s="1" t="s">
        <v>424</v>
      </c>
      <c r="K169" s="1" t="s">
        <v>425</v>
      </c>
      <c r="L169" s="1" t="s">
        <v>426</v>
      </c>
      <c r="M169" s="1" t="s">
        <v>37</v>
      </c>
      <c r="N169" s="2">
        <v>41440</v>
      </c>
      <c r="O169" s="1" t="s">
        <v>38</v>
      </c>
      <c r="P169" s="2">
        <v>41440</v>
      </c>
      <c r="Q169" s="1" t="s">
        <v>93</v>
      </c>
      <c r="R169" s="1" t="s">
        <v>94</v>
      </c>
      <c r="S169" s="1" t="s">
        <v>54</v>
      </c>
      <c r="T169" s="1" t="s">
        <v>42</v>
      </c>
      <c r="U169" s="1" t="s">
        <v>43</v>
      </c>
      <c r="V169" s="1" t="s">
        <v>55</v>
      </c>
      <c r="W169" s="1" t="s">
        <v>56</v>
      </c>
      <c r="X169" s="1" t="s">
        <v>43</v>
      </c>
      <c r="Y169" s="2">
        <v>41440</v>
      </c>
      <c r="Z169" s="1" t="s">
        <v>46</v>
      </c>
      <c r="AA169" s="1" t="s">
        <v>174</v>
      </c>
    </row>
    <row r="170" spans="1:27" x14ac:dyDescent="0.25">
      <c r="A170" s="1" t="s">
        <v>417</v>
      </c>
      <c r="B170" s="1" t="s">
        <v>418</v>
      </c>
      <c r="C170" s="1" t="s">
        <v>394</v>
      </c>
      <c r="D170" s="1" t="s">
        <v>395</v>
      </c>
      <c r="E170" s="1" t="s">
        <v>30</v>
      </c>
      <c r="F170" s="1" t="s">
        <v>174</v>
      </c>
      <c r="G170" s="1" t="s">
        <v>427</v>
      </c>
      <c r="H170" s="1" t="s">
        <v>428</v>
      </c>
      <c r="I170" s="1" t="s">
        <v>7</v>
      </c>
      <c r="J170" s="1" t="s">
        <v>429</v>
      </c>
      <c r="K170" s="1" t="s">
        <v>425</v>
      </c>
      <c r="L170" s="1" t="s">
        <v>426</v>
      </c>
      <c r="M170" s="1" t="s">
        <v>37</v>
      </c>
      <c r="N170" s="2">
        <v>82000</v>
      </c>
      <c r="O170" s="1" t="s">
        <v>38</v>
      </c>
      <c r="P170" s="2">
        <v>82000</v>
      </c>
      <c r="Q170" s="1" t="s">
        <v>93</v>
      </c>
      <c r="R170" s="1" t="s">
        <v>94</v>
      </c>
      <c r="S170" s="1" t="s">
        <v>54</v>
      </c>
      <c r="T170" s="1" t="s">
        <v>42</v>
      </c>
      <c r="U170" s="1" t="s">
        <v>43</v>
      </c>
      <c r="V170" s="1" t="s">
        <v>55</v>
      </c>
      <c r="W170" s="1" t="s">
        <v>56</v>
      </c>
      <c r="X170" s="1" t="s">
        <v>43</v>
      </c>
      <c r="Y170" s="2">
        <v>82000</v>
      </c>
      <c r="Z170" s="1" t="s">
        <v>46</v>
      </c>
      <c r="AA170" s="1" t="s">
        <v>174</v>
      </c>
    </row>
    <row r="171" spans="1:27" x14ac:dyDescent="0.25">
      <c r="A171" s="1" t="s">
        <v>417</v>
      </c>
      <c r="B171" s="1" t="s">
        <v>418</v>
      </c>
      <c r="C171" s="1" t="s">
        <v>394</v>
      </c>
      <c r="D171" s="1" t="s">
        <v>395</v>
      </c>
      <c r="E171" s="1" t="s">
        <v>30</v>
      </c>
      <c r="F171" s="1" t="s">
        <v>174</v>
      </c>
      <c r="G171" s="1" t="s">
        <v>430</v>
      </c>
      <c r="H171" s="1" t="s">
        <v>431</v>
      </c>
      <c r="I171" s="1" t="s">
        <v>7</v>
      </c>
      <c r="J171" s="1" t="s">
        <v>432</v>
      </c>
      <c r="K171" s="1" t="s">
        <v>425</v>
      </c>
      <c r="L171" s="1" t="s">
        <v>426</v>
      </c>
      <c r="M171" s="1" t="s">
        <v>37</v>
      </c>
      <c r="N171" s="2">
        <v>87500</v>
      </c>
      <c r="O171" s="1" t="s">
        <v>38</v>
      </c>
      <c r="P171" s="2">
        <v>87500</v>
      </c>
      <c r="Q171" s="1" t="s">
        <v>93</v>
      </c>
      <c r="R171" s="1" t="s">
        <v>94</v>
      </c>
      <c r="S171" s="1" t="s">
        <v>54</v>
      </c>
      <c r="T171" s="1" t="s">
        <v>42</v>
      </c>
      <c r="U171" s="1" t="s">
        <v>43</v>
      </c>
      <c r="V171" s="1" t="s">
        <v>55</v>
      </c>
      <c r="W171" s="1" t="s">
        <v>56</v>
      </c>
      <c r="X171" s="1" t="s">
        <v>43</v>
      </c>
      <c r="Y171" s="2">
        <v>87500</v>
      </c>
      <c r="Z171" s="1" t="s">
        <v>46</v>
      </c>
      <c r="AA171" s="1" t="s">
        <v>174</v>
      </c>
    </row>
    <row r="172" spans="1:27" x14ac:dyDescent="0.25">
      <c r="A172" s="1" t="s">
        <v>417</v>
      </c>
      <c r="B172" s="1" t="s">
        <v>418</v>
      </c>
      <c r="C172" s="1" t="s">
        <v>394</v>
      </c>
      <c r="D172" s="1" t="s">
        <v>395</v>
      </c>
      <c r="E172" s="1" t="s">
        <v>30</v>
      </c>
      <c r="F172" s="1" t="s">
        <v>174</v>
      </c>
      <c r="G172" s="1" t="s">
        <v>433</v>
      </c>
      <c r="H172" s="1" t="s">
        <v>434</v>
      </c>
      <c r="I172" s="1" t="s">
        <v>7</v>
      </c>
      <c r="J172" s="1" t="s">
        <v>435</v>
      </c>
      <c r="K172" s="1" t="s">
        <v>425</v>
      </c>
      <c r="L172" s="1" t="s">
        <v>426</v>
      </c>
      <c r="M172" s="1" t="s">
        <v>37</v>
      </c>
      <c r="N172" s="2">
        <v>87500</v>
      </c>
      <c r="O172" s="1" t="s">
        <v>38</v>
      </c>
      <c r="P172" s="2">
        <v>87500</v>
      </c>
      <c r="Q172" s="1" t="s">
        <v>93</v>
      </c>
      <c r="R172" s="1" t="s">
        <v>94</v>
      </c>
      <c r="S172" s="1" t="s">
        <v>54</v>
      </c>
      <c r="T172" s="1" t="s">
        <v>42</v>
      </c>
      <c r="U172" s="1" t="s">
        <v>43</v>
      </c>
      <c r="V172" s="1" t="s">
        <v>55</v>
      </c>
      <c r="W172" s="1" t="s">
        <v>56</v>
      </c>
      <c r="X172" s="1" t="s">
        <v>43</v>
      </c>
      <c r="Y172" s="2">
        <v>87500</v>
      </c>
      <c r="Z172" s="1" t="s">
        <v>46</v>
      </c>
      <c r="AA172" s="1" t="s">
        <v>174</v>
      </c>
    </row>
    <row r="173" spans="1:27" x14ac:dyDescent="0.25">
      <c r="A173" s="1" t="s">
        <v>417</v>
      </c>
      <c r="B173" s="1" t="s">
        <v>418</v>
      </c>
      <c r="C173" s="1" t="s">
        <v>394</v>
      </c>
      <c r="D173" s="1" t="s">
        <v>395</v>
      </c>
      <c r="E173" s="1" t="s">
        <v>30</v>
      </c>
      <c r="F173" s="1" t="s">
        <v>131</v>
      </c>
      <c r="G173" s="1" t="s">
        <v>3471</v>
      </c>
      <c r="H173" s="1" t="s">
        <v>3472</v>
      </c>
      <c r="I173" s="1" t="s">
        <v>7</v>
      </c>
      <c r="J173" s="1" t="s">
        <v>3473</v>
      </c>
      <c r="K173" s="1" t="s">
        <v>135</v>
      </c>
      <c r="L173" s="1" t="s">
        <v>136</v>
      </c>
      <c r="M173" s="1" t="s">
        <v>3402</v>
      </c>
      <c r="N173" s="2">
        <v>72635</v>
      </c>
      <c r="O173" s="1" t="s">
        <v>108</v>
      </c>
      <c r="P173" s="2">
        <v>19600</v>
      </c>
      <c r="Q173" s="1" t="s">
        <v>165</v>
      </c>
      <c r="R173" s="1" t="s">
        <v>40</v>
      </c>
      <c r="S173" s="1" t="s">
        <v>54</v>
      </c>
      <c r="T173" s="1" t="s">
        <v>42</v>
      </c>
      <c r="U173" s="1" t="s">
        <v>43</v>
      </c>
      <c r="V173" s="1" t="s">
        <v>55</v>
      </c>
      <c r="W173" s="1" t="s">
        <v>56</v>
      </c>
      <c r="X173" s="1" t="s">
        <v>43</v>
      </c>
      <c r="Y173" s="2" t="s">
        <v>43</v>
      </c>
      <c r="Z173" s="1" t="s">
        <v>46</v>
      </c>
      <c r="AA173" s="1" t="s">
        <v>131</v>
      </c>
    </row>
    <row r="174" spans="1:27" x14ac:dyDescent="0.25">
      <c r="A174" s="1" t="s">
        <v>417</v>
      </c>
      <c r="B174" s="1" t="s">
        <v>418</v>
      </c>
      <c r="C174" s="1" t="s">
        <v>394</v>
      </c>
      <c r="D174" s="1" t="s">
        <v>395</v>
      </c>
      <c r="E174" s="1" t="s">
        <v>30</v>
      </c>
      <c r="F174" s="1" t="s">
        <v>131</v>
      </c>
      <c r="G174" s="1" t="s">
        <v>3471</v>
      </c>
      <c r="H174" s="1" t="s">
        <v>3474</v>
      </c>
      <c r="I174" s="1" t="s">
        <v>7</v>
      </c>
      <c r="J174" s="1" t="s">
        <v>3473</v>
      </c>
      <c r="K174" s="1" t="s">
        <v>135</v>
      </c>
      <c r="L174" s="1" t="s">
        <v>136</v>
      </c>
      <c r="M174" s="1" t="s">
        <v>3402</v>
      </c>
      <c r="N174" s="2">
        <v>72635</v>
      </c>
      <c r="O174" s="1" t="s">
        <v>108</v>
      </c>
      <c r="P174" s="2">
        <v>30000</v>
      </c>
      <c r="Q174" s="1" t="s">
        <v>165</v>
      </c>
      <c r="R174" s="1" t="s">
        <v>40</v>
      </c>
      <c r="S174" s="1" t="s">
        <v>54</v>
      </c>
      <c r="T174" s="1" t="s">
        <v>42</v>
      </c>
      <c r="U174" s="1" t="s">
        <v>43</v>
      </c>
      <c r="V174" s="1" t="s">
        <v>55</v>
      </c>
      <c r="W174" s="1" t="s">
        <v>56</v>
      </c>
      <c r="X174" s="1" t="s">
        <v>43</v>
      </c>
      <c r="Y174" s="2" t="s">
        <v>43</v>
      </c>
      <c r="Z174" s="1" t="s">
        <v>46</v>
      </c>
      <c r="AA174" s="1" t="s">
        <v>131</v>
      </c>
    </row>
    <row r="175" spans="1:27" x14ac:dyDescent="0.25">
      <c r="A175" s="1" t="s">
        <v>417</v>
      </c>
      <c r="B175" s="1" t="s">
        <v>418</v>
      </c>
      <c r="C175" s="1" t="s">
        <v>394</v>
      </c>
      <c r="D175" s="1" t="s">
        <v>395</v>
      </c>
      <c r="E175" s="1" t="s">
        <v>30</v>
      </c>
      <c r="F175" s="1" t="s">
        <v>131</v>
      </c>
      <c r="G175" s="1" t="s">
        <v>3471</v>
      </c>
      <c r="H175" s="1" t="s">
        <v>3475</v>
      </c>
      <c r="I175" s="1" t="s">
        <v>7</v>
      </c>
      <c r="J175" s="1" t="s">
        <v>3473</v>
      </c>
      <c r="K175" s="1" t="s">
        <v>135</v>
      </c>
      <c r="L175" s="1" t="s">
        <v>136</v>
      </c>
      <c r="M175" s="1" t="s">
        <v>3402</v>
      </c>
      <c r="N175" s="2">
        <v>72635</v>
      </c>
      <c r="O175" s="1" t="s">
        <v>108</v>
      </c>
      <c r="P175" s="2">
        <v>1820</v>
      </c>
      <c r="Q175" s="1" t="s">
        <v>165</v>
      </c>
      <c r="R175" s="1" t="s">
        <v>40</v>
      </c>
      <c r="S175" s="1" t="s">
        <v>54</v>
      </c>
      <c r="T175" s="1" t="s">
        <v>42</v>
      </c>
      <c r="U175" s="1" t="s">
        <v>43</v>
      </c>
      <c r="V175" s="1" t="s">
        <v>55</v>
      </c>
      <c r="W175" s="1" t="s">
        <v>56</v>
      </c>
      <c r="X175" s="1" t="s">
        <v>43</v>
      </c>
      <c r="Y175" s="2" t="s">
        <v>43</v>
      </c>
      <c r="Z175" s="1" t="s">
        <v>46</v>
      </c>
      <c r="AA175" s="1" t="s">
        <v>131</v>
      </c>
    </row>
    <row r="176" spans="1:27" x14ac:dyDescent="0.25">
      <c r="A176" s="1" t="s">
        <v>417</v>
      </c>
      <c r="B176" s="1" t="s">
        <v>418</v>
      </c>
      <c r="C176" s="1" t="s">
        <v>394</v>
      </c>
      <c r="D176" s="1" t="s">
        <v>395</v>
      </c>
      <c r="E176" s="1" t="s">
        <v>30</v>
      </c>
      <c r="F176" s="1" t="s">
        <v>131</v>
      </c>
      <c r="G176" s="1" t="s">
        <v>3471</v>
      </c>
      <c r="H176" s="1" t="s">
        <v>3476</v>
      </c>
      <c r="I176" s="1" t="s">
        <v>7</v>
      </c>
      <c r="J176" s="1" t="s">
        <v>3473</v>
      </c>
      <c r="K176" s="1" t="s">
        <v>135</v>
      </c>
      <c r="L176" s="1" t="s">
        <v>136</v>
      </c>
      <c r="M176" s="1" t="s">
        <v>3402</v>
      </c>
      <c r="N176" s="2">
        <v>72635</v>
      </c>
      <c r="O176" s="1" t="s">
        <v>108</v>
      </c>
      <c r="P176" s="2">
        <v>2800</v>
      </c>
      <c r="Q176" s="1" t="s">
        <v>165</v>
      </c>
      <c r="R176" s="1" t="s">
        <v>40</v>
      </c>
      <c r="S176" s="1" t="s">
        <v>54</v>
      </c>
      <c r="T176" s="1" t="s">
        <v>42</v>
      </c>
      <c r="U176" s="1" t="s">
        <v>43</v>
      </c>
      <c r="V176" s="1" t="s">
        <v>55</v>
      </c>
      <c r="W176" s="1" t="s">
        <v>56</v>
      </c>
      <c r="X176" s="1" t="s">
        <v>43</v>
      </c>
      <c r="Y176" s="2" t="s">
        <v>43</v>
      </c>
      <c r="Z176" s="1" t="s">
        <v>46</v>
      </c>
      <c r="AA176" s="1" t="s">
        <v>131</v>
      </c>
    </row>
    <row r="177" spans="1:27" x14ac:dyDescent="0.25">
      <c r="A177" s="1" t="s">
        <v>417</v>
      </c>
      <c r="B177" s="1" t="s">
        <v>418</v>
      </c>
      <c r="C177" s="1" t="s">
        <v>394</v>
      </c>
      <c r="D177" s="1" t="s">
        <v>395</v>
      </c>
      <c r="E177" s="1" t="s">
        <v>30</v>
      </c>
      <c r="F177" s="1" t="s">
        <v>131</v>
      </c>
      <c r="G177" s="1" t="s">
        <v>3471</v>
      </c>
      <c r="H177" s="1" t="s">
        <v>3477</v>
      </c>
      <c r="I177" s="1" t="s">
        <v>7</v>
      </c>
      <c r="J177" s="1" t="s">
        <v>3473</v>
      </c>
      <c r="K177" s="1" t="s">
        <v>135</v>
      </c>
      <c r="L177" s="1" t="s">
        <v>136</v>
      </c>
      <c r="M177" s="1" t="s">
        <v>3402</v>
      </c>
      <c r="N177" s="2">
        <v>72635</v>
      </c>
      <c r="O177" s="1" t="s">
        <v>108</v>
      </c>
      <c r="P177" s="2">
        <v>415</v>
      </c>
      <c r="Q177" s="1" t="s">
        <v>165</v>
      </c>
      <c r="R177" s="1" t="s">
        <v>40</v>
      </c>
      <c r="S177" s="1" t="s">
        <v>54</v>
      </c>
      <c r="T177" s="1" t="s">
        <v>42</v>
      </c>
      <c r="U177" s="1" t="s">
        <v>43</v>
      </c>
      <c r="V177" s="1" t="s">
        <v>55</v>
      </c>
      <c r="W177" s="1" t="s">
        <v>56</v>
      </c>
      <c r="X177" s="1" t="s">
        <v>43</v>
      </c>
      <c r="Y177" s="2" t="s">
        <v>43</v>
      </c>
      <c r="Z177" s="1" t="s">
        <v>46</v>
      </c>
      <c r="AA177" s="1" t="s">
        <v>131</v>
      </c>
    </row>
    <row r="178" spans="1:27" x14ac:dyDescent="0.25">
      <c r="A178" s="1" t="s">
        <v>417</v>
      </c>
      <c r="B178" s="1" t="s">
        <v>418</v>
      </c>
      <c r="C178" s="1" t="s">
        <v>394</v>
      </c>
      <c r="D178" s="1" t="s">
        <v>395</v>
      </c>
      <c r="E178" s="1" t="s">
        <v>30</v>
      </c>
      <c r="F178" s="1" t="s">
        <v>131</v>
      </c>
      <c r="G178" s="1" t="s">
        <v>3471</v>
      </c>
      <c r="H178" s="1" t="s">
        <v>3478</v>
      </c>
      <c r="I178" s="1" t="s">
        <v>7</v>
      </c>
      <c r="J178" s="1" t="s">
        <v>3473</v>
      </c>
      <c r="K178" s="1" t="s">
        <v>135</v>
      </c>
      <c r="L178" s="1" t="s">
        <v>136</v>
      </c>
      <c r="M178" s="1" t="s">
        <v>3402</v>
      </c>
      <c r="N178" s="2">
        <v>72635</v>
      </c>
      <c r="O178" s="1" t="s">
        <v>108</v>
      </c>
      <c r="P178" s="2">
        <v>18000</v>
      </c>
      <c r="Q178" s="1" t="s">
        <v>165</v>
      </c>
      <c r="R178" s="1" t="s">
        <v>40</v>
      </c>
      <c r="S178" s="1" t="s">
        <v>54</v>
      </c>
      <c r="T178" s="1" t="s">
        <v>42</v>
      </c>
      <c r="U178" s="1" t="s">
        <v>43</v>
      </c>
      <c r="V178" s="1" t="s">
        <v>55</v>
      </c>
      <c r="W178" s="1" t="s">
        <v>56</v>
      </c>
      <c r="X178" s="1" t="s">
        <v>43</v>
      </c>
      <c r="Y178" s="2" t="s">
        <v>43</v>
      </c>
      <c r="Z178" s="1" t="s">
        <v>46</v>
      </c>
      <c r="AA178" s="1" t="s">
        <v>131</v>
      </c>
    </row>
    <row r="179" spans="1:27" x14ac:dyDescent="0.25">
      <c r="A179" s="1" t="s">
        <v>417</v>
      </c>
      <c r="B179" s="1" t="s">
        <v>418</v>
      </c>
      <c r="C179" s="1" t="s">
        <v>394</v>
      </c>
      <c r="D179" s="1" t="s">
        <v>395</v>
      </c>
      <c r="E179" s="1" t="s">
        <v>30</v>
      </c>
      <c r="F179" s="1" t="s">
        <v>95</v>
      </c>
      <c r="G179" s="1" t="s">
        <v>3479</v>
      </c>
      <c r="H179" s="1" t="s">
        <v>3480</v>
      </c>
      <c r="I179" s="1" t="s">
        <v>7</v>
      </c>
      <c r="J179" s="1" t="s">
        <v>3481</v>
      </c>
      <c r="K179" s="1" t="s">
        <v>135</v>
      </c>
      <c r="L179" s="1" t="s">
        <v>136</v>
      </c>
      <c r="M179" s="1" t="s">
        <v>3402</v>
      </c>
      <c r="N179" s="2">
        <v>211000</v>
      </c>
      <c r="O179" s="1" t="s">
        <v>108</v>
      </c>
      <c r="P179" s="2">
        <v>60000</v>
      </c>
      <c r="Q179" s="1" t="s">
        <v>83</v>
      </c>
      <c r="R179" s="1" t="s">
        <v>40</v>
      </c>
      <c r="S179" s="1" t="s">
        <v>54</v>
      </c>
      <c r="T179" s="1" t="s">
        <v>42</v>
      </c>
      <c r="U179" s="1" t="s">
        <v>43</v>
      </c>
      <c r="V179" s="1" t="s">
        <v>55</v>
      </c>
      <c r="W179" s="1" t="s">
        <v>56</v>
      </c>
      <c r="X179" s="1" t="s">
        <v>43</v>
      </c>
      <c r="Y179" s="2" t="s">
        <v>43</v>
      </c>
      <c r="Z179" s="1" t="s">
        <v>46</v>
      </c>
      <c r="AA179" s="1" t="s">
        <v>174</v>
      </c>
    </row>
    <row r="180" spans="1:27" x14ac:dyDescent="0.25">
      <c r="A180" s="1" t="s">
        <v>417</v>
      </c>
      <c r="B180" s="1" t="s">
        <v>418</v>
      </c>
      <c r="C180" s="1" t="s">
        <v>394</v>
      </c>
      <c r="D180" s="1" t="s">
        <v>395</v>
      </c>
      <c r="E180" s="1" t="s">
        <v>30</v>
      </c>
      <c r="F180" s="1" t="s">
        <v>95</v>
      </c>
      <c r="G180" s="1" t="s">
        <v>3479</v>
      </c>
      <c r="H180" s="1" t="s">
        <v>3482</v>
      </c>
      <c r="I180" s="1" t="s">
        <v>7</v>
      </c>
      <c r="J180" s="1" t="s">
        <v>3481</v>
      </c>
      <c r="K180" s="1" t="s">
        <v>135</v>
      </c>
      <c r="L180" s="1" t="s">
        <v>136</v>
      </c>
      <c r="M180" s="1" t="s">
        <v>3402</v>
      </c>
      <c r="N180" s="2">
        <v>211000</v>
      </c>
      <c r="O180" s="1" t="s">
        <v>108</v>
      </c>
      <c r="P180" s="2">
        <v>4000</v>
      </c>
      <c r="Q180" s="1" t="s">
        <v>83</v>
      </c>
      <c r="R180" s="1" t="s">
        <v>40</v>
      </c>
      <c r="S180" s="1" t="s">
        <v>54</v>
      </c>
      <c r="T180" s="1" t="s">
        <v>42</v>
      </c>
      <c r="U180" s="1" t="s">
        <v>43</v>
      </c>
      <c r="V180" s="1" t="s">
        <v>55</v>
      </c>
      <c r="W180" s="1" t="s">
        <v>56</v>
      </c>
      <c r="X180" s="1" t="s">
        <v>43</v>
      </c>
      <c r="Y180" s="2" t="s">
        <v>43</v>
      </c>
      <c r="Z180" s="1" t="s">
        <v>46</v>
      </c>
      <c r="AA180" s="1" t="s">
        <v>174</v>
      </c>
    </row>
    <row r="181" spans="1:27" x14ac:dyDescent="0.25">
      <c r="A181" s="1" t="s">
        <v>417</v>
      </c>
      <c r="B181" s="1" t="s">
        <v>418</v>
      </c>
      <c r="C181" s="1" t="s">
        <v>394</v>
      </c>
      <c r="D181" s="1" t="s">
        <v>395</v>
      </c>
      <c r="E181" s="1" t="s">
        <v>30</v>
      </c>
      <c r="F181" s="1" t="s">
        <v>95</v>
      </c>
      <c r="G181" s="1" t="s">
        <v>3479</v>
      </c>
      <c r="H181" s="1" t="s">
        <v>3483</v>
      </c>
      <c r="I181" s="1" t="s">
        <v>7</v>
      </c>
      <c r="J181" s="1" t="s">
        <v>3481</v>
      </c>
      <c r="K181" s="1" t="s">
        <v>135</v>
      </c>
      <c r="L181" s="1" t="s">
        <v>136</v>
      </c>
      <c r="M181" s="1" t="s">
        <v>3402</v>
      </c>
      <c r="N181" s="2">
        <v>211000</v>
      </c>
      <c r="O181" s="1" t="s">
        <v>108</v>
      </c>
      <c r="P181" s="2">
        <v>100000</v>
      </c>
      <c r="Q181" s="1" t="s">
        <v>83</v>
      </c>
      <c r="R181" s="1" t="s">
        <v>40</v>
      </c>
      <c r="S181" s="1" t="s">
        <v>54</v>
      </c>
      <c r="T181" s="1" t="s">
        <v>42</v>
      </c>
      <c r="U181" s="1" t="s">
        <v>43</v>
      </c>
      <c r="V181" s="1" t="s">
        <v>55</v>
      </c>
      <c r="W181" s="1" t="s">
        <v>56</v>
      </c>
      <c r="X181" s="1" t="s">
        <v>43</v>
      </c>
      <c r="Y181" s="2" t="s">
        <v>43</v>
      </c>
      <c r="Z181" s="1" t="s">
        <v>46</v>
      </c>
      <c r="AA181" s="1" t="s">
        <v>174</v>
      </c>
    </row>
    <row r="182" spans="1:27" x14ac:dyDescent="0.25">
      <c r="A182" s="1" t="s">
        <v>417</v>
      </c>
      <c r="B182" s="1" t="s">
        <v>418</v>
      </c>
      <c r="C182" s="1" t="s">
        <v>394</v>
      </c>
      <c r="D182" s="1" t="s">
        <v>395</v>
      </c>
      <c r="E182" s="1" t="s">
        <v>30</v>
      </c>
      <c r="F182" s="1" t="s">
        <v>95</v>
      </c>
      <c r="G182" s="1" t="s">
        <v>3479</v>
      </c>
      <c r="H182" s="1" t="s">
        <v>3484</v>
      </c>
      <c r="I182" s="1" t="s">
        <v>7</v>
      </c>
      <c r="J182" s="1" t="s">
        <v>3481</v>
      </c>
      <c r="K182" s="1" t="s">
        <v>135</v>
      </c>
      <c r="L182" s="1" t="s">
        <v>136</v>
      </c>
      <c r="M182" s="1" t="s">
        <v>3402</v>
      </c>
      <c r="N182" s="2">
        <v>211000</v>
      </c>
      <c r="O182" s="1" t="s">
        <v>108</v>
      </c>
      <c r="P182" s="2">
        <v>42000</v>
      </c>
      <c r="Q182" s="1" t="s">
        <v>83</v>
      </c>
      <c r="R182" s="1" t="s">
        <v>40</v>
      </c>
      <c r="S182" s="1" t="s">
        <v>54</v>
      </c>
      <c r="T182" s="1" t="s">
        <v>42</v>
      </c>
      <c r="U182" s="1" t="s">
        <v>43</v>
      </c>
      <c r="V182" s="1" t="s">
        <v>55</v>
      </c>
      <c r="W182" s="1" t="s">
        <v>56</v>
      </c>
      <c r="X182" s="1" t="s">
        <v>43</v>
      </c>
      <c r="Y182" s="2" t="s">
        <v>43</v>
      </c>
      <c r="Z182" s="1" t="s">
        <v>46</v>
      </c>
      <c r="AA182" s="1" t="s">
        <v>174</v>
      </c>
    </row>
    <row r="183" spans="1:27" x14ac:dyDescent="0.25">
      <c r="A183" s="1" t="s">
        <v>417</v>
      </c>
      <c r="B183" s="1" t="s">
        <v>418</v>
      </c>
      <c r="C183" s="1" t="s">
        <v>394</v>
      </c>
      <c r="D183" s="1" t="s">
        <v>395</v>
      </c>
      <c r="E183" s="1" t="s">
        <v>30</v>
      </c>
      <c r="F183" s="1" t="s">
        <v>95</v>
      </c>
      <c r="G183" s="1" t="s">
        <v>3479</v>
      </c>
      <c r="H183" s="1" t="s">
        <v>3485</v>
      </c>
      <c r="I183" s="1" t="s">
        <v>7</v>
      </c>
      <c r="J183" s="1" t="s">
        <v>3481</v>
      </c>
      <c r="K183" s="1" t="s">
        <v>135</v>
      </c>
      <c r="L183" s="1" t="s">
        <v>136</v>
      </c>
      <c r="M183" s="1" t="s">
        <v>3402</v>
      </c>
      <c r="N183" s="2">
        <v>211000</v>
      </c>
      <c r="O183" s="1" t="s">
        <v>108</v>
      </c>
      <c r="P183" s="2">
        <v>5000</v>
      </c>
      <c r="Q183" s="1" t="s">
        <v>83</v>
      </c>
      <c r="R183" s="1" t="s">
        <v>40</v>
      </c>
      <c r="S183" s="1" t="s">
        <v>54</v>
      </c>
      <c r="T183" s="1" t="s">
        <v>42</v>
      </c>
      <c r="U183" s="1" t="s">
        <v>43</v>
      </c>
      <c r="V183" s="1" t="s">
        <v>55</v>
      </c>
      <c r="W183" s="1" t="s">
        <v>56</v>
      </c>
      <c r="X183" s="1" t="s">
        <v>43</v>
      </c>
      <c r="Y183" s="2" t="s">
        <v>43</v>
      </c>
      <c r="Z183" s="1" t="s">
        <v>46</v>
      </c>
      <c r="AA183" s="1" t="s">
        <v>174</v>
      </c>
    </row>
    <row r="184" spans="1:27" x14ac:dyDescent="0.25">
      <c r="A184" s="1" t="s">
        <v>417</v>
      </c>
      <c r="B184" s="1" t="s">
        <v>418</v>
      </c>
      <c r="C184" s="1" t="s">
        <v>394</v>
      </c>
      <c r="D184" s="1" t="s">
        <v>395</v>
      </c>
      <c r="E184" s="1" t="s">
        <v>30</v>
      </c>
      <c r="F184" s="1" t="s">
        <v>174</v>
      </c>
      <c r="G184" s="1" t="s">
        <v>3486</v>
      </c>
      <c r="H184" s="1" t="s">
        <v>3487</v>
      </c>
      <c r="I184" s="1" t="s">
        <v>7</v>
      </c>
      <c r="J184" s="1" t="s">
        <v>3473</v>
      </c>
      <c r="K184" s="1" t="s">
        <v>135</v>
      </c>
      <c r="L184" s="1" t="s">
        <v>136</v>
      </c>
      <c r="M184" s="1" t="s">
        <v>3402</v>
      </c>
      <c r="N184" s="2">
        <v>72635</v>
      </c>
      <c r="O184" s="1" t="s">
        <v>108</v>
      </c>
      <c r="P184" s="2">
        <v>19600</v>
      </c>
      <c r="Q184" s="1" t="s">
        <v>165</v>
      </c>
      <c r="R184" s="1" t="s">
        <v>40</v>
      </c>
      <c r="S184" s="1" t="s">
        <v>54</v>
      </c>
      <c r="T184" s="1" t="s">
        <v>42</v>
      </c>
      <c r="U184" s="1" t="s">
        <v>43</v>
      </c>
      <c r="V184" s="1" t="s">
        <v>55</v>
      </c>
      <c r="W184" s="1" t="s">
        <v>56</v>
      </c>
      <c r="X184" s="1" t="s">
        <v>43</v>
      </c>
      <c r="Y184" s="2" t="s">
        <v>43</v>
      </c>
      <c r="Z184" s="1" t="s">
        <v>46</v>
      </c>
      <c r="AA184" s="1" t="s">
        <v>64</v>
      </c>
    </row>
    <row r="185" spans="1:27" x14ac:dyDescent="0.25">
      <c r="A185" s="1" t="s">
        <v>417</v>
      </c>
      <c r="B185" s="1" t="s">
        <v>418</v>
      </c>
      <c r="C185" s="1" t="s">
        <v>394</v>
      </c>
      <c r="D185" s="1" t="s">
        <v>395</v>
      </c>
      <c r="E185" s="1" t="s">
        <v>30</v>
      </c>
      <c r="F185" s="1" t="s">
        <v>174</v>
      </c>
      <c r="G185" s="1" t="s">
        <v>3486</v>
      </c>
      <c r="H185" s="1" t="s">
        <v>3488</v>
      </c>
      <c r="I185" s="1" t="s">
        <v>7</v>
      </c>
      <c r="J185" s="1" t="s">
        <v>3473</v>
      </c>
      <c r="K185" s="1" t="s">
        <v>135</v>
      </c>
      <c r="L185" s="1" t="s">
        <v>136</v>
      </c>
      <c r="M185" s="1" t="s">
        <v>3402</v>
      </c>
      <c r="N185" s="2">
        <v>72635</v>
      </c>
      <c r="O185" s="1" t="s">
        <v>108</v>
      </c>
      <c r="P185" s="2">
        <v>30000</v>
      </c>
      <c r="Q185" s="1" t="s">
        <v>165</v>
      </c>
      <c r="R185" s="1" t="s">
        <v>40</v>
      </c>
      <c r="S185" s="1" t="s">
        <v>54</v>
      </c>
      <c r="T185" s="1" t="s">
        <v>42</v>
      </c>
      <c r="U185" s="1" t="s">
        <v>43</v>
      </c>
      <c r="V185" s="1" t="s">
        <v>55</v>
      </c>
      <c r="W185" s="1" t="s">
        <v>56</v>
      </c>
      <c r="X185" s="1" t="s">
        <v>43</v>
      </c>
      <c r="Y185" s="2" t="s">
        <v>43</v>
      </c>
      <c r="Z185" s="1" t="s">
        <v>46</v>
      </c>
      <c r="AA185" s="1" t="s">
        <v>64</v>
      </c>
    </row>
    <row r="186" spans="1:27" x14ac:dyDescent="0.25">
      <c r="A186" s="1" t="s">
        <v>417</v>
      </c>
      <c r="B186" s="1" t="s">
        <v>418</v>
      </c>
      <c r="C186" s="1" t="s">
        <v>394</v>
      </c>
      <c r="D186" s="1" t="s">
        <v>395</v>
      </c>
      <c r="E186" s="1" t="s">
        <v>30</v>
      </c>
      <c r="F186" s="1" t="s">
        <v>174</v>
      </c>
      <c r="G186" s="1" t="s">
        <v>3486</v>
      </c>
      <c r="H186" s="1" t="s">
        <v>3489</v>
      </c>
      <c r="I186" s="1" t="s">
        <v>7</v>
      </c>
      <c r="J186" s="1" t="s">
        <v>3473</v>
      </c>
      <c r="K186" s="1" t="s">
        <v>135</v>
      </c>
      <c r="L186" s="1" t="s">
        <v>136</v>
      </c>
      <c r="M186" s="1" t="s">
        <v>3402</v>
      </c>
      <c r="N186" s="2">
        <v>72635</v>
      </c>
      <c r="O186" s="1" t="s">
        <v>108</v>
      </c>
      <c r="P186" s="2">
        <v>1820</v>
      </c>
      <c r="Q186" s="1" t="s">
        <v>165</v>
      </c>
      <c r="R186" s="1" t="s">
        <v>40</v>
      </c>
      <c r="S186" s="1" t="s">
        <v>54</v>
      </c>
      <c r="T186" s="1" t="s">
        <v>42</v>
      </c>
      <c r="U186" s="1" t="s">
        <v>43</v>
      </c>
      <c r="V186" s="1" t="s">
        <v>55</v>
      </c>
      <c r="W186" s="1" t="s">
        <v>56</v>
      </c>
      <c r="X186" s="1" t="s">
        <v>43</v>
      </c>
      <c r="Y186" s="2" t="s">
        <v>43</v>
      </c>
      <c r="Z186" s="1" t="s">
        <v>46</v>
      </c>
      <c r="AA186" s="1" t="s">
        <v>64</v>
      </c>
    </row>
    <row r="187" spans="1:27" x14ac:dyDescent="0.25">
      <c r="A187" s="1" t="s">
        <v>417</v>
      </c>
      <c r="B187" s="1" t="s">
        <v>418</v>
      </c>
      <c r="C187" s="1" t="s">
        <v>394</v>
      </c>
      <c r="D187" s="1" t="s">
        <v>395</v>
      </c>
      <c r="E187" s="1" t="s">
        <v>30</v>
      </c>
      <c r="F187" s="1" t="s">
        <v>174</v>
      </c>
      <c r="G187" s="1" t="s">
        <v>3486</v>
      </c>
      <c r="H187" s="1" t="s">
        <v>3490</v>
      </c>
      <c r="I187" s="1" t="s">
        <v>7</v>
      </c>
      <c r="J187" s="1" t="s">
        <v>3473</v>
      </c>
      <c r="K187" s="1" t="s">
        <v>135</v>
      </c>
      <c r="L187" s="1" t="s">
        <v>136</v>
      </c>
      <c r="M187" s="1" t="s">
        <v>3402</v>
      </c>
      <c r="N187" s="2">
        <v>72635</v>
      </c>
      <c r="O187" s="1" t="s">
        <v>108</v>
      </c>
      <c r="P187" s="2">
        <v>2800</v>
      </c>
      <c r="Q187" s="1" t="s">
        <v>165</v>
      </c>
      <c r="R187" s="1" t="s">
        <v>40</v>
      </c>
      <c r="S187" s="1" t="s">
        <v>54</v>
      </c>
      <c r="T187" s="1" t="s">
        <v>42</v>
      </c>
      <c r="U187" s="1" t="s">
        <v>43</v>
      </c>
      <c r="V187" s="1" t="s">
        <v>55</v>
      </c>
      <c r="W187" s="1" t="s">
        <v>56</v>
      </c>
      <c r="X187" s="1" t="s">
        <v>43</v>
      </c>
      <c r="Y187" s="2" t="s">
        <v>43</v>
      </c>
      <c r="Z187" s="1" t="s">
        <v>46</v>
      </c>
      <c r="AA187" s="1" t="s">
        <v>64</v>
      </c>
    </row>
    <row r="188" spans="1:27" x14ac:dyDescent="0.25">
      <c r="A188" s="1" t="s">
        <v>417</v>
      </c>
      <c r="B188" s="1" t="s">
        <v>418</v>
      </c>
      <c r="C188" s="1" t="s">
        <v>394</v>
      </c>
      <c r="D188" s="1" t="s">
        <v>395</v>
      </c>
      <c r="E188" s="1" t="s">
        <v>30</v>
      </c>
      <c r="F188" s="1" t="s">
        <v>174</v>
      </c>
      <c r="G188" s="1" t="s">
        <v>3486</v>
      </c>
      <c r="H188" s="1" t="s">
        <v>3491</v>
      </c>
      <c r="I188" s="1" t="s">
        <v>7</v>
      </c>
      <c r="J188" s="1" t="s">
        <v>3473</v>
      </c>
      <c r="K188" s="1" t="s">
        <v>135</v>
      </c>
      <c r="L188" s="1" t="s">
        <v>136</v>
      </c>
      <c r="M188" s="1" t="s">
        <v>3402</v>
      </c>
      <c r="N188" s="2">
        <v>72635</v>
      </c>
      <c r="O188" s="1" t="s">
        <v>108</v>
      </c>
      <c r="P188" s="2">
        <v>415</v>
      </c>
      <c r="Q188" s="1" t="s">
        <v>165</v>
      </c>
      <c r="R188" s="1" t="s">
        <v>40</v>
      </c>
      <c r="S188" s="1" t="s">
        <v>54</v>
      </c>
      <c r="T188" s="1" t="s">
        <v>42</v>
      </c>
      <c r="U188" s="1" t="s">
        <v>43</v>
      </c>
      <c r="V188" s="1" t="s">
        <v>55</v>
      </c>
      <c r="W188" s="1" t="s">
        <v>56</v>
      </c>
      <c r="X188" s="1" t="s">
        <v>43</v>
      </c>
      <c r="Y188" s="2" t="s">
        <v>43</v>
      </c>
      <c r="Z188" s="1" t="s">
        <v>46</v>
      </c>
      <c r="AA188" s="1" t="s">
        <v>64</v>
      </c>
    </row>
    <row r="189" spans="1:27" x14ac:dyDescent="0.25">
      <c r="A189" s="1" t="s">
        <v>417</v>
      </c>
      <c r="B189" s="1" t="s">
        <v>418</v>
      </c>
      <c r="C189" s="1" t="s">
        <v>394</v>
      </c>
      <c r="D189" s="1" t="s">
        <v>395</v>
      </c>
      <c r="E189" s="1" t="s">
        <v>30</v>
      </c>
      <c r="F189" s="1" t="s">
        <v>174</v>
      </c>
      <c r="G189" s="1" t="s">
        <v>3486</v>
      </c>
      <c r="H189" s="1" t="s">
        <v>3492</v>
      </c>
      <c r="I189" s="1" t="s">
        <v>7</v>
      </c>
      <c r="J189" s="1" t="s">
        <v>3473</v>
      </c>
      <c r="K189" s="1" t="s">
        <v>135</v>
      </c>
      <c r="L189" s="1" t="s">
        <v>136</v>
      </c>
      <c r="M189" s="1" t="s">
        <v>3402</v>
      </c>
      <c r="N189" s="2">
        <v>72635</v>
      </c>
      <c r="O189" s="1" t="s">
        <v>108</v>
      </c>
      <c r="P189" s="2">
        <v>18000</v>
      </c>
      <c r="Q189" s="1" t="s">
        <v>165</v>
      </c>
      <c r="R189" s="1" t="s">
        <v>40</v>
      </c>
      <c r="S189" s="1" t="s">
        <v>54</v>
      </c>
      <c r="T189" s="1" t="s">
        <v>42</v>
      </c>
      <c r="U189" s="1" t="s">
        <v>43</v>
      </c>
      <c r="V189" s="1" t="s">
        <v>55</v>
      </c>
      <c r="W189" s="1" t="s">
        <v>56</v>
      </c>
      <c r="X189" s="1" t="s">
        <v>43</v>
      </c>
      <c r="Y189" s="2" t="s">
        <v>43</v>
      </c>
      <c r="Z189" s="1" t="s">
        <v>46</v>
      </c>
      <c r="AA189" s="1" t="s">
        <v>64</v>
      </c>
    </row>
    <row r="190" spans="1:27" x14ac:dyDescent="0.25">
      <c r="A190" s="1" t="s">
        <v>417</v>
      </c>
      <c r="B190" s="1" t="s">
        <v>418</v>
      </c>
      <c r="C190" s="1" t="s">
        <v>394</v>
      </c>
      <c r="D190" s="1" t="s">
        <v>395</v>
      </c>
      <c r="E190" s="1" t="s">
        <v>30</v>
      </c>
      <c r="F190" s="1" t="s">
        <v>69</v>
      </c>
      <c r="G190" s="1" t="s">
        <v>3493</v>
      </c>
      <c r="H190" s="1" t="s">
        <v>3494</v>
      </c>
      <c r="I190" s="1" t="s">
        <v>7</v>
      </c>
      <c r="J190" s="1" t="s">
        <v>3495</v>
      </c>
      <c r="K190" s="1" t="s">
        <v>135</v>
      </c>
      <c r="L190" s="1" t="s">
        <v>136</v>
      </c>
      <c r="M190" s="1" t="s">
        <v>3402</v>
      </c>
      <c r="N190" s="2">
        <v>211000</v>
      </c>
      <c r="O190" s="1" t="s">
        <v>108</v>
      </c>
      <c r="P190" s="2">
        <v>60000</v>
      </c>
      <c r="Q190" s="1" t="s">
        <v>165</v>
      </c>
      <c r="R190" s="1" t="s">
        <v>40</v>
      </c>
      <c r="S190" s="1" t="s">
        <v>54</v>
      </c>
      <c r="T190" s="1" t="s">
        <v>42</v>
      </c>
      <c r="U190" s="1" t="s">
        <v>43</v>
      </c>
      <c r="V190" s="1" t="s">
        <v>55</v>
      </c>
      <c r="W190" s="1" t="s">
        <v>56</v>
      </c>
      <c r="X190" s="1" t="s">
        <v>43</v>
      </c>
      <c r="Y190" s="2" t="s">
        <v>43</v>
      </c>
      <c r="Z190" s="1" t="s">
        <v>46</v>
      </c>
      <c r="AA190" s="1" t="s">
        <v>189</v>
      </c>
    </row>
    <row r="191" spans="1:27" x14ac:dyDescent="0.25">
      <c r="A191" s="1" t="s">
        <v>417</v>
      </c>
      <c r="B191" s="1" t="s">
        <v>418</v>
      </c>
      <c r="C191" s="1" t="s">
        <v>394</v>
      </c>
      <c r="D191" s="1" t="s">
        <v>395</v>
      </c>
      <c r="E191" s="1" t="s">
        <v>30</v>
      </c>
      <c r="F191" s="1" t="s">
        <v>69</v>
      </c>
      <c r="G191" s="1" t="s">
        <v>3493</v>
      </c>
      <c r="H191" s="1" t="s">
        <v>3496</v>
      </c>
      <c r="I191" s="1" t="s">
        <v>7</v>
      </c>
      <c r="J191" s="1" t="s">
        <v>3495</v>
      </c>
      <c r="K191" s="1" t="s">
        <v>135</v>
      </c>
      <c r="L191" s="1" t="s">
        <v>136</v>
      </c>
      <c r="M191" s="1" t="s">
        <v>3402</v>
      </c>
      <c r="N191" s="2">
        <v>211000</v>
      </c>
      <c r="O191" s="1" t="s">
        <v>108</v>
      </c>
      <c r="P191" s="2">
        <v>4000</v>
      </c>
      <c r="Q191" s="1" t="s">
        <v>165</v>
      </c>
      <c r="R191" s="1" t="s">
        <v>40</v>
      </c>
      <c r="S191" s="1" t="s">
        <v>54</v>
      </c>
      <c r="T191" s="1" t="s">
        <v>42</v>
      </c>
      <c r="U191" s="1" t="s">
        <v>43</v>
      </c>
      <c r="V191" s="1" t="s">
        <v>55</v>
      </c>
      <c r="W191" s="1" t="s">
        <v>56</v>
      </c>
      <c r="X191" s="1" t="s">
        <v>43</v>
      </c>
      <c r="Y191" s="2" t="s">
        <v>43</v>
      </c>
      <c r="Z191" s="1" t="s">
        <v>46</v>
      </c>
      <c r="AA191" s="1" t="s">
        <v>189</v>
      </c>
    </row>
    <row r="192" spans="1:27" x14ac:dyDescent="0.25">
      <c r="A192" s="1" t="s">
        <v>417</v>
      </c>
      <c r="B192" s="1" t="s">
        <v>418</v>
      </c>
      <c r="C192" s="1" t="s">
        <v>394</v>
      </c>
      <c r="D192" s="1" t="s">
        <v>395</v>
      </c>
      <c r="E192" s="1" t="s">
        <v>30</v>
      </c>
      <c r="F192" s="1" t="s">
        <v>69</v>
      </c>
      <c r="G192" s="1" t="s">
        <v>3493</v>
      </c>
      <c r="H192" s="1" t="s">
        <v>3497</v>
      </c>
      <c r="I192" s="1" t="s">
        <v>7</v>
      </c>
      <c r="J192" s="1" t="s">
        <v>3495</v>
      </c>
      <c r="K192" s="1" t="s">
        <v>135</v>
      </c>
      <c r="L192" s="1" t="s">
        <v>136</v>
      </c>
      <c r="M192" s="1" t="s">
        <v>3402</v>
      </c>
      <c r="N192" s="2">
        <v>211000</v>
      </c>
      <c r="O192" s="1" t="s">
        <v>108</v>
      </c>
      <c r="P192" s="2">
        <v>100000</v>
      </c>
      <c r="Q192" s="1" t="s">
        <v>165</v>
      </c>
      <c r="R192" s="1" t="s">
        <v>40</v>
      </c>
      <c r="S192" s="1" t="s">
        <v>54</v>
      </c>
      <c r="T192" s="1" t="s">
        <v>42</v>
      </c>
      <c r="U192" s="1" t="s">
        <v>43</v>
      </c>
      <c r="V192" s="1" t="s">
        <v>55</v>
      </c>
      <c r="W192" s="1" t="s">
        <v>56</v>
      </c>
      <c r="X192" s="1" t="s">
        <v>43</v>
      </c>
      <c r="Y192" s="2" t="s">
        <v>43</v>
      </c>
      <c r="Z192" s="1" t="s">
        <v>46</v>
      </c>
      <c r="AA192" s="1" t="s">
        <v>189</v>
      </c>
    </row>
    <row r="193" spans="1:27" x14ac:dyDescent="0.25">
      <c r="A193" s="1" t="s">
        <v>417</v>
      </c>
      <c r="B193" s="1" t="s">
        <v>418</v>
      </c>
      <c r="C193" s="1" t="s">
        <v>394</v>
      </c>
      <c r="D193" s="1" t="s">
        <v>395</v>
      </c>
      <c r="E193" s="1" t="s">
        <v>30</v>
      </c>
      <c r="F193" s="1" t="s">
        <v>69</v>
      </c>
      <c r="G193" s="1" t="s">
        <v>3493</v>
      </c>
      <c r="H193" s="1" t="s">
        <v>3498</v>
      </c>
      <c r="I193" s="1" t="s">
        <v>7</v>
      </c>
      <c r="J193" s="1" t="s">
        <v>3495</v>
      </c>
      <c r="K193" s="1" t="s">
        <v>135</v>
      </c>
      <c r="L193" s="1" t="s">
        <v>136</v>
      </c>
      <c r="M193" s="1" t="s">
        <v>3402</v>
      </c>
      <c r="N193" s="2">
        <v>211000</v>
      </c>
      <c r="O193" s="1" t="s">
        <v>108</v>
      </c>
      <c r="P193" s="2">
        <v>42000</v>
      </c>
      <c r="Q193" s="1" t="s">
        <v>165</v>
      </c>
      <c r="R193" s="1" t="s">
        <v>40</v>
      </c>
      <c r="S193" s="1" t="s">
        <v>54</v>
      </c>
      <c r="T193" s="1" t="s">
        <v>42</v>
      </c>
      <c r="U193" s="1" t="s">
        <v>43</v>
      </c>
      <c r="V193" s="1" t="s">
        <v>55</v>
      </c>
      <c r="W193" s="1" t="s">
        <v>56</v>
      </c>
      <c r="X193" s="1" t="s">
        <v>43</v>
      </c>
      <c r="Y193" s="2" t="s">
        <v>43</v>
      </c>
      <c r="Z193" s="1" t="s">
        <v>46</v>
      </c>
      <c r="AA193" s="1" t="s">
        <v>189</v>
      </c>
    </row>
    <row r="194" spans="1:27" x14ac:dyDescent="0.25">
      <c r="A194" s="1" t="s">
        <v>417</v>
      </c>
      <c r="B194" s="1" t="s">
        <v>418</v>
      </c>
      <c r="C194" s="1" t="s">
        <v>394</v>
      </c>
      <c r="D194" s="1" t="s">
        <v>395</v>
      </c>
      <c r="E194" s="1" t="s">
        <v>30</v>
      </c>
      <c r="F194" s="1" t="s">
        <v>69</v>
      </c>
      <c r="G194" s="1" t="s">
        <v>3493</v>
      </c>
      <c r="H194" s="1" t="s">
        <v>3499</v>
      </c>
      <c r="I194" s="1" t="s">
        <v>7</v>
      </c>
      <c r="J194" s="1" t="s">
        <v>3495</v>
      </c>
      <c r="K194" s="1" t="s">
        <v>135</v>
      </c>
      <c r="L194" s="1" t="s">
        <v>136</v>
      </c>
      <c r="M194" s="1" t="s">
        <v>3402</v>
      </c>
      <c r="N194" s="2">
        <v>211000</v>
      </c>
      <c r="O194" s="1" t="s">
        <v>108</v>
      </c>
      <c r="P194" s="2">
        <v>5000</v>
      </c>
      <c r="Q194" s="1" t="s">
        <v>165</v>
      </c>
      <c r="R194" s="1" t="s">
        <v>40</v>
      </c>
      <c r="S194" s="1" t="s">
        <v>54</v>
      </c>
      <c r="T194" s="1" t="s">
        <v>42</v>
      </c>
      <c r="U194" s="1" t="s">
        <v>43</v>
      </c>
      <c r="V194" s="1" t="s">
        <v>55</v>
      </c>
      <c r="W194" s="1" t="s">
        <v>56</v>
      </c>
      <c r="X194" s="1" t="s">
        <v>43</v>
      </c>
      <c r="Y194" s="2" t="s">
        <v>43</v>
      </c>
      <c r="Z194" s="1" t="s">
        <v>46</v>
      </c>
      <c r="AA194" s="1" t="s">
        <v>189</v>
      </c>
    </row>
    <row r="195" spans="1:27" x14ac:dyDescent="0.25">
      <c r="A195" s="1" t="s">
        <v>417</v>
      </c>
      <c r="B195" s="1" t="s">
        <v>418</v>
      </c>
      <c r="C195" s="1" t="s">
        <v>394</v>
      </c>
      <c r="D195" s="1" t="s">
        <v>395</v>
      </c>
      <c r="E195" s="1" t="s">
        <v>30</v>
      </c>
      <c r="F195" s="1" t="s">
        <v>112</v>
      </c>
      <c r="G195" s="1" t="s">
        <v>3500</v>
      </c>
      <c r="H195" s="1" t="s">
        <v>3501</v>
      </c>
      <c r="I195" s="1" t="s">
        <v>7</v>
      </c>
      <c r="J195" s="1" t="s">
        <v>3502</v>
      </c>
      <c r="K195" s="1" t="s">
        <v>135</v>
      </c>
      <c r="L195" s="1" t="s">
        <v>136</v>
      </c>
      <c r="M195" s="1" t="s">
        <v>3402</v>
      </c>
      <c r="N195" s="2">
        <v>200000</v>
      </c>
      <c r="O195" s="1" t="s">
        <v>38</v>
      </c>
      <c r="P195" s="2">
        <v>200000</v>
      </c>
      <c r="Q195" s="1" t="s">
        <v>165</v>
      </c>
      <c r="R195" s="1" t="s">
        <v>40</v>
      </c>
      <c r="S195" s="1" t="s">
        <v>54</v>
      </c>
      <c r="T195" s="1" t="s">
        <v>42</v>
      </c>
      <c r="U195" s="1" t="s">
        <v>43</v>
      </c>
      <c r="V195" s="1" t="s">
        <v>55</v>
      </c>
      <c r="W195" s="1" t="s">
        <v>56</v>
      </c>
      <c r="X195" s="1" t="s">
        <v>43</v>
      </c>
      <c r="Y195" s="2" t="s">
        <v>43</v>
      </c>
      <c r="Z195" s="1" t="s">
        <v>46</v>
      </c>
      <c r="AA195" s="1" t="s">
        <v>76</v>
      </c>
    </row>
    <row r="196" spans="1:27" x14ac:dyDescent="0.25">
      <c r="A196" s="1" t="s">
        <v>417</v>
      </c>
      <c r="B196" s="1" t="s">
        <v>418</v>
      </c>
      <c r="C196" s="1" t="s">
        <v>394</v>
      </c>
      <c r="D196" s="1" t="s">
        <v>395</v>
      </c>
      <c r="E196" s="1" t="s">
        <v>30</v>
      </c>
      <c r="F196" s="1" t="s">
        <v>95</v>
      </c>
      <c r="G196" s="1" t="s">
        <v>4351</v>
      </c>
      <c r="H196" s="1" t="s">
        <v>4352</v>
      </c>
      <c r="I196" s="1" t="s">
        <v>7</v>
      </c>
      <c r="J196" s="1" t="s">
        <v>4353</v>
      </c>
      <c r="K196" s="1" t="s">
        <v>135</v>
      </c>
      <c r="L196" s="1" t="s">
        <v>136</v>
      </c>
      <c r="M196" s="1" t="s">
        <v>4296</v>
      </c>
      <c r="N196" s="2">
        <v>207000</v>
      </c>
      <c r="O196" s="1" t="s">
        <v>38</v>
      </c>
      <c r="P196" s="2">
        <v>207000</v>
      </c>
      <c r="Q196" s="1" t="s">
        <v>83</v>
      </c>
      <c r="R196" s="1" t="s">
        <v>40</v>
      </c>
      <c r="S196" s="1" t="s">
        <v>54</v>
      </c>
      <c r="T196" s="1" t="s">
        <v>42</v>
      </c>
      <c r="U196" s="1" t="s">
        <v>43</v>
      </c>
      <c r="V196" s="1" t="s">
        <v>55</v>
      </c>
      <c r="W196" s="1" t="s">
        <v>56</v>
      </c>
      <c r="X196" s="1" t="s">
        <v>43</v>
      </c>
      <c r="Y196" s="2" t="s">
        <v>43</v>
      </c>
      <c r="Z196" s="1" t="s">
        <v>46</v>
      </c>
      <c r="AA196" s="1" t="s">
        <v>174</v>
      </c>
    </row>
    <row r="197" spans="1:27" x14ac:dyDescent="0.25">
      <c r="A197" s="1" t="s">
        <v>417</v>
      </c>
      <c r="B197" s="1" t="s">
        <v>418</v>
      </c>
      <c r="C197" s="1" t="s">
        <v>394</v>
      </c>
      <c r="D197" s="1" t="s">
        <v>395</v>
      </c>
      <c r="E197" s="1" t="s">
        <v>30</v>
      </c>
      <c r="F197" s="1" t="s">
        <v>558</v>
      </c>
      <c r="G197" s="1" t="s">
        <v>5190</v>
      </c>
      <c r="H197" s="1" t="s">
        <v>5191</v>
      </c>
      <c r="I197" s="1" t="s">
        <v>7</v>
      </c>
      <c r="J197" s="1" t="s">
        <v>5192</v>
      </c>
      <c r="K197" s="1" t="s">
        <v>2841</v>
      </c>
      <c r="L197" s="1" t="s">
        <v>2842</v>
      </c>
      <c r="M197" s="1" t="s">
        <v>5053</v>
      </c>
      <c r="N197" s="2">
        <v>120000</v>
      </c>
      <c r="O197" s="1" t="s">
        <v>38</v>
      </c>
      <c r="P197" s="2">
        <v>120000</v>
      </c>
      <c r="Q197" s="1" t="s">
        <v>165</v>
      </c>
      <c r="R197" s="1" t="s">
        <v>40</v>
      </c>
      <c r="S197" s="1" t="s">
        <v>54</v>
      </c>
      <c r="T197" s="1" t="s">
        <v>42</v>
      </c>
      <c r="U197" s="1" t="s">
        <v>43</v>
      </c>
      <c r="V197" s="1" t="s">
        <v>55</v>
      </c>
      <c r="W197" s="1" t="s">
        <v>56</v>
      </c>
      <c r="X197" s="1" t="s">
        <v>43</v>
      </c>
      <c r="Y197" s="2" t="s">
        <v>43</v>
      </c>
      <c r="Z197" s="1" t="s">
        <v>46</v>
      </c>
      <c r="AA197" s="1" t="s">
        <v>228</v>
      </c>
    </row>
    <row r="198" spans="1:27" x14ac:dyDescent="0.25">
      <c r="A198" s="1" t="s">
        <v>392</v>
      </c>
      <c r="B198" s="1" t="s">
        <v>393</v>
      </c>
      <c r="C198" s="1" t="s">
        <v>394</v>
      </c>
      <c r="D198" s="1" t="s">
        <v>395</v>
      </c>
      <c r="E198" s="1" t="s">
        <v>30</v>
      </c>
      <c r="F198" s="1" t="s">
        <v>47</v>
      </c>
      <c r="G198" s="1" t="s">
        <v>396</v>
      </c>
      <c r="H198" s="1" t="s">
        <v>397</v>
      </c>
      <c r="I198" s="1" t="s">
        <v>7</v>
      </c>
      <c r="J198" s="1" t="s">
        <v>398</v>
      </c>
      <c r="K198" s="1" t="s">
        <v>399</v>
      </c>
      <c r="L198" s="1" t="s">
        <v>400</v>
      </c>
      <c r="M198" s="1" t="s">
        <v>37</v>
      </c>
      <c r="N198" s="2">
        <v>108259.87</v>
      </c>
      <c r="O198" s="1" t="s">
        <v>108</v>
      </c>
      <c r="P198" s="2">
        <v>79203.87</v>
      </c>
      <c r="Q198" s="1" t="s">
        <v>165</v>
      </c>
      <c r="R198" s="1" t="s">
        <v>40</v>
      </c>
      <c r="S198" s="1" t="s">
        <v>54</v>
      </c>
      <c r="T198" s="1" t="s">
        <v>42</v>
      </c>
      <c r="U198" s="1" t="s">
        <v>43</v>
      </c>
      <c r="V198" s="1" t="s">
        <v>55</v>
      </c>
      <c r="W198" s="1" t="s">
        <v>56</v>
      </c>
      <c r="X198" s="1" t="s">
        <v>43</v>
      </c>
      <c r="Y198" s="2" t="s">
        <v>43</v>
      </c>
      <c r="Z198" s="1" t="s">
        <v>46</v>
      </c>
      <c r="AA198" s="1" t="s">
        <v>47</v>
      </c>
    </row>
    <row r="199" spans="1:27" x14ac:dyDescent="0.25">
      <c r="A199" s="1" t="s">
        <v>392</v>
      </c>
      <c r="B199" s="1" t="s">
        <v>393</v>
      </c>
      <c r="C199" s="1" t="s">
        <v>394</v>
      </c>
      <c r="D199" s="1" t="s">
        <v>395</v>
      </c>
      <c r="E199" s="1" t="s">
        <v>30</v>
      </c>
      <c r="F199" s="1" t="s">
        <v>47</v>
      </c>
      <c r="G199" s="1" t="s">
        <v>396</v>
      </c>
      <c r="H199" s="1" t="s">
        <v>401</v>
      </c>
      <c r="I199" s="1" t="s">
        <v>7</v>
      </c>
      <c r="J199" s="1" t="s">
        <v>398</v>
      </c>
      <c r="K199" s="1" t="s">
        <v>399</v>
      </c>
      <c r="L199" s="1" t="s">
        <v>400</v>
      </c>
      <c r="M199" s="1" t="s">
        <v>37</v>
      </c>
      <c r="N199" s="2">
        <v>108259.87</v>
      </c>
      <c r="O199" s="1" t="s">
        <v>108</v>
      </c>
      <c r="P199" s="2">
        <v>29056</v>
      </c>
      <c r="Q199" s="1" t="s">
        <v>165</v>
      </c>
      <c r="R199" s="1" t="s">
        <v>40</v>
      </c>
      <c r="S199" s="1" t="s">
        <v>54</v>
      </c>
      <c r="T199" s="1" t="s">
        <v>42</v>
      </c>
      <c r="U199" s="1" t="s">
        <v>43</v>
      </c>
      <c r="V199" s="1" t="s">
        <v>55</v>
      </c>
      <c r="W199" s="1" t="s">
        <v>56</v>
      </c>
      <c r="X199" s="1" t="s">
        <v>43</v>
      </c>
      <c r="Y199" s="2" t="s">
        <v>43</v>
      </c>
      <c r="Z199" s="1" t="s">
        <v>46</v>
      </c>
      <c r="AA199" s="1" t="s">
        <v>47</v>
      </c>
    </row>
    <row r="200" spans="1:27" x14ac:dyDescent="0.25">
      <c r="A200" s="1" t="s">
        <v>392</v>
      </c>
      <c r="B200" s="1" t="s">
        <v>393</v>
      </c>
      <c r="C200" s="1" t="s">
        <v>394</v>
      </c>
      <c r="D200" s="1" t="s">
        <v>395</v>
      </c>
      <c r="E200" s="1" t="s">
        <v>30</v>
      </c>
      <c r="F200" s="1" t="s">
        <v>402</v>
      </c>
      <c r="G200" s="1" t="s">
        <v>403</v>
      </c>
      <c r="H200" s="1" t="s">
        <v>404</v>
      </c>
      <c r="I200" s="1" t="s">
        <v>7</v>
      </c>
      <c r="J200" s="1" t="s">
        <v>405</v>
      </c>
      <c r="K200" s="1" t="s">
        <v>282</v>
      </c>
      <c r="L200" s="1" t="s">
        <v>283</v>
      </c>
      <c r="M200" s="1" t="s">
        <v>37</v>
      </c>
      <c r="N200" s="2">
        <v>2321000</v>
      </c>
      <c r="O200" s="1" t="s">
        <v>38</v>
      </c>
      <c r="P200" s="2">
        <v>2321000</v>
      </c>
      <c r="Q200" s="1" t="s">
        <v>39</v>
      </c>
      <c r="R200" s="1" t="s">
        <v>40</v>
      </c>
      <c r="S200" s="1" t="s">
        <v>41</v>
      </c>
      <c r="T200" s="1" t="s">
        <v>42</v>
      </c>
      <c r="U200" s="1" t="s">
        <v>43</v>
      </c>
      <c r="V200" s="1" t="s">
        <v>44</v>
      </c>
      <c r="W200" s="1" t="s">
        <v>45</v>
      </c>
      <c r="X200" s="1" t="s">
        <v>43</v>
      </c>
      <c r="Y200" s="2" t="s">
        <v>43</v>
      </c>
      <c r="Z200" s="1" t="s">
        <v>46</v>
      </c>
      <c r="AA200" s="1" t="s">
        <v>174</v>
      </c>
    </row>
    <row r="201" spans="1:27" x14ac:dyDescent="0.25">
      <c r="A201" s="1" t="s">
        <v>392</v>
      </c>
      <c r="B201" s="1" t="s">
        <v>393</v>
      </c>
      <c r="C201" s="1" t="s">
        <v>394</v>
      </c>
      <c r="D201" s="1" t="s">
        <v>395</v>
      </c>
      <c r="E201" s="1" t="s">
        <v>30</v>
      </c>
      <c r="F201" s="1" t="s">
        <v>64</v>
      </c>
      <c r="G201" s="1" t="s">
        <v>406</v>
      </c>
      <c r="H201" s="1" t="s">
        <v>407</v>
      </c>
      <c r="I201" s="1" t="s">
        <v>7</v>
      </c>
      <c r="J201" s="1" t="s">
        <v>408</v>
      </c>
      <c r="K201" s="1" t="s">
        <v>409</v>
      </c>
      <c r="L201" s="1" t="s">
        <v>410</v>
      </c>
      <c r="M201" s="1" t="s">
        <v>37</v>
      </c>
      <c r="N201" s="2">
        <v>609000</v>
      </c>
      <c r="O201" s="1" t="s">
        <v>38</v>
      </c>
      <c r="P201" s="2">
        <v>609000</v>
      </c>
      <c r="Q201" s="1" t="s">
        <v>39</v>
      </c>
      <c r="R201" s="1" t="s">
        <v>40</v>
      </c>
      <c r="S201" s="1" t="s">
        <v>41</v>
      </c>
      <c r="T201" s="1" t="s">
        <v>42</v>
      </c>
      <c r="U201" s="1" t="s">
        <v>43</v>
      </c>
      <c r="V201" s="1" t="s">
        <v>44</v>
      </c>
      <c r="W201" s="1" t="s">
        <v>45</v>
      </c>
      <c r="X201" s="1" t="s">
        <v>43</v>
      </c>
      <c r="Y201" s="2" t="s">
        <v>43</v>
      </c>
      <c r="Z201" s="1" t="s">
        <v>46</v>
      </c>
      <c r="AA201" s="1" t="s">
        <v>64</v>
      </c>
    </row>
    <row r="202" spans="1:27" x14ac:dyDescent="0.25">
      <c r="A202" s="1" t="s">
        <v>392</v>
      </c>
      <c r="B202" s="1" t="s">
        <v>393</v>
      </c>
      <c r="C202" s="1" t="s">
        <v>394</v>
      </c>
      <c r="D202" s="1" t="s">
        <v>395</v>
      </c>
      <c r="E202" s="1" t="s">
        <v>30</v>
      </c>
      <c r="F202" s="1" t="s">
        <v>76</v>
      </c>
      <c r="G202" s="1" t="s">
        <v>411</v>
      </c>
      <c r="H202" s="1" t="s">
        <v>412</v>
      </c>
      <c r="I202" s="1" t="s">
        <v>7</v>
      </c>
      <c r="J202" s="1" t="s">
        <v>413</v>
      </c>
      <c r="K202" s="1" t="s">
        <v>399</v>
      </c>
      <c r="L202" s="1" t="s">
        <v>400</v>
      </c>
      <c r="M202" s="1" t="s">
        <v>37</v>
      </c>
      <c r="N202" s="2">
        <v>44863.66</v>
      </c>
      <c r="O202" s="1" t="s">
        <v>38</v>
      </c>
      <c r="P202" s="2">
        <v>44863.66</v>
      </c>
      <c r="Q202" s="1" t="s">
        <v>165</v>
      </c>
      <c r="R202" s="1" t="s">
        <v>40</v>
      </c>
      <c r="S202" s="1" t="s">
        <v>54</v>
      </c>
      <c r="T202" s="1" t="s">
        <v>42</v>
      </c>
      <c r="U202" s="1" t="s">
        <v>43</v>
      </c>
      <c r="V202" s="1" t="s">
        <v>55</v>
      </c>
      <c r="W202" s="1" t="s">
        <v>56</v>
      </c>
      <c r="X202" s="1" t="s">
        <v>43</v>
      </c>
      <c r="Y202" s="2" t="s">
        <v>43</v>
      </c>
      <c r="Z202" s="1" t="s">
        <v>46</v>
      </c>
      <c r="AA202" s="1" t="s">
        <v>76</v>
      </c>
    </row>
    <row r="203" spans="1:27" x14ac:dyDescent="0.25">
      <c r="A203" s="1" t="s">
        <v>392</v>
      </c>
      <c r="B203" s="1" t="s">
        <v>393</v>
      </c>
      <c r="C203" s="1" t="s">
        <v>394</v>
      </c>
      <c r="D203" s="1" t="s">
        <v>395</v>
      </c>
      <c r="E203" s="1" t="s">
        <v>30</v>
      </c>
      <c r="F203" s="1" t="s">
        <v>265</v>
      </c>
      <c r="G203" s="1" t="s">
        <v>414</v>
      </c>
      <c r="H203" s="1" t="s">
        <v>415</v>
      </c>
      <c r="I203" s="1" t="s">
        <v>7</v>
      </c>
      <c r="J203" s="1" t="s">
        <v>416</v>
      </c>
      <c r="K203" s="1" t="s">
        <v>212</v>
      </c>
      <c r="L203" s="1" t="s">
        <v>213</v>
      </c>
      <c r="M203" s="1" t="s">
        <v>37</v>
      </c>
      <c r="N203" s="2">
        <v>64000</v>
      </c>
      <c r="O203" s="1" t="s">
        <v>38</v>
      </c>
      <c r="P203" s="2">
        <v>64000</v>
      </c>
      <c r="Q203" s="1" t="s">
        <v>165</v>
      </c>
      <c r="R203" s="1" t="s">
        <v>40</v>
      </c>
      <c r="S203" s="1" t="s">
        <v>54</v>
      </c>
      <c r="T203" s="1" t="s">
        <v>42</v>
      </c>
      <c r="U203" s="1" t="s">
        <v>43</v>
      </c>
      <c r="V203" s="1" t="s">
        <v>55</v>
      </c>
      <c r="W203" s="1" t="s">
        <v>56</v>
      </c>
      <c r="X203" s="1" t="s">
        <v>43</v>
      </c>
      <c r="Y203" s="2" t="s">
        <v>43</v>
      </c>
      <c r="Z203" s="1" t="s">
        <v>46</v>
      </c>
      <c r="AA203" s="1" t="s">
        <v>265</v>
      </c>
    </row>
    <row r="204" spans="1:27" x14ac:dyDescent="0.25">
      <c r="A204" s="1" t="s">
        <v>392</v>
      </c>
      <c r="B204" s="1" t="s">
        <v>393</v>
      </c>
      <c r="C204" s="1" t="s">
        <v>394</v>
      </c>
      <c r="D204" s="1" t="s">
        <v>395</v>
      </c>
      <c r="E204" s="1" t="s">
        <v>30</v>
      </c>
      <c r="F204" s="1" t="s">
        <v>273</v>
      </c>
      <c r="G204" s="1" t="s">
        <v>3462</v>
      </c>
      <c r="H204" s="1" t="s">
        <v>3463</v>
      </c>
      <c r="I204" s="1" t="s">
        <v>7</v>
      </c>
      <c r="J204" s="1" t="s">
        <v>3464</v>
      </c>
      <c r="K204" s="1" t="s">
        <v>3406</v>
      </c>
      <c r="L204" s="1" t="s">
        <v>3407</v>
      </c>
      <c r="M204" s="1" t="s">
        <v>3402</v>
      </c>
      <c r="N204" s="2">
        <v>60000</v>
      </c>
      <c r="O204" s="1" t="s">
        <v>38</v>
      </c>
      <c r="P204" s="2">
        <v>60000</v>
      </c>
      <c r="Q204" s="1" t="s">
        <v>83</v>
      </c>
      <c r="R204" s="1" t="s">
        <v>40</v>
      </c>
      <c r="S204" s="1" t="s">
        <v>54</v>
      </c>
      <c r="T204" s="1" t="s">
        <v>42</v>
      </c>
      <c r="U204" s="1" t="s">
        <v>43</v>
      </c>
      <c r="V204" s="1" t="s">
        <v>55</v>
      </c>
      <c r="W204" s="1" t="s">
        <v>56</v>
      </c>
      <c r="X204" s="1" t="s">
        <v>43</v>
      </c>
      <c r="Y204" s="2" t="s">
        <v>43</v>
      </c>
      <c r="Z204" s="1" t="s">
        <v>46</v>
      </c>
      <c r="AA204" s="1" t="s">
        <v>273</v>
      </c>
    </row>
    <row r="205" spans="1:27" x14ac:dyDescent="0.25">
      <c r="A205" s="1" t="s">
        <v>392</v>
      </c>
      <c r="B205" s="1" t="s">
        <v>393</v>
      </c>
      <c r="C205" s="1" t="s">
        <v>394</v>
      </c>
      <c r="D205" s="1" t="s">
        <v>395</v>
      </c>
      <c r="E205" s="1" t="s">
        <v>30</v>
      </c>
      <c r="F205" s="1" t="s">
        <v>273</v>
      </c>
      <c r="G205" s="1" t="s">
        <v>3465</v>
      </c>
      <c r="H205" s="1" t="s">
        <v>3466</v>
      </c>
      <c r="I205" s="1" t="s">
        <v>7</v>
      </c>
      <c r="J205" s="1" t="s">
        <v>3467</v>
      </c>
      <c r="K205" s="1" t="s">
        <v>3406</v>
      </c>
      <c r="L205" s="1" t="s">
        <v>3407</v>
      </c>
      <c r="M205" s="1" t="s">
        <v>3402</v>
      </c>
      <c r="N205" s="2">
        <v>60000</v>
      </c>
      <c r="O205" s="1" t="s">
        <v>38</v>
      </c>
      <c r="P205" s="2">
        <v>60000</v>
      </c>
      <c r="Q205" s="1" t="s">
        <v>165</v>
      </c>
      <c r="R205" s="1" t="s">
        <v>40</v>
      </c>
      <c r="S205" s="1" t="s">
        <v>54</v>
      </c>
      <c r="T205" s="1" t="s">
        <v>42</v>
      </c>
      <c r="U205" s="1" t="s">
        <v>43</v>
      </c>
      <c r="V205" s="1" t="s">
        <v>55</v>
      </c>
      <c r="W205" s="1" t="s">
        <v>56</v>
      </c>
      <c r="X205" s="1" t="s">
        <v>43</v>
      </c>
      <c r="Y205" s="2" t="s">
        <v>43</v>
      </c>
      <c r="Z205" s="1" t="s">
        <v>46</v>
      </c>
      <c r="AA205" s="1" t="s">
        <v>273</v>
      </c>
    </row>
    <row r="206" spans="1:27" x14ac:dyDescent="0.25">
      <c r="A206" s="1" t="s">
        <v>392</v>
      </c>
      <c r="B206" s="1" t="s">
        <v>393</v>
      </c>
      <c r="C206" s="1" t="s">
        <v>394</v>
      </c>
      <c r="D206" s="1" t="s">
        <v>395</v>
      </c>
      <c r="E206" s="1" t="s">
        <v>30</v>
      </c>
      <c r="F206" s="1" t="s">
        <v>174</v>
      </c>
      <c r="G206" s="1" t="s">
        <v>3468</v>
      </c>
      <c r="H206" s="1" t="s">
        <v>3469</v>
      </c>
      <c r="I206" s="1" t="s">
        <v>7</v>
      </c>
      <c r="J206" s="1" t="s">
        <v>3470</v>
      </c>
      <c r="K206" s="1" t="s">
        <v>1042</v>
      </c>
      <c r="L206" s="1" t="s">
        <v>1043</v>
      </c>
      <c r="M206" s="1" t="s">
        <v>3402</v>
      </c>
      <c r="N206" s="2">
        <v>50000</v>
      </c>
      <c r="O206" s="1" t="s">
        <v>38</v>
      </c>
      <c r="P206" s="2">
        <v>50000</v>
      </c>
      <c r="Q206" s="1" t="s">
        <v>165</v>
      </c>
      <c r="R206" s="1" t="s">
        <v>40</v>
      </c>
      <c r="S206" s="1" t="s">
        <v>54</v>
      </c>
      <c r="T206" s="1" t="s">
        <v>42</v>
      </c>
      <c r="U206" s="1" t="s">
        <v>43</v>
      </c>
      <c r="V206" s="1" t="s">
        <v>55</v>
      </c>
      <c r="W206" s="1" t="s">
        <v>56</v>
      </c>
      <c r="X206" s="1" t="s">
        <v>43</v>
      </c>
      <c r="Y206" s="2" t="s">
        <v>43</v>
      </c>
      <c r="Z206" s="1" t="s">
        <v>46</v>
      </c>
      <c r="AA206" s="1" t="s">
        <v>174</v>
      </c>
    </row>
    <row r="207" spans="1:27" x14ac:dyDescent="0.25">
      <c r="A207" s="1" t="s">
        <v>392</v>
      </c>
      <c r="B207" s="1" t="s">
        <v>393</v>
      </c>
      <c r="C207" s="1" t="s">
        <v>394</v>
      </c>
      <c r="D207" s="1" t="s">
        <v>395</v>
      </c>
      <c r="E207" s="1" t="s">
        <v>30</v>
      </c>
      <c r="F207" s="1" t="s">
        <v>386</v>
      </c>
      <c r="G207" s="1" t="s">
        <v>4345</v>
      </c>
      <c r="H207" s="1" t="s">
        <v>4346</v>
      </c>
      <c r="I207" s="1" t="s">
        <v>7</v>
      </c>
      <c r="J207" s="1" t="s">
        <v>4347</v>
      </c>
      <c r="K207" s="1" t="s">
        <v>3506</v>
      </c>
      <c r="L207" s="1" t="s">
        <v>3507</v>
      </c>
      <c r="M207" s="1" t="s">
        <v>4296</v>
      </c>
      <c r="N207" s="2">
        <v>45000</v>
      </c>
      <c r="O207" s="1" t="s">
        <v>38</v>
      </c>
      <c r="P207" s="2">
        <v>45000</v>
      </c>
      <c r="Q207" s="1" t="s">
        <v>165</v>
      </c>
      <c r="R207" s="1" t="s">
        <v>40</v>
      </c>
      <c r="S207" s="1" t="s">
        <v>54</v>
      </c>
      <c r="T207" s="1" t="s">
        <v>42</v>
      </c>
      <c r="U207" s="1" t="s">
        <v>43</v>
      </c>
      <c r="V207" s="1" t="s">
        <v>55</v>
      </c>
      <c r="W207" s="1" t="s">
        <v>56</v>
      </c>
      <c r="X207" s="1" t="s">
        <v>43</v>
      </c>
      <c r="Y207" s="2" t="s">
        <v>43</v>
      </c>
      <c r="Z207" s="1" t="s">
        <v>46</v>
      </c>
      <c r="AA207" s="1" t="s">
        <v>386</v>
      </c>
    </row>
    <row r="208" spans="1:27" x14ac:dyDescent="0.25">
      <c r="A208" s="1" t="s">
        <v>392</v>
      </c>
      <c r="B208" s="1" t="s">
        <v>393</v>
      </c>
      <c r="C208" s="1" t="s">
        <v>394</v>
      </c>
      <c r="D208" s="1" t="s">
        <v>395</v>
      </c>
      <c r="E208" s="1" t="s">
        <v>30</v>
      </c>
      <c r="F208" s="1" t="s">
        <v>386</v>
      </c>
      <c r="G208" s="1" t="s">
        <v>4348</v>
      </c>
      <c r="H208" s="1" t="s">
        <v>4349</v>
      </c>
      <c r="I208" s="1" t="s">
        <v>7</v>
      </c>
      <c r="J208" s="1" t="s">
        <v>4350</v>
      </c>
      <c r="K208" s="1" t="s">
        <v>3506</v>
      </c>
      <c r="L208" s="1" t="s">
        <v>3507</v>
      </c>
      <c r="M208" s="1" t="s">
        <v>4296</v>
      </c>
      <c r="N208" s="2">
        <v>90000</v>
      </c>
      <c r="O208" s="1" t="s">
        <v>38</v>
      </c>
      <c r="P208" s="2">
        <v>90000</v>
      </c>
      <c r="Q208" s="1" t="s">
        <v>165</v>
      </c>
      <c r="R208" s="1" t="s">
        <v>40</v>
      </c>
      <c r="S208" s="1" t="s">
        <v>54</v>
      </c>
      <c r="T208" s="1" t="s">
        <v>42</v>
      </c>
      <c r="U208" s="1" t="s">
        <v>43</v>
      </c>
      <c r="V208" s="1" t="s">
        <v>55</v>
      </c>
      <c r="W208" s="1" t="s">
        <v>56</v>
      </c>
      <c r="X208" s="1" t="s">
        <v>43</v>
      </c>
      <c r="Y208" s="2" t="s">
        <v>43</v>
      </c>
      <c r="Z208" s="1" t="s">
        <v>46</v>
      </c>
      <c r="AA208" s="1" t="s">
        <v>386</v>
      </c>
    </row>
    <row r="209" spans="1:27" x14ac:dyDescent="0.25">
      <c r="A209" s="1" t="s">
        <v>392</v>
      </c>
      <c r="B209" s="1" t="s">
        <v>393</v>
      </c>
      <c r="C209" s="1" t="s">
        <v>394</v>
      </c>
      <c r="D209" s="1" t="s">
        <v>395</v>
      </c>
      <c r="E209" s="1" t="s">
        <v>30</v>
      </c>
      <c r="F209" s="1" t="s">
        <v>69</v>
      </c>
      <c r="G209" s="1" t="s">
        <v>5184</v>
      </c>
      <c r="H209" s="1" t="s">
        <v>5185</v>
      </c>
      <c r="I209" s="1" t="s">
        <v>7</v>
      </c>
      <c r="J209" s="1" t="s">
        <v>5186</v>
      </c>
      <c r="K209" s="1" t="s">
        <v>2841</v>
      </c>
      <c r="L209" s="1" t="s">
        <v>2842</v>
      </c>
      <c r="M209" s="1" t="s">
        <v>5053</v>
      </c>
      <c r="N209" s="2">
        <v>94980</v>
      </c>
      <c r="O209" s="1" t="s">
        <v>38</v>
      </c>
      <c r="P209" s="2">
        <v>94980</v>
      </c>
      <c r="Q209" s="1" t="s">
        <v>165</v>
      </c>
      <c r="R209" s="1" t="s">
        <v>40</v>
      </c>
      <c r="S209" s="1" t="s">
        <v>54</v>
      </c>
      <c r="T209" s="1" t="s">
        <v>42</v>
      </c>
      <c r="U209" s="1" t="s">
        <v>43</v>
      </c>
      <c r="V209" s="1" t="s">
        <v>55</v>
      </c>
      <c r="W209" s="1" t="s">
        <v>56</v>
      </c>
      <c r="X209" s="1" t="s">
        <v>228</v>
      </c>
      <c r="Y209" s="2">
        <v>90000</v>
      </c>
      <c r="Z209" s="1" t="s">
        <v>205</v>
      </c>
      <c r="AA209" s="1" t="s">
        <v>76</v>
      </c>
    </row>
    <row r="210" spans="1:27" x14ac:dyDescent="0.25">
      <c r="A210" s="1" t="s">
        <v>392</v>
      </c>
      <c r="B210" s="1" t="s">
        <v>393</v>
      </c>
      <c r="C210" s="1" t="s">
        <v>394</v>
      </c>
      <c r="D210" s="1" t="s">
        <v>395</v>
      </c>
      <c r="E210" s="1" t="s">
        <v>30</v>
      </c>
      <c r="F210" s="1" t="s">
        <v>189</v>
      </c>
      <c r="G210" s="1" t="s">
        <v>5187</v>
      </c>
      <c r="H210" s="1" t="s">
        <v>5188</v>
      </c>
      <c r="I210" s="1" t="s">
        <v>7</v>
      </c>
      <c r="J210" s="1" t="s">
        <v>5189</v>
      </c>
      <c r="K210" s="1" t="s">
        <v>2841</v>
      </c>
      <c r="L210" s="1" t="s">
        <v>2842</v>
      </c>
      <c r="M210" s="1" t="s">
        <v>5053</v>
      </c>
      <c r="N210" s="2">
        <v>65001</v>
      </c>
      <c r="O210" s="1" t="s">
        <v>38</v>
      </c>
      <c r="P210" s="2">
        <v>65001</v>
      </c>
      <c r="Q210" s="1" t="s">
        <v>165</v>
      </c>
      <c r="R210" s="1" t="s">
        <v>40</v>
      </c>
      <c r="S210" s="1" t="s">
        <v>54</v>
      </c>
      <c r="T210" s="1" t="s">
        <v>42</v>
      </c>
      <c r="U210" s="1" t="s">
        <v>43</v>
      </c>
      <c r="V210" s="1" t="s">
        <v>55</v>
      </c>
      <c r="W210" s="1" t="s">
        <v>56</v>
      </c>
      <c r="X210" s="1" t="s">
        <v>228</v>
      </c>
      <c r="Y210" s="2">
        <v>64512</v>
      </c>
      <c r="Z210" s="1" t="s">
        <v>205</v>
      </c>
      <c r="AA210" s="1" t="s">
        <v>76</v>
      </c>
    </row>
    <row r="211" spans="1:27" x14ac:dyDescent="0.25">
      <c r="A211" s="1" t="s">
        <v>4439</v>
      </c>
      <c r="B211" s="1" t="s">
        <v>4440</v>
      </c>
      <c r="C211" s="1" t="s">
        <v>394</v>
      </c>
      <c r="D211" s="1" t="s">
        <v>395</v>
      </c>
      <c r="E211" s="1" t="s">
        <v>30</v>
      </c>
      <c r="F211" s="1" t="s">
        <v>69</v>
      </c>
      <c r="G211" s="1" t="s">
        <v>4441</v>
      </c>
      <c r="H211" s="1" t="s">
        <v>4442</v>
      </c>
      <c r="I211" s="1" t="s">
        <v>7</v>
      </c>
      <c r="J211" s="1" t="s">
        <v>4443</v>
      </c>
      <c r="K211" s="1" t="s">
        <v>3506</v>
      </c>
      <c r="L211" s="1" t="s">
        <v>3507</v>
      </c>
      <c r="M211" s="1" t="s">
        <v>4296</v>
      </c>
      <c r="N211" s="2">
        <v>64000</v>
      </c>
      <c r="O211" s="1" t="s">
        <v>38</v>
      </c>
      <c r="P211" s="2">
        <v>64000</v>
      </c>
      <c r="Q211" s="1" t="s">
        <v>83</v>
      </c>
      <c r="R211" s="1" t="s">
        <v>40</v>
      </c>
      <c r="S211" s="1" t="s">
        <v>54</v>
      </c>
      <c r="T211" s="1" t="s">
        <v>42</v>
      </c>
      <c r="U211" s="1" t="s">
        <v>43</v>
      </c>
      <c r="V211" s="1" t="s">
        <v>55</v>
      </c>
      <c r="W211" s="1" t="s">
        <v>56</v>
      </c>
      <c r="X211" s="1" t="s">
        <v>43</v>
      </c>
      <c r="Y211" s="2" t="s">
        <v>43</v>
      </c>
      <c r="Z211" s="1" t="s">
        <v>46</v>
      </c>
      <c r="AA211" s="1" t="s">
        <v>324</v>
      </c>
    </row>
    <row r="212" spans="1:27" x14ac:dyDescent="0.25">
      <c r="A212" s="1" t="s">
        <v>4439</v>
      </c>
      <c r="B212" s="1" t="s">
        <v>4440</v>
      </c>
      <c r="C212" s="1" t="s">
        <v>394</v>
      </c>
      <c r="D212" s="1" t="s">
        <v>395</v>
      </c>
      <c r="E212" s="1" t="s">
        <v>30</v>
      </c>
      <c r="F212" s="1" t="s">
        <v>189</v>
      </c>
      <c r="G212" s="1" t="s">
        <v>5293</v>
      </c>
      <c r="H212" s="1" t="s">
        <v>5294</v>
      </c>
      <c r="I212" s="1" t="s">
        <v>7</v>
      </c>
      <c r="J212" s="1" t="s">
        <v>5295</v>
      </c>
      <c r="K212" s="1" t="s">
        <v>2841</v>
      </c>
      <c r="L212" s="1" t="s">
        <v>2842</v>
      </c>
      <c r="M212" s="1" t="s">
        <v>5053</v>
      </c>
      <c r="N212" s="2">
        <v>93000</v>
      </c>
      <c r="O212" s="1" t="s">
        <v>108</v>
      </c>
      <c r="P212" s="2">
        <v>45000</v>
      </c>
      <c r="Q212" s="1" t="s">
        <v>165</v>
      </c>
      <c r="R212" s="1" t="s">
        <v>40</v>
      </c>
      <c r="S212" s="1" t="s">
        <v>54</v>
      </c>
      <c r="T212" s="1" t="s">
        <v>42</v>
      </c>
      <c r="U212" s="1" t="s">
        <v>43</v>
      </c>
      <c r="V212" s="1" t="s">
        <v>55</v>
      </c>
      <c r="W212" s="1" t="s">
        <v>56</v>
      </c>
      <c r="X212" s="1" t="s">
        <v>43</v>
      </c>
      <c r="Y212" s="2" t="s">
        <v>43</v>
      </c>
      <c r="Z212" s="1" t="s">
        <v>46</v>
      </c>
      <c r="AA212" s="1" t="s">
        <v>189</v>
      </c>
    </row>
    <row r="213" spans="1:27" x14ac:dyDescent="0.25">
      <c r="A213" s="1" t="s">
        <v>4439</v>
      </c>
      <c r="B213" s="1" t="s">
        <v>4440</v>
      </c>
      <c r="C213" s="1" t="s">
        <v>394</v>
      </c>
      <c r="D213" s="1" t="s">
        <v>395</v>
      </c>
      <c r="E213" s="1" t="s">
        <v>30</v>
      </c>
      <c r="F213" s="1" t="s">
        <v>189</v>
      </c>
      <c r="G213" s="1" t="s">
        <v>5293</v>
      </c>
      <c r="H213" s="1" t="s">
        <v>5296</v>
      </c>
      <c r="I213" s="1" t="s">
        <v>7</v>
      </c>
      <c r="J213" s="1" t="s">
        <v>5295</v>
      </c>
      <c r="K213" s="1" t="s">
        <v>2841</v>
      </c>
      <c r="L213" s="1" t="s">
        <v>2842</v>
      </c>
      <c r="M213" s="1" t="s">
        <v>5053</v>
      </c>
      <c r="N213" s="2">
        <v>93000</v>
      </c>
      <c r="O213" s="1" t="s">
        <v>108</v>
      </c>
      <c r="P213" s="2">
        <v>48000</v>
      </c>
      <c r="Q213" s="1" t="s">
        <v>165</v>
      </c>
      <c r="R213" s="1" t="s">
        <v>40</v>
      </c>
      <c r="S213" s="1" t="s">
        <v>54</v>
      </c>
      <c r="T213" s="1" t="s">
        <v>42</v>
      </c>
      <c r="U213" s="1" t="s">
        <v>43</v>
      </c>
      <c r="V213" s="1" t="s">
        <v>55</v>
      </c>
      <c r="W213" s="1" t="s">
        <v>56</v>
      </c>
      <c r="X213" s="1" t="s">
        <v>43</v>
      </c>
      <c r="Y213" s="2" t="s">
        <v>43</v>
      </c>
      <c r="Z213" s="1" t="s">
        <v>46</v>
      </c>
      <c r="AA213" s="1" t="s">
        <v>189</v>
      </c>
    </row>
    <row r="214" spans="1:27" x14ac:dyDescent="0.25">
      <c r="A214" s="1" t="s">
        <v>4260</v>
      </c>
      <c r="B214" s="1" t="s">
        <v>4261</v>
      </c>
      <c r="C214" s="1" t="s">
        <v>394</v>
      </c>
      <c r="D214" s="1" t="s">
        <v>395</v>
      </c>
      <c r="E214" s="1" t="s">
        <v>30</v>
      </c>
      <c r="F214" s="1" t="s">
        <v>289</v>
      </c>
      <c r="G214" s="1" t="s">
        <v>4262</v>
      </c>
      <c r="H214" s="1" t="s">
        <v>4263</v>
      </c>
      <c r="I214" s="1" t="s">
        <v>7</v>
      </c>
      <c r="J214" s="1" t="s">
        <v>4264</v>
      </c>
      <c r="K214" s="1" t="s">
        <v>3760</v>
      </c>
      <c r="L214" s="1" t="s">
        <v>3761</v>
      </c>
      <c r="M214" s="1" t="s">
        <v>3402</v>
      </c>
      <c r="N214" s="2">
        <v>111000</v>
      </c>
      <c r="O214" s="1" t="s">
        <v>108</v>
      </c>
      <c r="P214" s="2">
        <v>40000</v>
      </c>
      <c r="Q214" s="1" t="s">
        <v>165</v>
      </c>
      <c r="R214" s="1" t="s">
        <v>40</v>
      </c>
      <c r="S214" s="1" t="s">
        <v>54</v>
      </c>
      <c r="T214" s="1" t="s">
        <v>42</v>
      </c>
      <c r="U214" s="1" t="s">
        <v>43</v>
      </c>
      <c r="V214" s="1" t="s">
        <v>55</v>
      </c>
      <c r="W214" s="1" t="s">
        <v>56</v>
      </c>
      <c r="X214" s="1" t="s">
        <v>43</v>
      </c>
      <c r="Y214" s="2" t="s">
        <v>43</v>
      </c>
      <c r="Z214" s="1" t="s">
        <v>46</v>
      </c>
      <c r="AA214" s="1" t="s">
        <v>289</v>
      </c>
    </row>
    <row r="215" spans="1:27" x14ac:dyDescent="0.25">
      <c r="A215" s="1" t="s">
        <v>4260</v>
      </c>
      <c r="B215" s="1" t="s">
        <v>4261</v>
      </c>
      <c r="C215" s="1" t="s">
        <v>394</v>
      </c>
      <c r="D215" s="1" t="s">
        <v>395</v>
      </c>
      <c r="E215" s="1" t="s">
        <v>30</v>
      </c>
      <c r="F215" s="1" t="s">
        <v>289</v>
      </c>
      <c r="G215" s="1" t="s">
        <v>4262</v>
      </c>
      <c r="H215" s="1" t="s">
        <v>4265</v>
      </c>
      <c r="I215" s="1" t="s">
        <v>7</v>
      </c>
      <c r="J215" s="1" t="s">
        <v>4264</v>
      </c>
      <c r="K215" s="1" t="s">
        <v>3760</v>
      </c>
      <c r="L215" s="1" t="s">
        <v>3761</v>
      </c>
      <c r="M215" s="1" t="s">
        <v>3402</v>
      </c>
      <c r="N215" s="2">
        <v>111000</v>
      </c>
      <c r="O215" s="1" t="s">
        <v>108</v>
      </c>
      <c r="P215" s="2">
        <v>16000</v>
      </c>
      <c r="Q215" s="1" t="s">
        <v>165</v>
      </c>
      <c r="R215" s="1" t="s">
        <v>40</v>
      </c>
      <c r="S215" s="1" t="s">
        <v>54</v>
      </c>
      <c r="T215" s="1" t="s">
        <v>42</v>
      </c>
      <c r="U215" s="1" t="s">
        <v>43</v>
      </c>
      <c r="V215" s="1" t="s">
        <v>55</v>
      </c>
      <c r="W215" s="1" t="s">
        <v>56</v>
      </c>
      <c r="X215" s="1" t="s">
        <v>43</v>
      </c>
      <c r="Y215" s="2" t="s">
        <v>43</v>
      </c>
      <c r="Z215" s="1" t="s">
        <v>46</v>
      </c>
      <c r="AA215" s="1" t="s">
        <v>289</v>
      </c>
    </row>
    <row r="216" spans="1:27" x14ac:dyDescent="0.25">
      <c r="A216" s="1" t="s">
        <v>4260</v>
      </c>
      <c r="B216" s="1" t="s">
        <v>4261</v>
      </c>
      <c r="C216" s="1" t="s">
        <v>394</v>
      </c>
      <c r="D216" s="1" t="s">
        <v>395</v>
      </c>
      <c r="E216" s="1" t="s">
        <v>30</v>
      </c>
      <c r="F216" s="1" t="s">
        <v>289</v>
      </c>
      <c r="G216" s="1" t="s">
        <v>4262</v>
      </c>
      <c r="H216" s="1" t="s">
        <v>4266</v>
      </c>
      <c r="I216" s="1" t="s">
        <v>7</v>
      </c>
      <c r="J216" s="1" t="s">
        <v>4264</v>
      </c>
      <c r="K216" s="1" t="s">
        <v>3760</v>
      </c>
      <c r="L216" s="1" t="s">
        <v>3761</v>
      </c>
      <c r="M216" s="1" t="s">
        <v>3402</v>
      </c>
      <c r="N216" s="2">
        <v>111000</v>
      </c>
      <c r="O216" s="1" t="s">
        <v>108</v>
      </c>
      <c r="P216" s="2">
        <v>18000</v>
      </c>
      <c r="Q216" s="1" t="s">
        <v>165</v>
      </c>
      <c r="R216" s="1" t="s">
        <v>40</v>
      </c>
      <c r="S216" s="1" t="s">
        <v>54</v>
      </c>
      <c r="T216" s="1" t="s">
        <v>42</v>
      </c>
      <c r="U216" s="1" t="s">
        <v>43</v>
      </c>
      <c r="V216" s="1" t="s">
        <v>55</v>
      </c>
      <c r="W216" s="1" t="s">
        <v>56</v>
      </c>
      <c r="X216" s="1" t="s">
        <v>43</v>
      </c>
      <c r="Y216" s="2" t="s">
        <v>43</v>
      </c>
      <c r="Z216" s="1" t="s">
        <v>46</v>
      </c>
      <c r="AA216" s="1" t="s">
        <v>289</v>
      </c>
    </row>
    <row r="217" spans="1:27" x14ac:dyDescent="0.25">
      <c r="A217" s="1" t="s">
        <v>4260</v>
      </c>
      <c r="B217" s="1" t="s">
        <v>4261</v>
      </c>
      <c r="C217" s="1" t="s">
        <v>394</v>
      </c>
      <c r="D217" s="1" t="s">
        <v>395</v>
      </c>
      <c r="E217" s="1" t="s">
        <v>30</v>
      </c>
      <c r="F217" s="1" t="s">
        <v>289</v>
      </c>
      <c r="G217" s="1" t="s">
        <v>4262</v>
      </c>
      <c r="H217" s="1" t="s">
        <v>4267</v>
      </c>
      <c r="I217" s="1" t="s">
        <v>7</v>
      </c>
      <c r="J217" s="1" t="s">
        <v>4264</v>
      </c>
      <c r="K217" s="1" t="s">
        <v>3760</v>
      </c>
      <c r="L217" s="1" t="s">
        <v>3761</v>
      </c>
      <c r="M217" s="1" t="s">
        <v>3402</v>
      </c>
      <c r="N217" s="2">
        <v>111000</v>
      </c>
      <c r="O217" s="1" t="s">
        <v>108</v>
      </c>
      <c r="P217" s="2">
        <v>14000</v>
      </c>
      <c r="Q217" s="1" t="s">
        <v>165</v>
      </c>
      <c r="R217" s="1" t="s">
        <v>40</v>
      </c>
      <c r="S217" s="1" t="s">
        <v>54</v>
      </c>
      <c r="T217" s="1" t="s">
        <v>42</v>
      </c>
      <c r="U217" s="1" t="s">
        <v>43</v>
      </c>
      <c r="V217" s="1" t="s">
        <v>55</v>
      </c>
      <c r="W217" s="1" t="s">
        <v>56</v>
      </c>
      <c r="X217" s="1" t="s">
        <v>43</v>
      </c>
      <c r="Y217" s="2" t="s">
        <v>43</v>
      </c>
      <c r="Z217" s="1" t="s">
        <v>46</v>
      </c>
      <c r="AA217" s="1" t="s">
        <v>289</v>
      </c>
    </row>
    <row r="218" spans="1:27" x14ac:dyDescent="0.25">
      <c r="A218" s="1" t="s">
        <v>4260</v>
      </c>
      <c r="B218" s="1" t="s">
        <v>4261</v>
      </c>
      <c r="C218" s="1" t="s">
        <v>394</v>
      </c>
      <c r="D218" s="1" t="s">
        <v>395</v>
      </c>
      <c r="E218" s="1" t="s">
        <v>30</v>
      </c>
      <c r="F218" s="1" t="s">
        <v>289</v>
      </c>
      <c r="G218" s="1" t="s">
        <v>4262</v>
      </c>
      <c r="H218" s="1" t="s">
        <v>4268</v>
      </c>
      <c r="I218" s="1" t="s">
        <v>7</v>
      </c>
      <c r="J218" s="1" t="s">
        <v>4264</v>
      </c>
      <c r="K218" s="1" t="s">
        <v>3760</v>
      </c>
      <c r="L218" s="1" t="s">
        <v>3761</v>
      </c>
      <c r="M218" s="1" t="s">
        <v>3402</v>
      </c>
      <c r="N218" s="2">
        <v>111000</v>
      </c>
      <c r="O218" s="1" t="s">
        <v>108</v>
      </c>
      <c r="P218" s="2">
        <v>500</v>
      </c>
      <c r="Q218" s="1" t="s">
        <v>165</v>
      </c>
      <c r="R218" s="1" t="s">
        <v>40</v>
      </c>
      <c r="S218" s="1" t="s">
        <v>54</v>
      </c>
      <c r="T218" s="1" t="s">
        <v>42</v>
      </c>
      <c r="U218" s="1" t="s">
        <v>43</v>
      </c>
      <c r="V218" s="1" t="s">
        <v>55</v>
      </c>
      <c r="W218" s="1" t="s">
        <v>56</v>
      </c>
      <c r="X218" s="1" t="s">
        <v>43</v>
      </c>
      <c r="Y218" s="2" t="s">
        <v>43</v>
      </c>
      <c r="Z218" s="1" t="s">
        <v>46</v>
      </c>
      <c r="AA218" s="1" t="s">
        <v>289</v>
      </c>
    </row>
    <row r="219" spans="1:27" x14ac:dyDescent="0.25">
      <c r="A219" s="1" t="s">
        <v>4260</v>
      </c>
      <c r="B219" s="1" t="s">
        <v>4261</v>
      </c>
      <c r="C219" s="1" t="s">
        <v>394</v>
      </c>
      <c r="D219" s="1" t="s">
        <v>395</v>
      </c>
      <c r="E219" s="1" t="s">
        <v>30</v>
      </c>
      <c r="F219" s="1" t="s">
        <v>289</v>
      </c>
      <c r="G219" s="1" t="s">
        <v>4262</v>
      </c>
      <c r="H219" s="1" t="s">
        <v>4269</v>
      </c>
      <c r="I219" s="1" t="s">
        <v>7</v>
      </c>
      <c r="J219" s="1" t="s">
        <v>4264</v>
      </c>
      <c r="K219" s="1" t="s">
        <v>3760</v>
      </c>
      <c r="L219" s="1" t="s">
        <v>3761</v>
      </c>
      <c r="M219" s="1" t="s">
        <v>3402</v>
      </c>
      <c r="N219" s="2">
        <v>111000</v>
      </c>
      <c r="O219" s="1" t="s">
        <v>108</v>
      </c>
      <c r="P219" s="2">
        <v>22500</v>
      </c>
      <c r="Q219" s="1" t="s">
        <v>165</v>
      </c>
      <c r="R219" s="1" t="s">
        <v>40</v>
      </c>
      <c r="S219" s="1" t="s">
        <v>54</v>
      </c>
      <c r="T219" s="1" t="s">
        <v>42</v>
      </c>
      <c r="U219" s="1" t="s">
        <v>43</v>
      </c>
      <c r="V219" s="1" t="s">
        <v>55</v>
      </c>
      <c r="W219" s="1" t="s">
        <v>56</v>
      </c>
      <c r="X219" s="1" t="s">
        <v>43</v>
      </c>
      <c r="Y219" s="2" t="s">
        <v>43</v>
      </c>
      <c r="Z219" s="1" t="s">
        <v>46</v>
      </c>
      <c r="AA219" s="1" t="s">
        <v>289</v>
      </c>
    </row>
    <row r="220" spans="1:27" x14ac:dyDescent="0.25">
      <c r="A220" s="1" t="s">
        <v>2862</v>
      </c>
      <c r="B220" s="1" t="s">
        <v>2863</v>
      </c>
      <c r="C220" s="1" t="s">
        <v>394</v>
      </c>
      <c r="D220" s="1" t="s">
        <v>395</v>
      </c>
      <c r="E220" s="1" t="s">
        <v>30</v>
      </c>
      <c r="F220" s="1" t="s">
        <v>95</v>
      </c>
      <c r="G220" s="1" t="s">
        <v>2864</v>
      </c>
      <c r="H220" s="1" t="s">
        <v>2865</v>
      </c>
      <c r="I220" s="1" t="s">
        <v>7</v>
      </c>
      <c r="J220" s="1" t="s">
        <v>2866</v>
      </c>
      <c r="K220" s="1" t="s">
        <v>135</v>
      </c>
      <c r="L220" s="1" t="s">
        <v>136</v>
      </c>
      <c r="M220" s="1" t="s">
        <v>37</v>
      </c>
      <c r="N220" s="2">
        <v>1090000</v>
      </c>
      <c r="O220" s="1" t="s">
        <v>108</v>
      </c>
      <c r="P220" s="2">
        <v>280000</v>
      </c>
      <c r="Q220" s="1" t="s">
        <v>83</v>
      </c>
      <c r="R220" s="1" t="s">
        <v>264</v>
      </c>
      <c r="S220" s="1" t="s">
        <v>54</v>
      </c>
      <c r="T220" s="1" t="s">
        <v>42</v>
      </c>
      <c r="U220" s="1" t="s">
        <v>43</v>
      </c>
      <c r="V220" s="1" t="s">
        <v>55</v>
      </c>
      <c r="W220" s="1" t="s">
        <v>56</v>
      </c>
      <c r="X220" s="1" t="s">
        <v>43</v>
      </c>
      <c r="Y220" s="2" t="s">
        <v>43</v>
      </c>
      <c r="Z220" s="1" t="s">
        <v>46</v>
      </c>
      <c r="AA220" s="1" t="s">
        <v>95</v>
      </c>
    </row>
    <row r="221" spans="1:27" x14ac:dyDescent="0.25">
      <c r="A221" s="1" t="s">
        <v>2862</v>
      </c>
      <c r="B221" s="1" t="s">
        <v>2863</v>
      </c>
      <c r="C221" s="1" t="s">
        <v>394</v>
      </c>
      <c r="D221" s="1" t="s">
        <v>395</v>
      </c>
      <c r="E221" s="1" t="s">
        <v>30</v>
      </c>
      <c r="F221" s="1" t="s">
        <v>95</v>
      </c>
      <c r="G221" s="1" t="s">
        <v>2864</v>
      </c>
      <c r="H221" s="1" t="s">
        <v>2867</v>
      </c>
      <c r="I221" s="1" t="s">
        <v>7</v>
      </c>
      <c r="J221" s="1" t="s">
        <v>2866</v>
      </c>
      <c r="K221" s="1" t="s">
        <v>135</v>
      </c>
      <c r="L221" s="1" t="s">
        <v>136</v>
      </c>
      <c r="M221" s="1" t="s">
        <v>37</v>
      </c>
      <c r="N221" s="2">
        <v>1090000</v>
      </c>
      <c r="O221" s="1" t="s">
        <v>108</v>
      </c>
      <c r="P221" s="2">
        <v>360000</v>
      </c>
      <c r="Q221" s="1" t="s">
        <v>83</v>
      </c>
      <c r="R221" s="1" t="s">
        <v>264</v>
      </c>
      <c r="S221" s="1" t="s">
        <v>54</v>
      </c>
      <c r="T221" s="1" t="s">
        <v>42</v>
      </c>
      <c r="U221" s="1" t="s">
        <v>43</v>
      </c>
      <c r="V221" s="1" t="s">
        <v>55</v>
      </c>
      <c r="W221" s="1" t="s">
        <v>56</v>
      </c>
      <c r="X221" s="1" t="s">
        <v>43</v>
      </c>
      <c r="Y221" s="2" t="s">
        <v>43</v>
      </c>
      <c r="Z221" s="1" t="s">
        <v>46</v>
      </c>
      <c r="AA221" s="1" t="s">
        <v>95</v>
      </c>
    </row>
    <row r="222" spans="1:27" x14ac:dyDescent="0.25">
      <c r="A222" s="1" t="s">
        <v>2862</v>
      </c>
      <c r="B222" s="1" t="s">
        <v>2863</v>
      </c>
      <c r="C222" s="1" t="s">
        <v>394</v>
      </c>
      <c r="D222" s="1" t="s">
        <v>395</v>
      </c>
      <c r="E222" s="1" t="s">
        <v>30</v>
      </c>
      <c r="F222" s="1" t="s">
        <v>95</v>
      </c>
      <c r="G222" s="1" t="s">
        <v>2864</v>
      </c>
      <c r="H222" s="1" t="s">
        <v>2868</v>
      </c>
      <c r="I222" s="1" t="s">
        <v>7</v>
      </c>
      <c r="J222" s="1" t="s">
        <v>2866</v>
      </c>
      <c r="K222" s="1" t="s">
        <v>256</v>
      </c>
      <c r="L222" s="1" t="s">
        <v>257</v>
      </c>
      <c r="M222" s="1" t="s">
        <v>37</v>
      </c>
      <c r="N222" s="2">
        <v>1090000</v>
      </c>
      <c r="O222" s="1" t="s">
        <v>108</v>
      </c>
      <c r="P222" s="2">
        <v>450000</v>
      </c>
      <c r="Q222" s="1" t="s">
        <v>83</v>
      </c>
      <c r="R222" s="1" t="s">
        <v>264</v>
      </c>
      <c r="S222" s="1" t="s">
        <v>54</v>
      </c>
      <c r="T222" s="1" t="s">
        <v>42</v>
      </c>
      <c r="U222" s="1" t="s">
        <v>43</v>
      </c>
      <c r="V222" s="1" t="s">
        <v>55</v>
      </c>
      <c r="W222" s="1" t="s">
        <v>56</v>
      </c>
      <c r="X222" s="1" t="s">
        <v>43</v>
      </c>
      <c r="Y222" s="2" t="s">
        <v>43</v>
      </c>
      <c r="Z222" s="1" t="s">
        <v>46</v>
      </c>
      <c r="AA222" s="1" t="s">
        <v>95</v>
      </c>
    </row>
    <row r="223" spans="1:27" x14ac:dyDescent="0.25">
      <c r="A223" s="1" t="s">
        <v>2862</v>
      </c>
      <c r="B223" s="1" t="s">
        <v>2863</v>
      </c>
      <c r="C223" s="1" t="s">
        <v>394</v>
      </c>
      <c r="D223" s="1" t="s">
        <v>395</v>
      </c>
      <c r="E223" s="1" t="s">
        <v>30</v>
      </c>
      <c r="F223" s="1" t="s">
        <v>77</v>
      </c>
      <c r="G223" s="1" t="s">
        <v>2869</v>
      </c>
      <c r="H223" s="1" t="s">
        <v>2870</v>
      </c>
      <c r="I223" s="1" t="s">
        <v>7</v>
      </c>
      <c r="J223" s="1" t="s">
        <v>2871</v>
      </c>
      <c r="K223" s="1" t="s">
        <v>135</v>
      </c>
      <c r="L223" s="1" t="s">
        <v>136</v>
      </c>
      <c r="M223" s="1" t="s">
        <v>37</v>
      </c>
      <c r="N223" s="2">
        <v>24202.28</v>
      </c>
      <c r="O223" s="1" t="s">
        <v>38</v>
      </c>
      <c r="P223" s="2">
        <v>24202.28</v>
      </c>
      <c r="Q223" s="1" t="s">
        <v>93</v>
      </c>
      <c r="R223" s="1" t="s">
        <v>94</v>
      </c>
      <c r="S223" s="1" t="s">
        <v>54</v>
      </c>
      <c r="T223" s="1" t="s">
        <v>42</v>
      </c>
      <c r="U223" s="1" t="s">
        <v>43</v>
      </c>
      <c r="V223" s="1" t="s">
        <v>55</v>
      </c>
      <c r="W223" s="1" t="s">
        <v>56</v>
      </c>
      <c r="X223" s="1" t="s">
        <v>43</v>
      </c>
      <c r="Y223" s="2">
        <v>24202.28</v>
      </c>
      <c r="Z223" s="1" t="s">
        <v>46</v>
      </c>
      <c r="AA223" s="1" t="s">
        <v>77</v>
      </c>
    </row>
    <row r="224" spans="1:27" x14ac:dyDescent="0.25">
      <c r="A224" s="1" t="s">
        <v>2862</v>
      </c>
      <c r="B224" s="1" t="s">
        <v>2863</v>
      </c>
      <c r="C224" s="1" t="s">
        <v>394</v>
      </c>
      <c r="D224" s="1" t="s">
        <v>395</v>
      </c>
      <c r="E224" s="1" t="s">
        <v>30</v>
      </c>
      <c r="F224" s="1" t="s">
        <v>77</v>
      </c>
      <c r="G224" s="1" t="s">
        <v>2872</v>
      </c>
      <c r="H224" s="1" t="s">
        <v>2873</v>
      </c>
      <c r="I224" s="1" t="s">
        <v>7</v>
      </c>
      <c r="J224" s="1" t="s">
        <v>2871</v>
      </c>
      <c r="K224" s="1" t="s">
        <v>135</v>
      </c>
      <c r="L224" s="1" t="s">
        <v>136</v>
      </c>
      <c r="M224" s="1" t="s">
        <v>37</v>
      </c>
      <c r="N224" s="2">
        <v>20370</v>
      </c>
      <c r="O224" s="1" t="s">
        <v>38</v>
      </c>
      <c r="P224" s="2">
        <v>20370</v>
      </c>
      <c r="Q224" s="1" t="s">
        <v>93</v>
      </c>
      <c r="R224" s="1" t="s">
        <v>94</v>
      </c>
      <c r="S224" s="1" t="s">
        <v>54</v>
      </c>
      <c r="T224" s="1" t="s">
        <v>42</v>
      </c>
      <c r="U224" s="1" t="s">
        <v>43</v>
      </c>
      <c r="V224" s="1" t="s">
        <v>55</v>
      </c>
      <c r="W224" s="1" t="s">
        <v>56</v>
      </c>
      <c r="X224" s="1" t="s">
        <v>43</v>
      </c>
      <c r="Y224" s="2">
        <v>20370</v>
      </c>
      <c r="Z224" s="1" t="s">
        <v>46</v>
      </c>
      <c r="AA224" s="1" t="s">
        <v>77</v>
      </c>
    </row>
    <row r="225" spans="1:27" x14ac:dyDescent="0.25">
      <c r="A225" s="1" t="s">
        <v>2862</v>
      </c>
      <c r="B225" s="1" t="s">
        <v>2863</v>
      </c>
      <c r="C225" s="1" t="s">
        <v>394</v>
      </c>
      <c r="D225" s="1" t="s">
        <v>395</v>
      </c>
      <c r="E225" s="1" t="s">
        <v>30</v>
      </c>
      <c r="F225" s="1" t="s">
        <v>77</v>
      </c>
      <c r="G225" s="1" t="s">
        <v>2874</v>
      </c>
      <c r="H225" s="1" t="s">
        <v>2875</v>
      </c>
      <c r="I225" s="1" t="s">
        <v>7</v>
      </c>
      <c r="J225" s="1" t="s">
        <v>2876</v>
      </c>
      <c r="K225" s="1" t="s">
        <v>135</v>
      </c>
      <c r="L225" s="1" t="s">
        <v>136</v>
      </c>
      <c r="M225" s="1" t="s">
        <v>37</v>
      </c>
      <c r="N225" s="2">
        <v>249600</v>
      </c>
      <c r="O225" s="1" t="s">
        <v>38</v>
      </c>
      <c r="P225" s="2">
        <v>249600</v>
      </c>
      <c r="Q225" s="1" t="s">
        <v>93</v>
      </c>
      <c r="R225" s="1" t="s">
        <v>94</v>
      </c>
      <c r="S225" s="1" t="s">
        <v>54</v>
      </c>
      <c r="T225" s="1" t="s">
        <v>42</v>
      </c>
      <c r="U225" s="1" t="s">
        <v>43</v>
      </c>
      <c r="V225" s="1" t="s">
        <v>55</v>
      </c>
      <c r="W225" s="1" t="s">
        <v>56</v>
      </c>
      <c r="X225" s="1" t="s">
        <v>43</v>
      </c>
      <c r="Y225" s="2">
        <v>249600</v>
      </c>
      <c r="Z225" s="1" t="s">
        <v>46</v>
      </c>
      <c r="AA225" s="1" t="s">
        <v>77</v>
      </c>
    </row>
    <row r="226" spans="1:27" x14ac:dyDescent="0.25">
      <c r="A226" s="1" t="s">
        <v>2862</v>
      </c>
      <c r="B226" s="1" t="s">
        <v>2863</v>
      </c>
      <c r="C226" s="1" t="s">
        <v>394</v>
      </c>
      <c r="D226" s="1" t="s">
        <v>395</v>
      </c>
      <c r="E226" s="1" t="s">
        <v>30</v>
      </c>
      <c r="F226" s="1" t="s">
        <v>265</v>
      </c>
      <c r="G226" s="1" t="s">
        <v>2877</v>
      </c>
      <c r="H226" s="1" t="s">
        <v>2878</v>
      </c>
      <c r="I226" s="1" t="s">
        <v>7</v>
      </c>
      <c r="J226" s="1" t="s">
        <v>2879</v>
      </c>
      <c r="K226" s="1" t="s">
        <v>135</v>
      </c>
      <c r="L226" s="1" t="s">
        <v>136</v>
      </c>
      <c r="M226" s="1" t="s">
        <v>37</v>
      </c>
      <c r="N226" s="2">
        <v>390000</v>
      </c>
      <c r="O226" s="1" t="s">
        <v>108</v>
      </c>
      <c r="P226" s="2">
        <v>375000</v>
      </c>
      <c r="Q226" s="1" t="s">
        <v>83</v>
      </c>
      <c r="R226" s="1" t="s">
        <v>264</v>
      </c>
      <c r="S226" s="1" t="s">
        <v>54</v>
      </c>
      <c r="T226" s="1" t="s">
        <v>42</v>
      </c>
      <c r="U226" s="1" t="s">
        <v>43</v>
      </c>
      <c r="V226" s="1" t="s">
        <v>55</v>
      </c>
      <c r="W226" s="1" t="s">
        <v>56</v>
      </c>
      <c r="X226" s="1" t="s">
        <v>43</v>
      </c>
      <c r="Y226" s="2" t="s">
        <v>43</v>
      </c>
      <c r="Z226" s="1" t="s">
        <v>46</v>
      </c>
      <c r="AA226" s="1" t="s">
        <v>183</v>
      </c>
    </row>
    <row r="227" spans="1:27" x14ac:dyDescent="0.25">
      <c r="A227" s="1" t="s">
        <v>2862</v>
      </c>
      <c r="B227" s="1" t="s">
        <v>2863</v>
      </c>
      <c r="C227" s="1" t="s">
        <v>394</v>
      </c>
      <c r="D227" s="1" t="s">
        <v>395</v>
      </c>
      <c r="E227" s="1" t="s">
        <v>30</v>
      </c>
      <c r="F227" s="1" t="s">
        <v>265</v>
      </c>
      <c r="G227" s="1" t="s">
        <v>2877</v>
      </c>
      <c r="H227" s="1" t="s">
        <v>2880</v>
      </c>
      <c r="I227" s="1" t="s">
        <v>7</v>
      </c>
      <c r="J227" s="1" t="s">
        <v>2879</v>
      </c>
      <c r="K227" s="1" t="s">
        <v>2833</v>
      </c>
      <c r="L227" s="1" t="s">
        <v>2834</v>
      </c>
      <c r="M227" s="1" t="s">
        <v>37</v>
      </c>
      <c r="N227" s="2">
        <v>390000</v>
      </c>
      <c r="O227" s="1" t="s">
        <v>108</v>
      </c>
      <c r="P227" s="2">
        <v>15000</v>
      </c>
      <c r="Q227" s="1" t="s">
        <v>83</v>
      </c>
      <c r="R227" s="1" t="s">
        <v>264</v>
      </c>
      <c r="S227" s="1" t="s">
        <v>41</v>
      </c>
      <c r="T227" s="1" t="s">
        <v>42</v>
      </c>
      <c r="U227" s="1" t="s">
        <v>43</v>
      </c>
      <c r="V227" s="1" t="s">
        <v>55</v>
      </c>
      <c r="W227" s="1" t="s">
        <v>56</v>
      </c>
      <c r="X227" s="1" t="s">
        <v>43</v>
      </c>
      <c r="Y227" s="2" t="s">
        <v>43</v>
      </c>
      <c r="Z227" s="1" t="s">
        <v>46</v>
      </c>
      <c r="AA227" s="1" t="s">
        <v>183</v>
      </c>
    </row>
    <row r="228" spans="1:27" x14ac:dyDescent="0.25">
      <c r="A228" s="1" t="s">
        <v>2862</v>
      </c>
      <c r="B228" s="1" t="s">
        <v>2863</v>
      </c>
      <c r="C228" s="1" t="s">
        <v>394</v>
      </c>
      <c r="D228" s="1" t="s">
        <v>395</v>
      </c>
      <c r="E228" s="1" t="s">
        <v>30</v>
      </c>
      <c r="F228" s="1" t="s">
        <v>155</v>
      </c>
      <c r="G228" s="1" t="s">
        <v>4210</v>
      </c>
      <c r="H228" s="1" t="s">
        <v>4211</v>
      </c>
      <c r="I228" s="1" t="s">
        <v>7</v>
      </c>
      <c r="J228" s="1" t="s">
        <v>4212</v>
      </c>
      <c r="K228" s="1" t="s">
        <v>135</v>
      </c>
      <c r="L228" s="1" t="s">
        <v>136</v>
      </c>
      <c r="M228" s="1" t="s">
        <v>3402</v>
      </c>
      <c r="N228" s="2">
        <v>127529.60000000001</v>
      </c>
      <c r="O228" s="1" t="s">
        <v>38</v>
      </c>
      <c r="P228" s="2">
        <v>127529.60000000001</v>
      </c>
      <c r="Q228" s="1" t="s">
        <v>83</v>
      </c>
      <c r="R228" s="1" t="s">
        <v>40</v>
      </c>
      <c r="S228" s="1" t="s">
        <v>54</v>
      </c>
      <c r="T228" s="1" t="s">
        <v>42</v>
      </c>
      <c r="U228" s="1" t="s">
        <v>43</v>
      </c>
      <c r="V228" s="1" t="s">
        <v>55</v>
      </c>
      <c r="W228" s="1" t="s">
        <v>56</v>
      </c>
      <c r="X228" s="1" t="s">
        <v>43</v>
      </c>
      <c r="Y228" s="2" t="s">
        <v>43</v>
      </c>
      <c r="Z228" s="1" t="s">
        <v>46</v>
      </c>
      <c r="AA228" s="1" t="s">
        <v>95</v>
      </c>
    </row>
    <row r="229" spans="1:27" x14ac:dyDescent="0.25">
      <c r="A229" s="1" t="s">
        <v>2862</v>
      </c>
      <c r="B229" s="1" t="s">
        <v>2863</v>
      </c>
      <c r="C229" s="1" t="s">
        <v>394</v>
      </c>
      <c r="D229" s="1" t="s">
        <v>395</v>
      </c>
      <c r="E229" s="1" t="s">
        <v>30</v>
      </c>
      <c r="F229" s="1" t="s">
        <v>77</v>
      </c>
      <c r="G229" s="1" t="s">
        <v>6435</v>
      </c>
      <c r="H229" s="1" t="s">
        <v>6436</v>
      </c>
      <c r="I229" s="1" t="s">
        <v>7</v>
      </c>
      <c r="J229" s="1" t="s">
        <v>6437</v>
      </c>
      <c r="K229" s="1" t="s">
        <v>135</v>
      </c>
      <c r="L229" s="1" t="s">
        <v>136</v>
      </c>
      <c r="M229" s="1" t="s">
        <v>5928</v>
      </c>
      <c r="N229" s="2">
        <v>298000</v>
      </c>
      <c r="O229" s="1" t="s">
        <v>38</v>
      </c>
      <c r="P229" s="2">
        <v>298000</v>
      </c>
      <c r="Q229" s="1" t="s">
        <v>93</v>
      </c>
      <c r="R229" s="1" t="s">
        <v>94</v>
      </c>
      <c r="S229" s="1" t="s">
        <v>54</v>
      </c>
      <c r="T229" s="1" t="s">
        <v>42</v>
      </c>
      <c r="U229" s="1" t="s">
        <v>43</v>
      </c>
      <c r="V229" s="1" t="s">
        <v>55</v>
      </c>
      <c r="W229" s="1" t="s">
        <v>56</v>
      </c>
      <c r="X229" s="1" t="s">
        <v>43</v>
      </c>
      <c r="Y229" s="2">
        <v>298000</v>
      </c>
      <c r="Z229" s="1" t="s">
        <v>46</v>
      </c>
      <c r="AA229" s="1" t="s">
        <v>77</v>
      </c>
    </row>
    <row r="230" spans="1:27" x14ac:dyDescent="0.25">
      <c r="A230" s="1" t="s">
        <v>3423</v>
      </c>
      <c r="B230" s="1" t="s">
        <v>3424</v>
      </c>
      <c r="C230" s="1" t="s">
        <v>198</v>
      </c>
      <c r="D230" s="1" t="s">
        <v>6464</v>
      </c>
      <c r="E230" s="1" t="s">
        <v>30</v>
      </c>
      <c r="F230" s="1" t="s">
        <v>149</v>
      </c>
      <c r="G230" s="1" t="s">
        <v>3425</v>
      </c>
      <c r="H230" s="1" t="s">
        <v>3426</v>
      </c>
      <c r="I230" s="1" t="s">
        <v>7</v>
      </c>
      <c r="J230" s="1" t="s">
        <v>3427</v>
      </c>
      <c r="K230" s="1" t="s">
        <v>3428</v>
      </c>
      <c r="L230" s="1" t="s">
        <v>3429</v>
      </c>
      <c r="M230" s="1" t="s">
        <v>3402</v>
      </c>
      <c r="N230" s="2">
        <v>149446.24</v>
      </c>
      <c r="O230" s="1" t="s">
        <v>38</v>
      </c>
      <c r="P230" s="2">
        <v>149446.24</v>
      </c>
      <c r="Q230" s="1" t="s">
        <v>3430</v>
      </c>
      <c r="R230" s="1" t="s">
        <v>40</v>
      </c>
      <c r="S230" s="1" t="s">
        <v>54</v>
      </c>
      <c r="T230" s="1" t="s">
        <v>42</v>
      </c>
      <c r="U230" s="1" t="s">
        <v>43</v>
      </c>
      <c r="V230" s="1" t="s">
        <v>55</v>
      </c>
      <c r="W230" s="1" t="s">
        <v>56</v>
      </c>
      <c r="X230" s="1" t="s">
        <v>43</v>
      </c>
      <c r="Y230" s="2" t="s">
        <v>43</v>
      </c>
      <c r="Z230" s="1" t="s">
        <v>46</v>
      </c>
      <c r="AA230" s="1" t="s">
        <v>183</v>
      </c>
    </row>
    <row r="231" spans="1:27" x14ac:dyDescent="0.25">
      <c r="A231" s="1" t="s">
        <v>196</v>
      </c>
      <c r="B231" s="1" t="s">
        <v>197</v>
      </c>
      <c r="C231" s="1" t="s">
        <v>198</v>
      </c>
      <c r="D231" s="1" t="s">
        <v>6464</v>
      </c>
      <c r="E231" s="1" t="s">
        <v>30</v>
      </c>
      <c r="F231" s="1" t="s">
        <v>145</v>
      </c>
      <c r="G231" s="1" t="s">
        <v>199</v>
      </c>
      <c r="H231" s="1" t="s">
        <v>200</v>
      </c>
      <c r="I231" s="1" t="s">
        <v>7</v>
      </c>
      <c r="J231" s="1" t="s">
        <v>201</v>
      </c>
      <c r="K231" s="1" t="s">
        <v>73</v>
      </c>
      <c r="L231" s="1" t="s">
        <v>74</v>
      </c>
      <c r="M231" s="1" t="s">
        <v>37</v>
      </c>
      <c r="N231" s="2">
        <v>87000</v>
      </c>
      <c r="O231" s="1" t="s">
        <v>38</v>
      </c>
      <c r="P231" s="2">
        <v>87000</v>
      </c>
      <c r="Q231" s="1" t="s">
        <v>39</v>
      </c>
      <c r="R231" s="1" t="s">
        <v>40</v>
      </c>
      <c r="S231" s="1" t="s">
        <v>54</v>
      </c>
      <c r="T231" s="1" t="s">
        <v>42</v>
      </c>
      <c r="U231" s="1" t="s">
        <v>43</v>
      </c>
      <c r="V231" s="1" t="s">
        <v>55</v>
      </c>
      <c r="W231" s="1" t="s">
        <v>56</v>
      </c>
      <c r="X231" s="1" t="s">
        <v>43</v>
      </c>
      <c r="Y231" s="2" t="s">
        <v>43</v>
      </c>
      <c r="Z231" s="1" t="s">
        <v>46</v>
      </c>
      <c r="AA231" s="1" t="s">
        <v>145</v>
      </c>
    </row>
    <row r="232" spans="1:27" x14ac:dyDescent="0.25">
      <c r="A232" s="1" t="s">
        <v>196</v>
      </c>
      <c r="B232" s="1" t="s">
        <v>197</v>
      </c>
      <c r="C232" s="1" t="s">
        <v>198</v>
      </c>
      <c r="D232" s="1" t="s">
        <v>6464</v>
      </c>
      <c r="E232" s="1" t="s">
        <v>30</v>
      </c>
      <c r="F232" s="1" t="s">
        <v>58</v>
      </c>
      <c r="G232" s="1" t="s">
        <v>202</v>
      </c>
      <c r="H232" s="1" t="s">
        <v>203</v>
      </c>
      <c r="I232" s="1" t="s">
        <v>7</v>
      </c>
      <c r="J232" s="1" t="s">
        <v>204</v>
      </c>
      <c r="K232" s="1" t="s">
        <v>127</v>
      </c>
      <c r="L232" s="1" t="s">
        <v>128</v>
      </c>
      <c r="M232" s="1" t="s">
        <v>37</v>
      </c>
      <c r="N232" s="2">
        <v>100000</v>
      </c>
      <c r="O232" s="1" t="s">
        <v>38</v>
      </c>
      <c r="P232" s="2">
        <v>100000</v>
      </c>
      <c r="Q232" s="1" t="s">
        <v>39</v>
      </c>
      <c r="R232" s="1" t="s">
        <v>40</v>
      </c>
      <c r="S232" s="1" t="s">
        <v>54</v>
      </c>
      <c r="T232" s="1" t="s">
        <v>42</v>
      </c>
      <c r="U232" s="1" t="s">
        <v>43</v>
      </c>
      <c r="V232" s="1" t="s">
        <v>55</v>
      </c>
      <c r="W232" s="1" t="s">
        <v>56</v>
      </c>
      <c r="X232" s="1" t="s">
        <v>58</v>
      </c>
      <c r="Y232" s="2">
        <v>88000</v>
      </c>
      <c r="Z232" s="1" t="s">
        <v>205</v>
      </c>
      <c r="AA232" s="1" t="s">
        <v>155</v>
      </c>
    </row>
    <row r="233" spans="1:27" x14ac:dyDescent="0.25">
      <c r="A233" s="1" t="s">
        <v>196</v>
      </c>
      <c r="B233" s="1" t="s">
        <v>197</v>
      </c>
      <c r="C233" s="1" t="s">
        <v>198</v>
      </c>
      <c r="D233" s="1" t="s">
        <v>6464</v>
      </c>
      <c r="E233" s="1" t="s">
        <v>30</v>
      </c>
      <c r="F233" s="1" t="s">
        <v>155</v>
      </c>
      <c r="G233" s="1" t="s">
        <v>206</v>
      </c>
      <c r="H233" s="1" t="s">
        <v>207</v>
      </c>
      <c r="I233" s="1" t="s">
        <v>7</v>
      </c>
      <c r="J233" s="1" t="s">
        <v>208</v>
      </c>
      <c r="K233" s="1" t="s">
        <v>135</v>
      </c>
      <c r="L233" s="1" t="s">
        <v>136</v>
      </c>
      <c r="M233" s="1" t="s">
        <v>37</v>
      </c>
      <c r="N233" s="2">
        <v>149900</v>
      </c>
      <c r="O233" s="1" t="s">
        <v>38</v>
      </c>
      <c r="P233" s="2">
        <v>149900</v>
      </c>
      <c r="Q233" s="1" t="s">
        <v>39</v>
      </c>
      <c r="R233" s="1" t="s">
        <v>40</v>
      </c>
      <c r="S233" s="1" t="s">
        <v>41</v>
      </c>
      <c r="T233" s="1" t="s">
        <v>42</v>
      </c>
      <c r="U233" s="1" t="s">
        <v>43</v>
      </c>
      <c r="V233" s="1" t="s">
        <v>55</v>
      </c>
      <c r="W233" s="1" t="s">
        <v>56</v>
      </c>
      <c r="X233" s="1" t="s">
        <v>43</v>
      </c>
      <c r="Y233" s="2" t="s">
        <v>43</v>
      </c>
      <c r="Z233" s="1" t="s">
        <v>46</v>
      </c>
      <c r="AA233" s="1" t="s">
        <v>174</v>
      </c>
    </row>
    <row r="234" spans="1:27" x14ac:dyDescent="0.25">
      <c r="A234" s="1" t="s">
        <v>196</v>
      </c>
      <c r="B234" s="1" t="s">
        <v>197</v>
      </c>
      <c r="C234" s="1" t="s">
        <v>198</v>
      </c>
      <c r="D234" s="1" t="s">
        <v>6464</v>
      </c>
      <c r="E234" s="1" t="s">
        <v>30</v>
      </c>
      <c r="F234" s="1" t="s">
        <v>131</v>
      </c>
      <c r="G234" s="1" t="s">
        <v>209</v>
      </c>
      <c r="H234" s="1" t="s">
        <v>210</v>
      </c>
      <c r="I234" s="1" t="s">
        <v>7</v>
      </c>
      <c r="J234" s="1" t="s">
        <v>211</v>
      </c>
      <c r="K234" s="1" t="s">
        <v>212</v>
      </c>
      <c r="L234" s="1" t="s">
        <v>213</v>
      </c>
      <c r="M234" s="1" t="s">
        <v>37</v>
      </c>
      <c r="N234" s="2">
        <v>148800</v>
      </c>
      <c r="O234" s="1" t="s">
        <v>38</v>
      </c>
      <c r="P234" s="2">
        <v>148800</v>
      </c>
      <c r="Q234" s="1" t="s">
        <v>39</v>
      </c>
      <c r="R234" s="1" t="s">
        <v>40</v>
      </c>
      <c r="S234" s="1" t="s">
        <v>54</v>
      </c>
      <c r="T234" s="1" t="s">
        <v>42</v>
      </c>
      <c r="U234" s="1" t="s">
        <v>43</v>
      </c>
      <c r="V234" s="1" t="s">
        <v>55</v>
      </c>
      <c r="W234" s="1" t="s">
        <v>56</v>
      </c>
      <c r="X234" s="1" t="s">
        <v>43</v>
      </c>
      <c r="Y234" s="2" t="s">
        <v>43</v>
      </c>
      <c r="Z234" s="1" t="s">
        <v>46</v>
      </c>
      <c r="AA234" s="1" t="s">
        <v>174</v>
      </c>
    </row>
    <row r="235" spans="1:27" x14ac:dyDescent="0.25">
      <c r="A235" s="1" t="s">
        <v>196</v>
      </c>
      <c r="B235" s="1" t="s">
        <v>197</v>
      </c>
      <c r="C235" s="1" t="s">
        <v>198</v>
      </c>
      <c r="D235" s="1" t="s">
        <v>6464</v>
      </c>
      <c r="E235" s="1" t="s">
        <v>30</v>
      </c>
      <c r="F235" s="1" t="s">
        <v>174</v>
      </c>
      <c r="G235" s="1" t="s">
        <v>214</v>
      </c>
      <c r="H235" s="1" t="s">
        <v>215</v>
      </c>
      <c r="I235" s="1" t="s">
        <v>7</v>
      </c>
      <c r="J235" s="1" t="s">
        <v>216</v>
      </c>
      <c r="K235" s="1" t="s">
        <v>212</v>
      </c>
      <c r="L235" s="1" t="s">
        <v>213</v>
      </c>
      <c r="M235" s="1" t="s">
        <v>37</v>
      </c>
      <c r="N235" s="2">
        <v>62000</v>
      </c>
      <c r="O235" s="1" t="s">
        <v>38</v>
      </c>
      <c r="P235" s="2">
        <v>62000</v>
      </c>
      <c r="Q235" s="1" t="s">
        <v>39</v>
      </c>
      <c r="R235" s="1" t="s">
        <v>40</v>
      </c>
      <c r="S235" s="1" t="s">
        <v>54</v>
      </c>
      <c r="T235" s="1" t="s">
        <v>42</v>
      </c>
      <c r="U235" s="1" t="s">
        <v>43</v>
      </c>
      <c r="V235" s="1" t="s">
        <v>55</v>
      </c>
      <c r="W235" s="1" t="s">
        <v>56</v>
      </c>
      <c r="X235" s="1" t="s">
        <v>43</v>
      </c>
      <c r="Y235" s="2" t="s">
        <v>43</v>
      </c>
      <c r="Z235" s="1" t="s">
        <v>46</v>
      </c>
      <c r="AA235" s="1" t="s">
        <v>174</v>
      </c>
    </row>
    <row r="236" spans="1:27" x14ac:dyDescent="0.25">
      <c r="A236" s="1" t="s">
        <v>196</v>
      </c>
      <c r="B236" s="1" t="s">
        <v>197</v>
      </c>
      <c r="C236" s="1" t="s">
        <v>198</v>
      </c>
      <c r="D236" s="1" t="s">
        <v>6464</v>
      </c>
      <c r="E236" s="1" t="s">
        <v>30</v>
      </c>
      <c r="F236" s="1" t="s">
        <v>64</v>
      </c>
      <c r="G236" s="1" t="s">
        <v>217</v>
      </c>
      <c r="H236" s="1" t="s">
        <v>218</v>
      </c>
      <c r="I236" s="1" t="s">
        <v>7</v>
      </c>
      <c r="J236" s="1" t="s">
        <v>219</v>
      </c>
      <c r="K236" s="1" t="s">
        <v>135</v>
      </c>
      <c r="L236" s="1" t="s">
        <v>136</v>
      </c>
      <c r="M236" s="1" t="s">
        <v>37</v>
      </c>
      <c r="N236" s="2">
        <v>149900</v>
      </c>
      <c r="O236" s="1" t="s">
        <v>38</v>
      </c>
      <c r="P236" s="2">
        <v>149900</v>
      </c>
      <c r="Q236" s="1" t="s">
        <v>39</v>
      </c>
      <c r="R236" s="1" t="s">
        <v>40</v>
      </c>
      <c r="S236" s="1" t="s">
        <v>54</v>
      </c>
      <c r="T236" s="1" t="s">
        <v>42</v>
      </c>
      <c r="U236" s="1" t="s">
        <v>43</v>
      </c>
      <c r="V236" s="1" t="s">
        <v>55</v>
      </c>
      <c r="W236" s="1" t="s">
        <v>56</v>
      </c>
      <c r="X236" s="1" t="s">
        <v>43</v>
      </c>
      <c r="Y236" s="2" t="s">
        <v>43</v>
      </c>
      <c r="Z236" s="1" t="s">
        <v>46</v>
      </c>
      <c r="AA236" s="1" t="s">
        <v>69</v>
      </c>
    </row>
    <row r="237" spans="1:27" x14ac:dyDescent="0.25">
      <c r="A237" s="1" t="s">
        <v>196</v>
      </c>
      <c r="B237" s="1" t="s">
        <v>197</v>
      </c>
      <c r="C237" s="1" t="s">
        <v>198</v>
      </c>
      <c r="D237" s="1" t="s">
        <v>6464</v>
      </c>
      <c r="E237" s="1" t="s">
        <v>30</v>
      </c>
      <c r="F237" s="1" t="s">
        <v>189</v>
      </c>
      <c r="G237" s="1" t="s">
        <v>220</v>
      </c>
      <c r="H237" s="1" t="s">
        <v>221</v>
      </c>
      <c r="I237" s="1" t="s">
        <v>7</v>
      </c>
      <c r="J237" s="1" t="s">
        <v>222</v>
      </c>
      <c r="K237" s="1" t="s">
        <v>223</v>
      </c>
      <c r="L237" s="1" t="s">
        <v>224</v>
      </c>
      <c r="M237" s="1" t="s">
        <v>37</v>
      </c>
      <c r="N237" s="2">
        <v>80000</v>
      </c>
      <c r="O237" s="1" t="s">
        <v>38</v>
      </c>
      <c r="P237" s="2">
        <v>80000</v>
      </c>
      <c r="Q237" s="1" t="s">
        <v>39</v>
      </c>
      <c r="R237" s="1" t="s">
        <v>40</v>
      </c>
      <c r="S237" s="1" t="s">
        <v>54</v>
      </c>
      <c r="T237" s="1" t="s">
        <v>42</v>
      </c>
      <c r="U237" s="1" t="s">
        <v>43</v>
      </c>
      <c r="V237" s="1" t="s">
        <v>55</v>
      </c>
      <c r="W237" s="1" t="s">
        <v>56</v>
      </c>
      <c r="X237" s="1" t="s">
        <v>43</v>
      </c>
      <c r="Y237" s="2" t="s">
        <v>43</v>
      </c>
      <c r="Z237" s="1" t="s">
        <v>46</v>
      </c>
      <c r="AA237" s="1" t="s">
        <v>189</v>
      </c>
    </row>
    <row r="238" spans="1:27" x14ac:dyDescent="0.25">
      <c r="A238" s="1" t="s">
        <v>196</v>
      </c>
      <c r="B238" s="1" t="s">
        <v>197</v>
      </c>
      <c r="C238" s="1" t="s">
        <v>198</v>
      </c>
      <c r="D238" s="1" t="s">
        <v>6464</v>
      </c>
      <c r="E238" s="1" t="s">
        <v>30</v>
      </c>
      <c r="F238" s="1" t="s">
        <v>189</v>
      </c>
      <c r="G238" s="1" t="s">
        <v>225</v>
      </c>
      <c r="H238" s="1" t="s">
        <v>226</v>
      </c>
      <c r="I238" s="1" t="s">
        <v>7</v>
      </c>
      <c r="J238" s="1" t="s">
        <v>227</v>
      </c>
      <c r="K238" s="1" t="s">
        <v>127</v>
      </c>
      <c r="L238" s="1" t="s">
        <v>128</v>
      </c>
      <c r="M238" s="1" t="s">
        <v>37</v>
      </c>
      <c r="N238" s="2">
        <v>176000</v>
      </c>
      <c r="O238" s="1" t="s">
        <v>38</v>
      </c>
      <c r="P238" s="2">
        <v>176000</v>
      </c>
      <c r="Q238" s="1" t="s">
        <v>39</v>
      </c>
      <c r="R238" s="1" t="s">
        <v>40</v>
      </c>
      <c r="S238" s="1" t="s">
        <v>54</v>
      </c>
      <c r="T238" s="1" t="s">
        <v>42</v>
      </c>
      <c r="U238" s="1" t="s">
        <v>43</v>
      </c>
      <c r="V238" s="1" t="s">
        <v>55</v>
      </c>
      <c r="W238" s="1" t="s">
        <v>56</v>
      </c>
      <c r="X238" s="1" t="s">
        <v>43</v>
      </c>
      <c r="Y238" s="2" t="s">
        <v>43</v>
      </c>
      <c r="Z238" s="1" t="s">
        <v>46</v>
      </c>
      <c r="AA238" s="1" t="s">
        <v>228</v>
      </c>
    </row>
    <row r="239" spans="1:27" x14ac:dyDescent="0.25">
      <c r="A239" s="1" t="s">
        <v>196</v>
      </c>
      <c r="B239" s="1" t="s">
        <v>197</v>
      </c>
      <c r="C239" s="1" t="s">
        <v>198</v>
      </c>
      <c r="D239" s="1" t="s">
        <v>6464</v>
      </c>
      <c r="E239" s="1" t="s">
        <v>30</v>
      </c>
      <c r="F239" s="1" t="s">
        <v>77</v>
      </c>
      <c r="G239" s="1" t="s">
        <v>229</v>
      </c>
      <c r="H239" s="1" t="s">
        <v>230</v>
      </c>
      <c r="I239" s="1" t="s">
        <v>7</v>
      </c>
      <c r="J239" s="1" t="s">
        <v>231</v>
      </c>
      <c r="K239" s="1" t="s">
        <v>232</v>
      </c>
      <c r="L239" s="1" t="s">
        <v>233</v>
      </c>
      <c r="M239" s="1" t="s">
        <v>37</v>
      </c>
      <c r="N239" s="2">
        <v>379770</v>
      </c>
      <c r="O239" s="1" t="s">
        <v>38</v>
      </c>
      <c r="P239" s="2">
        <v>379770</v>
      </c>
      <c r="Q239" s="1" t="s">
        <v>83</v>
      </c>
      <c r="R239" s="1" t="s">
        <v>40</v>
      </c>
      <c r="S239" s="1" t="s">
        <v>54</v>
      </c>
      <c r="T239" s="1" t="s">
        <v>42</v>
      </c>
      <c r="U239" s="1" t="s">
        <v>43</v>
      </c>
      <c r="V239" s="1" t="s">
        <v>55</v>
      </c>
      <c r="W239" s="1" t="s">
        <v>56</v>
      </c>
      <c r="X239" s="1" t="s">
        <v>43</v>
      </c>
      <c r="Y239" s="2" t="s">
        <v>43</v>
      </c>
      <c r="Z239" s="1" t="s">
        <v>46</v>
      </c>
      <c r="AA239" s="1" t="s">
        <v>77</v>
      </c>
    </row>
    <row r="240" spans="1:27" x14ac:dyDescent="0.25">
      <c r="A240" s="1" t="s">
        <v>196</v>
      </c>
      <c r="B240" s="1" t="s">
        <v>197</v>
      </c>
      <c r="C240" s="1" t="s">
        <v>198</v>
      </c>
      <c r="D240" s="1" t="s">
        <v>6464</v>
      </c>
      <c r="E240" s="1" t="s">
        <v>30</v>
      </c>
      <c r="F240" s="1" t="s">
        <v>77</v>
      </c>
      <c r="G240" s="1" t="s">
        <v>234</v>
      </c>
      <c r="H240" s="1" t="s">
        <v>235</v>
      </c>
      <c r="I240" s="1" t="s">
        <v>7</v>
      </c>
      <c r="J240" s="1" t="s">
        <v>236</v>
      </c>
      <c r="K240" s="1" t="s">
        <v>181</v>
      </c>
      <c r="L240" s="1" t="s">
        <v>182</v>
      </c>
      <c r="M240" s="1" t="s">
        <v>37</v>
      </c>
      <c r="N240" s="2">
        <v>149900</v>
      </c>
      <c r="O240" s="1" t="s">
        <v>38</v>
      </c>
      <c r="P240" s="2">
        <v>149900</v>
      </c>
      <c r="Q240" s="1" t="s">
        <v>39</v>
      </c>
      <c r="R240" s="1" t="s">
        <v>40</v>
      </c>
      <c r="S240" s="1" t="s">
        <v>54</v>
      </c>
      <c r="T240" s="1" t="s">
        <v>42</v>
      </c>
      <c r="U240" s="1" t="s">
        <v>43</v>
      </c>
      <c r="V240" s="1" t="s">
        <v>237</v>
      </c>
      <c r="W240" s="1" t="s">
        <v>238</v>
      </c>
      <c r="X240" s="1" t="s">
        <v>43</v>
      </c>
      <c r="Y240" s="2" t="s">
        <v>43</v>
      </c>
      <c r="Z240" s="1" t="s">
        <v>46</v>
      </c>
      <c r="AA240" s="1" t="s">
        <v>228</v>
      </c>
    </row>
    <row r="241" spans="1:27" x14ac:dyDescent="0.25">
      <c r="A241" s="1" t="s">
        <v>196</v>
      </c>
      <c r="B241" s="1" t="s">
        <v>197</v>
      </c>
      <c r="C241" s="1" t="s">
        <v>198</v>
      </c>
      <c r="D241" s="1" t="s">
        <v>6464</v>
      </c>
      <c r="E241" s="1" t="s">
        <v>30</v>
      </c>
      <c r="F241" s="1" t="s">
        <v>228</v>
      </c>
      <c r="G241" s="1" t="s">
        <v>239</v>
      </c>
      <c r="H241" s="1" t="s">
        <v>240</v>
      </c>
      <c r="I241" s="1" t="s">
        <v>7</v>
      </c>
      <c r="J241" s="1" t="s">
        <v>241</v>
      </c>
      <c r="K241" s="1" t="s">
        <v>242</v>
      </c>
      <c r="L241" s="1" t="s">
        <v>243</v>
      </c>
      <c r="M241" s="1" t="s">
        <v>37</v>
      </c>
      <c r="N241" s="2">
        <v>296179.33</v>
      </c>
      <c r="O241" s="1" t="s">
        <v>38</v>
      </c>
      <c r="P241" s="2">
        <v>296179.33</v>
      </c>
      <c r="Q241" s="1" t="s">
        <v>83</v>
      </c>
      <c r="R241" s="1" t="s">
        <v>40</v>
      </c>
      <c r="S241" s="1" t="s">
        <v>54</v>
      </c>
      <c r="T241" s="1" t="s">
        <v>42</v>
      </c>
      <c r="U241" s="1" t="s">
        <v>43</v>
      </c>
      <c r="V241" s="1" t="s">
        <v>55</v>
      </c>
      <c r="W241" s="1" t="s">
        <v>56</v>
      </c>
      <c r="X241" s="1" t="s">
        <v>43</v>
      </c>
      <c r="Y241" s="2" t="s">
        <v>43</v>
      </c>
      <c r="Z241" s="1" t="s">
        <v>46</v>
      </c>
      <c r="AA241" s="1" t="s">
        <v>228</v>
      </c>
    </row>
    <row r="242" spans="1:27" x14ac:dyDescent="0.25">
      <c r="A242" s="1" t="s">
        <v>196</v>
      </c>
      <c r="B242" s="1" t="s">
        <v>197</v>
      </c>
      <c r="C242" s="1" t="s">
        <v>198</v>
      </c>
      <c r="D242" s="1" t="s">
        <v>6464</v>
      </c>
      <c r="E242" s="1" t="s">
        <v>30</v>
      </c>
      <c r="F242" s="1" t="s">
        <v>228</v>
      </c>
      <c r="G242" s="1" t="s">
        <v>244</v>
      </c>
      <c r="H242" s="1" t="s">
        <v>245</v>
      </c>
      <c r="I242" s="1" t="s">
        <v>7</v>
      </c>
      <c r="J242" s="1" t="s">
        <v>246</v>
      </c>
      <c r="K242" s="1" t="s">
        <v>127</v>
      </c>
      <c r="L242" s="1" t="s">
        <v>128</v>
      </c>
      <c r="M242" s="1" t="s">
        <v>37</v>
      </c>
      <c r="N242" s="2">
        <v>153000</v>
      </c>
      <c r="O242" s="1" t="s">
        <v>38</v>
      </c>
      <c r="P242" s="2">
        <v>153000</v>
      </c>
      <c r="Q242" s="1" t="s">
        <v>39</v>
      </c>
      <c r="R242" s="1" t="s">
        <v>40</v>
      </c>
      <c r="S242" s="1" t="s">
        <v>54</v>
      </c>
      <c r="T242" s="1" t="s">
        <v>42</v>
      </c>
      <c r="U242" s="1" t="s">
        <v>43</v>
      </c>
      <c r="V242" s="1" t="s">
        <v>55</v>
      </c>
      <c r="W242" s="1" t="s">
        <v>56</v>
      </c>
      <c r="X242" s="1" t="s">
        <v>43</v>
      </c>
      <c r="Y242" s="2" t="s">
        <v>43</v>
      </c>
      <c r="Z242" s="1" t="s">
        <v>46</v>
      </c>
      <c r="AA242" s="1" t="s">
        <v>228</v>
      </c>
    </row>
    <row r="243" spans="1:27" x14ac:dyDescent="0.25">
      <c r="A243" s="1" t="s">
        <v>196</v>
      </c>
      <c r="B243" s="1" t="s">
        <v>197</v>
      </c>
      <c r="C243" s="1" t="s">
        <v>198</v>
      </c>
      <c r="D243" s="1" t="s">
        <v>6464</v>
      </c>
      <c r="E243" s="1" t="s">
        <v>30</v>
      </c>
      <c r="F243" s="1" t="s">
        <v>112</v>
      </c>
      <c r="G243" s="1" t="s">
        <v>247</v>
      </c>
      <c r="H243" s="1" t="s">
        <v>248</v>
      </c>
      <c r="I243" s="1" t="s">
        <v>7</v>
      </c>
      <c r="J243" s="1" t="s">
        <v>249</v>
      </c>
      <c r="K243" s="1" t="s">
        <v>250</v>
      </c>
      <c r="L243" s="1" t="s">
        <v>251</v>
      </c>
      <c r="M243" s="1" t="s">
        <v>37</v>
      </c>
      <c r="N243" s="2">
        <v>507000</v>
      </c>
      <c r="O243" s="1" t="s">
        <v>38</v>
      </c>
      <c r="P243" s="2">
        <v>507000</v>
      </c>
      <c r="Q243" s="1" t="s">
        <v>83</v>
      </c>
      <c r="R243" s="1" t="s">
        <v>40</v>
      </c>
      <c r="S243" s="1" t="s">
        <v>54</v>
      </c>
      <c r="T243" s="1" t="s">
        <v>42</v>
      </c>
      <c r="U243" s="1" t="s">
        <v>43</v>
      </c>
      <c r="V243" s="1" t="s">
        <v>55</v>
      </c>
      <c r="W243" s="1" t="s">
        <v>56</v>
      </c>
      <c r="X243" s="1" t="s">
        <v>43</v>
      </c>
      <c r="Y243" s="2" t="s">
        <v>43</v>
      </c>
      <c r="Z243" s="1" t="s">
        <v>46</v>
      </c>
      <c r="AA243" s="1" t="s">
        <v>112</v>
      </c>
    </row>
    <row r="244" spans="1:27" x14ac:dyDescent="0.25">
      <c r="A244" s="1" t="s">
        <v>196</v>
      </c>
      <c r="B244" s="1" t="s">
        <v>197</v>
      </c>
      <c r="C244" s="1" t="s">
        <v>198</v>
      </c>
      <c r="D244" s="1" t="s">
        <v>6464</v>
      </c>
      <c r="E244" s="1" t="s">
        <v>30</v>
      </c>
      <c r="F244" s="1" t="s">
        <v>252</v>
      </c>
      <c r="G244" s="1" t="s">
        <v>253</v>
      </c>
      <c r="H244" s="1" t="s">
        <v>254</v>
      </c>
      <c r="I244" s="1" t="s">
        <v>7</v>
      </c>
      <c r="J244" s="1" t="s">
        <v>255</v>
      </c>
      <c r="K244" s="1" t="s">
        <v>256</v>
      </c>
      <c r="L244" s="1" t="s">
        <v>257</v>
      </c>
      <c r="M244" s="1" t="s">
        <v>37</v>
      </c>
      <c r="N244" s="2">
        <v>335000</v>
      </c>
      <c r="O244" s="1" t="s">
        <v>38</v>
      </c>
      <c r="P244" s="2">
        <v>335000</v>
      </c>
      <c r="Q244" s="1" t="s">
        <v>83</v>
      </c>
      <c r="R244" s="1" t="s">
        <v>40</v>
      </c>
      <c r="S244" s="1" t="s">
        <v>54</v>
      </c>
      <c r="T244" s="1" t="s">
        <v>42</v>
      </c>
      <c r="U244" s="1" t="s">
        <v>43</v>
      </c>
      <c r="V244" s="1" t="s">
        <v>55</v>
      </c>
      <c r="W244" s="1" t="s">
        <v>56</v>
      </c>
      <c r="X244" s="1" t="s">
        <v>43</v>
      </c>
      <c r="Y244" s="2" t="s">
        <v>43</v>
      </c>
      <c r="Z244" s="1" t="s">
        <v>46</v>
      </c>
      <c r="AA244" s="1" t="s">
        <v>252</v>
      </c>
    </row>
    <row r="245" spans="1:27" x14ac:dyDescent="0.25">
      <c r="A245" s="1" t="s">
        <v>196</v>
      </c>
      <c r="B245" s="1" t="s">
        <v>197</v>
      </c>
      <c r="C245" s="1" t="s">
        <v>198</v>
      </c>
      <c r="D245" s="1" t="s">
        <v>6464</v>
      </c>
      <c r="E245" s="1" t="s">
        <v>30</v>
      </c>
      <c r="F245" s="1" t="s">
        <v>258</v>
      </c>
      <c r="G245" s="1" t="s">
        <v>259</v>
      </c>
      <c r="H245" s="1" t="s">
        <v>260</v>
      </c>
      <c r="I245" s="1" t="s">
        <v>7</v>
      </c>
      <c r="J245" s="1" t="s">
        <v>261</v>
      </c>
      <c r="K245" s="1" t="s">
        <v>262</v>
      </c>
      <c r="L245" s="1" t="s">
        <v>263</v>
      </c>
      <c r="M245" s="1" t="s">
        <v>37</v>
      </c>
      <c r="N245" s="2">
        <v>10000</v>
      </c>
      <c r="O245" s="1" t="s">
        <v>38</v>
      </c>
      <c r="P245" s="2">
        <v>10000</v>
      </c>
      <c r="Q245" s="1" t="s">
        <v>39</v>
      </c>
      <c r="R245" s="1" t="s">
        <v>264</v>
      </c>
      <c r="S245" s="1" t="s">
        <v>41</v>
      </c>
      <c r="T245" s="1" t="s">
        <v>42</v>
      </c>
      <c r="U245" s="1" t="s">
        <v>43</v>
      </c>
      <c r="V245" s="1" t="s">
        <v>44</v>
      </c>
      <c r="W245" s="1" t="s">
        <v>45</v>
      </c>
      <c r="X245" s="1" t="s">
        <v>43</v>
      </c>
      <c r="Y245" s="2" t="s">
        <v>43</v>
      </c>
      <c r="Z245" s="1" t="s">
        <v>46</v>
      </c>
      <c r="AA245" s="1" t="s">
        <v>265</v>
      </c>
    </row>
    <row r="246" spans="1:27" x14ac:dyDescent="0.25">
      <c r="A246" s="1" t="s">
        <v>196</v>
      </c>
      <c r="B246" s="1" t="s">
        <v>197</v>
      </c>
      <c r="C246" s="1" t="s">
        <v>198</v>
      </c>
      <c r="D246" s="1" t="s">
        <v>6464</v>
      </c>
      <c r="E246" s="1" t="s">
        <v>30</v>
      </c>
      <c r="F246" s="1" t="s">
        <v>58</v>
      </c>
      <c r="G246" s="1" t="s">
        <v>3075</v>
      </c>
      <c r="H246" s="1" t="s">
        <v>3076</v>
      </c>
      <c r="I246" s="1" t="s">
        <v>7</v>
      </c>
      <c r="J246" s="1" t="s">
        <v>3077</v>
      </c>
      <c r="K246" s="1" t="s">
        <v>232</v>
      </c>
      <c r="L246" s="1" t="s">
        <v>233</v>
      </c>
      <c r="M246" s="1" t="s">
        <v>3055</v>
      </c>
      <c r="N246" s="2">
        <v>63000</v>
      </c>
      <c r="O246" s="1" t="s">
        <v>38</v>
      </c>
      <c r="P246" s="2">
        <v>63000</v>
      </c>
      <c r="Q246" s="1" t="s">
        <v>165</v>
      </c>
      <c r="R246" s="1" t="s">
        <v>40</v>
      </c>
      <c r="S246" s="1" t="s">
        <v>54</v>
      </c>
      <c r="T246" s="1" t="s">
        <v>42</v>
      </c>
      <c r="U246" s="1" t="s">
        <v>43</v>
      </c>
      <c r="V246" s="1" t="s">
        <v>55</v>
      </c>
      <c r="W246" s="1" t="s">
        <v>56</v>
      </c>
      <c r="X246" s="1" t="s">
        <v>43</v>
      </c>
      <c r="Y246" s="2" t="s">
        <v>43</v>
      </c>
      <c r="Z246" s="1" t="s">
        <v>46</v>
      </c>
      <c r="AA246" s="1" t="s">
        <v>58</v>
      </c>
    </row>
    <row r="247" spans="1:27" x14ac:dyDescent="0.25">
      <c r="A247" s="1" t="s">
        <v>196</v>
      </c>
      <c r="B247" s="1" t="s">
        <v>197</v>
      </c>
      <c r="C247" s="1" t="s">
        <v>198</v>
      </c>
      <c r="D247" s="1" t="s">
        <v>6464</v>
      </c>
      <c r="E247" s="1" t="s">
        <v>30</v>
      </c>
      <c r="F247" s="1" t="s">
        <v>189</v>
      </c>
      <c r="G247" s="1" t="s">
        <v>3078</v>
      </c>
      <c r="H247" s="1" t="s">
        <v>3079</v>
      </c>
      <c r="I247" s="1" t="s">
        <v>7</v>
      </c>
      <c r="J247" s="1" t="s">
        <v>3080</v>
      </c>
      <c r="K247" s="1" t="s">
        <v>3053</v>
      </c>
      <c r="L247" s="1" t="s">
        <v>3054</v>
      </c>
      <c r="M247" s="1" t="s">
        <v>3055</v>
      </c>
      <c r="N247" s="2">
        <v>75455</v>
      </c>
      <c r="O247" s="1" t="s">
        <v>38</v>
      </c>
      <c r="P247" s="2">
        <v>75455</v>
      </c>
      <c r="Q247" s="1" t="s">
        <v>39</v>
      </c>
      <c r="R247" s="1" t="s">
        <v>40</v>
      </c>
      <c r="S247" s="1" t="s">
        <v>54</v>
      </c>
      <c r="T247" s="1" t="s">
        <v>42</v>
      </c>
      <c r="U247" s="1" t="s">
        <v>43</v>
      </c>
      <c r="V247" s="1" t="s">
        <v>237</v>
      </c>
      <c r="W247" s="1" t="s">
        <v>238</v>
      </c>
      <c r="X247" s="1" t="s">
        <v>43</v>
      </c>
      <c r="Y247" s="2" t="s">
        <v>43</v>
      </c>
      <c r="Z247" s="1" t="s">
        <v>46</v>
      </c>
      <c r="AA247" s="1" t="s">
        <v>265</v>
      </c>
    </row>
    <row r="248" spans="1:27" x14ac:dyDescent="0.25">
      <c r="A248" s="1" t="s">
        <v>196</v>
      </c>
      <c r="B248" s="1" t="s">
        <v>197</v>
      </c>
      <c r="C248" s="1" t="s">
        <v>198</v>
      </c>
      <c r="D248" s="1" t="s">
        <v>6464</v>
      </c>
      <c r="E248" s="1" t="s">
        <v>30</v>
      </c>
      <c r="F248" s="1" t="s">
        <v>273</v>
      </c>
      <c r="G248" s="1" t="s">
        <v>3439</v>
      </c>
      <c r="H248" s="1" t="s">
        <v>3440</v>
      </c>
      <c r="I248" s="1" t="s">
        <v>7</v>
      </c>
      <c r="J248" s="1" t="s">
        <v>3441</v>
      </c>
      <c r="K248" s="1" t="s">
        <v>522</v>
      </c>
      <c r="L248" s="1" t="s">
        <v>523</v>
      </c>
      <c r="M248" s="1" t="s">
        <v>3402</v>
      </c>
      <c r="N248" s="2">
        <v>9302000</v>
      </c>
      <c r="O248" s="1" t="s">
        <v>38</v>
      </c>
      <c r="P248" s="2">
        <v>9302000</v>
      </c>
      <c r="Q248" s="1" t="s">
        <v>39</v>
      </c>
      <c r="R248" s="1" t="s">
        <v>40</v>
      </c>
      <c r="S248" s="1" t="s">
        <v>54</v>
      </c>
      <c r="T248" s="1" t="s">
        <v>42</v>
      </c>
      <c r="U248" s="1" t="s">
        <v>43</v>
      </c>
      <c r="V248" s="1" t="s">
        <v>55</v>
      </c>
      <c r="W248" s="1" t="s">
        <v>56</v>
      </c>
      <c r="X248" s="1" t="s">
        <v>273</v>
      </c>
      <c r="Y248" s="2">
        <v>9302000</v>
      </c>
      <c r="Z248" s="1" t="s">
        <v>205</v>
      </c>
      <c r="AA248" s="1" t="s">
        <v>109</v>
      </c>
    </row>
    <row r="249" spans="1:27" x14ac:dyDescent="0.25">
      <c r="A249" s="1" t="s">
        <v>196</v>
      </c>
      <c r="B249" s="1" t="s">
        <v>197</v>
      </c>
      <c r="C249" s="1" t="s">
        <v>198</v>
      </c>
      <c r="D249" s="1" t="s">
        <v>6464</v>
      </c>
      <c r="E249" s="1" t="s">
        <v>30</v>
      </c>
      <c r="F249" s="1" t="s">
        <v>57</v>
      </c>
      <c r="G249" s="1" t="s">
        <v>4318</v>
      </c>
      <c r="H249" s="1" t="s">
        <v>4319</v>
      </c>
      <c r="I249" s="1" t="s">
        <v>7</v>
      </c>
      <c r="J249" s="1" t="s">
        <v>4320</v>
      </c>
      <c r="K249" s="1" t="s">
        <v>522</v>
      </c>
      <c r="L249" s="1" t="s">
        <v>523</v>
      </c>
      <c r="M249" s="1" t="s">
        <v>4296</v>
      </c>
      <c r="N249" s="2">
        <v>149960</v>
      </c>
      <c r="O249" s="1" t="s">
        <v>38</v>
      </c>
      <c r="P249" s="2">
        <v>149960</v>
      </c>
      <c r="Q249" s="1" t="s">
        <v>39</v>
      </c>
      <c r="R249" s="1" t="s">
        <v>40</v>
      </c>
      <c r="S249" s="1" t="s">
        <v>54</v>
      </c>
      <c r="T249" s="1" t="s">
        <v>42</v>
      </c>
      <c r="U249" s="1" t="s">
        <v>43</v>
      </c>
      <c r="V249" s="1" t="s">
        <v>55</v>
      </c>
      <c r="W249" s="1" t="s">
        <v>56</v>
      </c>
      <c r="X249" s="1" t="s">
        <v>57</v>
      </c>
      <c r="Y249" s="2">
        <v>149960</v>
      </c>
      <c r="Z249" s="1" t="s">
        <v>205</v>
      </c>
      <c r="AA249" s="1" t="s">
        <v>47</v>
      </c>
    </row>
    <row r="250" spans="1:27" x14ac:dyDescent="0.25">
      <c r="A250" s="1" t="s">
        <v>196</v>
      </c>
      <c r="B250" s="1" t="s">
        <v>197</v>
      </c>
      <c r="C250" s="1" t="s">
        <v>198</v>
      </c>
      <c r="D250" s="1" t="s">
        <v>6464</v>
      </c>
      <c r="E250" s="1" t="s">
        <v>30</v>
      </c>
      <c r="F250" s="1" t="s">
        <v>47</v>
      </c>
      <c r="G250" s="1" t="s">
        <v>4321</v>
      </c>
      <c r="H250" s="1" t="s">
        <v>4322</v>
      </c>
      <c r="I250" s="1" t="s">
        <v>7</v>
      </c>
      <c r="J250" s="1" t="s">
        <v>4323</v>
      </c>
      <c r="K250" s="1" t="s">
        <v>522</v>
      </c>
      <c r="L250" s="1" t="s">
        <v>523</v>
      </c>
      <c r="M250" s="1" t="s">
        <v>4296</v>
      </c>
      <c r="N250" s="2">
        <v>148850</v>
      </c>
      <c r="O250" s="1" t="s">
        <v>38</v>
      </c>
      <c r="P250" s="2">
        <v>148850</v>
      </c>
      <c r="Q250" s="1" t="s">
        <v>39</v>
      </c>
      <c r="R250" s="1" t="s">
        <v>40</v>
      </c>
      <c r="S250" s="1" t="s">
        <v>54</v>
      </c>
      <c r="T250" s="1" t="s">
        <v>42</v>
      </c>
      <c r="U250" s="1" t="s">
        <v>43</v>
      </c>
      <c r="V250" s="1" t="s">
        <v>55</v>
      </c>
      <c r="W250" s="1" t="s">
        <v>56</v>
      </c>
      <c r="X250" s="1" t="s">
        <v>47</v>
      </c>
      <c r="Y250" s="2">
        <v>148850</v>
      </c>
      <c r="Z250" s="1" t="s">
        <v>205</v>
      </c>
      <c r="AA250" s="1" t="s">
        <v>58</v>
      </c>
    </row>
    <row r="251" spans="1:27" x14ac:dyDescent="0.25">
      <c r="A251" s="1" t="s">
        <v>196</v>
      </c>
      <c r="B251" s="1" t="s">
        <v>197</v>
      </c>
      <c r="C251" s="1" t="s">
        <v>198</v>
      </c>
      <c r="D251" s="1" t="s">
        <v>6464</v>
      </c>
      <c r="E251" s="1" t="s">
        <v>30</v>
      </c>
      <c r="F251" s="1" t="s">
        <v>47</v>
      </c>
      <c r="G251" s="1" t="s">
        <v>4324</v>
      </c>
      <c r="H251" s="1" t="s">
        <v>4325</v>
      </c>
      <c r="I251" s="1" t="s">
        <v>7</v>
      </c>
      <c r="J251" s="1" t="s">
        <v>4326</v>
      </c>
      <c r="K251" s="1" t="s">
        <v>522</v>
      </c>
      <c r="L251" s="1" t="s">
        <v>523</v>
      </c>
      <c r="M251" s="1" t="s">
        <v>4296</v>
      </c>
      <c r="N251" s="2">
        <v>89250</v>
      </c>
      <c r="O251" s="1" t="s">
        <v>38</v>
      </c>
      <c r="P251" s="2">
        <v>89250</v>
      </c>
      <c r="Q251" s="1" t="s">
        <v>39</v>
      </c>
      <c r="R251" s="1" t="s">
        <v>40</v>
      </c>
      <c r="S251" s="1" t="s">
        <v>54</v>
      </c>
      <c r="T251" s="1" t="s">
        <v>42</v>
      </c>
      <c r="U251" s="1" t="s">
        <v>43</v>
      </c>
      <c r="V251" s="1" t="s">
        <v>55</v>
      </c>
      <c r="W251" s="1" t="s">
        <v>56</v>
      </c>
      <c r="X251" s="1" t="s">
        <v>47</v>
      </c>
      <c r="Y251" s="2">
        <v>89250</v>
      </c>
      <c r="Z251" s="1" t="s">
        <v>205</v>
      </c>
      <c r="AA251" s="1" t="s">
        <v>58</v>
      </c>
    </row>
    <row r="252" spans="1:27" x14ac:dyDescent="0.25">
      <c r="A252" s="1" t="s">
        <v>196</v>
      </c>
      <c r="B252" s="1" t="s">
        <v>197</v>
      </c>
      <c r="C252" s="1" t="s">
        <v>198</v>
      </c>
      <c r="D252" s="1" t="s">
        <v>6464</v>
      </c>
      <c r="E252" s="1" t="s">
        <v>30</v>
      </c>
      <c r="F252" s="1" t="s">
        <v>47</v>
      </c>
      <c r="G252" s="1" t="s">
        <v>4327</v>
      </c>
      <c r="H252" s="1" t="s">
        <v>4328</v>
      </c>
      <c r="I252" s="1" t="s">
        <v>7</v>
      </c>
      <c r="J252" s="1" t="s">
        <v>4329</v>
      </c>
      <c r="K252" s="1" t="s">
        <v>522</v>
      </c>
      <c r="L252" s="1" t="s">
        <v>523</v>
      </c>
      <c r="M252" s="1" t="s">
        <v>4296</v>
      </c>
      <c r="N252" s="2">
        <v>113750</v>
      </c>
      <c r="O252" s="1" t="s">
        <v>38</v>
      </c>
      <c r="P252" s="2">
        <v>113750</v>
      </c>
      <c r="Q252" s="1" t="s">
        <v>39</v>
      </c>
      <c r="R252" s="1" t="s">
        <v>40</v>
      </c>
      <c r="S252" s="1" t="s">
        <v>54</v>
      </c>
      <c r="T252" s="1" t="s">
        <v>42</v>
      </c>
      <c r="U252" s="1" t="s">
        <v>43</v>
      </c>
      <c r="V252" s="1" t="s">
        <v>55</v>
      </c>
      <c r="W252" s="1" t="s">
        <v>56</v>
      </c>
      <c r="X252" s="1" t="s">
        <v>47</v>
      </c>
      <c r="Y252" s="2">
        <v>113750</v>
      </c>
      <c r="Z252" s="1" t="s">
        <v>205</v>
      </c>
      <c r="AA252" s="1" t="s">
        <v>58</v>
      </c>
    </row>
    <row r="253" spans="1:27" x14ac:dyDescent="0.25">
      <c r="A253" s="1" t="s">
        <v>196</v>
      </c>
      <c r="B253" s="1" t="s">
        <v>197</v>
      </c>
      <c r="C253" s="1" t="s">
        <v>198</v>
      </c>
      <c r="D253" s="1" t="s">
        <v>6464</v>
      </c>
      <c r="E253" s="1" t="s">
        <v>30</v>
      </c>
      <c r="F253" s="1" t="s">
        <v>57</v>
      </c>
      <c r="G253" s="1" t="s">
        <v>5105</v>
      </c>
      <c r="H253" s="1" t="s">
        <v>5106</v>
      </c>
      <c r="I253" s="1" t="s">
        <v>7</v>
      </c>
      <c r="J253" s="1" t="s">
        <v>5107</v>
      </c>
      <c r="K253" s="1" t="s">
        <v>5051</v>
      </c>
      <c r="L253" s="1" t="s">
        <v>5052</v>
      </c>
      <c r="M253" s="1" t="s">
        <v>5053</v>
      </c>
      <c r="N253" s="2">
        <v>213500</v>
      </c>
      <c r="O253" s="1" t="s">
        <v>38</v>
      </c>
      <c r="P253" s="2">
        <v>213500</v>
      </c>
      <c r="Q253" s="1" t="s">
        <v>165</v>
      </c>
      <c r="R253" s="1" t="s">
        <v>40</v>
      </c>
      <c r="S253" s="1" t="s">
        <v>41</v>
      </c>
      <c r="T253" s="1" t="s">
        <v>42</v>
      </c>
      <c r="U253" s="1" t="s">
        <v>43</v>
      </c>
      <c r="V253" s="1" t="s">
        <v>44</v>
      </c>
      <c r="W253" s="1" t="s">
        <v>45</v>
      </c>
      <c r="X253" s="1" t="s">
        <v>43</v>
      </c>
      <c r="Y253" s="2" t="s">
        <v>43</v>
      </c>
      <c r="Z253" s="1" t="s">
        <v>46</v>
      </c>
      <c r="AA253" s="1" t="s">
        <v>57</v>
      </c>
    </row>
    <row r="254" spans="1:27" x14ac:dyDescent="0.25">
      <c r="A254" s="1" t="s">
        <v>196</v>
      </c>
      <c r="B254" s="1" t="s">
        <v>197</v>
      </c>
      <c r="C254" s="1" t="s">
        <v>198</v>
      </c>
      <c r="D254" s="1" t="s">
        <v>6464</v>
      </c>
      <c r="E254" s="1" t="s">
        <v>30</v>
      </c>
      <c r="F254" s="1" t="s">
        <v>95</v>
      </c>
      <c r="G254" s="1" t="s">
        <v>5108</v>
      </c>
      <c r="H254" s="1" t="s">
        <v>5109</v>
      </c>
      <c r="I254" s="1" t="s">
        <v>7</v>
      </c>
      <c r="J254" s="1" t="s">
        <v>5110</v>
      </c>
      <c r="K254" s="1" t="s">
        <v>5100</v>
      </c>
      <c r="L254" s="1" t="s">
        <v>5101</v>
      </c>
      <c r="M254" s="1" t="s">
        <v>5053</v>
      </c>
      <c r="N254" s="2">
        <v>149900</v>
      </c>
      <c r="O254" s="1" t="s">
        <v>38</v>
      </c>
      <c r="P254" s="2">
        <v>149900</v>
      </c>
      <c r="Q254" s="1" t="s">
        <v>165</v>
      </c>
      <c r="R254" s="1" t="s">
        <v>40</v>
      </c>
      <c r="S254" s="1" t="s">
        <v>54</v>
      </c>
      <c r="T254" s="1" t="s">
        <v>42</v>
      </c>
      <c r="U254" s="1" t="s">
        <v>43</v>
      </c>
      <c r="V254" s="1" t="s">
        <v>55</v>
      </c>
      <c r="W254" s="1" t="s">
        <v>56</v>
      </c>
      <c r="X254" s="1" t="s">
        <v>95</v>
      </c>
      <c r="Y254" s="2">
        <v>149900</v>
      </c>
      <c r="Z254" s="1" t="s">
        <v>205</v>
      </c>
      <c r="AA254" s="1" t="s">
        <v>64</v>
      </c>
    </row>
    <row r="255" spans="1:27" x14ac:dyDescent="0.25">
      <c r="A255" s="1" t="s">
        <v>196</v>
      </c>
      <c r="B255" s="1" t="s">
        <v>197</v>
      </c>
      <c r="C255" s="1" t="s">
        <v>198</v>
      </c>
      <c r="D255" s="1" t="s">
        <v>6464</v>
      </c>
      <c r="E255" s="1" t="s">
        <v>30</v>
      </c>
      <c r="F255" s="1" t="s">
        <v>95</v>
      </c>
      <c r="G255" s="1" t="s">
        <v>5111</v>
      </c>
      <c r="H255" s="1" t="s">
        <v>5112</v>
      </c>
      <c r="I255" s="1" t="s">
        <v>7</v>
      </c>
      <c r="J255" s="1" t="s">
        <v>5113</v>
      </c>
      <c r="K255" s="1" t="s">
        <v>5100</v>
      </c>
      <c r="L255" s="1" t="s">
        <v>5101</v>
      </c>
      <c r="M255" s="1" t="s">
        <v>5053</v>
      </c>
      <c r="N255" s="2">
        <v>213900</v>
      </c>
      <c r="O255" s="1" t="s">
        <v>38</v>
      </c>
      <c r="P255" s="2">
        <v>213900</v>
      </c>
      <c r="Q255" s="1" t="s">
        <v>165</v>
      </c>
      <c r="R255" s="1" t="s">
        <v>40</v>
      </c>
      <c r="S255" s="1" t="s">
        <v>54</v>
      </c>
      <c r="T255" s="1" t="s">
        <v>42</v>
      </c>
      <c r="U255" s="1" t="s">
        <v>43</v>
      </c>
      <c r="V255" s="1" t="s">
        <v>55</v>
      </c>
      <c r="W255" s="1" t="s">
        <v>56</v>
      </c>
      <c r="X255" s="1" t="s">
        <v>95</v>
      </c>
      <c r="Y255" s="2">
        <v>213900</v>
      </c>
      <c r="Z255" s="1" t="s">
        <v>205</v>
      </c>
      <c r="AA255" s="1" t="s">
        <v>64</v>
      </c>
    </row>
    <row r="256" spans="1:27" x14ac:dyDescent="0.25">
      <c r="A256" s="1" t="s">
        <v>196</v>
      </c>
      <c r="B256" s="1" t="s">
        <v>197</v>
      </c>
      <c r="C256" s="1" t="s">
        <v>198</v>
      </c>
      <c r="D256" s="1" t="s">
        <v>6464</v>
      </c>
      <c r="E256" s="1" t="s">
        <v>30</v>
      </c>
      <c r="F256" s="1" t="s">
        <v>95</v>
      </c>
      <c r="G256" s="1" t="s">
        <v>5114</v>
      </c>
      <c r="H256" s="1" t="s">
        <v>5115</v>
      </c>
      <c r="I256" s="1" t="s">
        <v>7</v>
      </c>
      <c r="J256" s="1" t="s">
        <v>5116</v>
      </c>
      <c r="K256" s="1" t="s">
        <v>2841</v>
      </c>
      <c r="L256" s="1" t="s">
        <v>2842</v>
      </c>
      <c r="M256" s="1" t="s">
        <v>5053</v>
      </c>
      <c r="N256" s="2">
        <v>149900</v>
      </c>
      <c r="O256" s="1" t="s">
        <v>38</v>
      </c>
      <c r="P256" s="2">
        <v>149900</v>
      </c>
      <c r="Q256" s="1" t="s">
        <v>39</v>
      </c>
      <c r="R256" s="1" t="s">
        <v>40</v>
      </c>
      <c r="S256" s="1" t="s">
        <v>54</v>
      </c>
      <c r="T256" s="1" t="s">
        <v>42</v>
      </c>
      <c r="U256" s="1" t="s">
        <v>43</v>
      </c>
      <c r="V256" s="1" t="s">
        <v>237</v>
      </c>
      <c r="W256" s="1" t="s">
        <v>238</v>
      </c>
      <c r="X256" s="1" t="s">
        <v>95</v>
      </c>
      <c r="Y256" s="2">
        <v>72600</v>
      </c>
      <c r="Z256" s="1" t="s">
        <v>205</v>
      </c>
      <c r="AA256" s="1" t="s">
        <v>189</v>
      </c>
    </row>
    <row r="257" spans="1:27" x14ac:dyDescent="0.25">
      <c r="A257" s="1" t="s">
        <v>196</v>
      </c>
      <c r="B257" s="1" t="s">
        <v>197</v>
      </c>
      <c r="C257" s="1" t="s">
        <v>198</v>
      </c>
      <c r="D257" s="1" t="s">
        <v>6464</v>
      </c>
      <c r="E257" s="1" t="s">
        <v>30</v>
      </c>
      <c r="F257" s="1" t="s">
        <v>95</v>
      </c>
      <c r="G257" s="1" t="s">
        <v>5117</v>
      </c>
      <c r="H257" s="1" t="s">
        <v>5118</v>
      </c>
      <c r="I257" s="1" t="s">
        <v>7</v>
      </c>
      <c r="J257" s="1" t="s">
        <v>5119</v>
      </c>
      <c r="K257" s="1" t="s">
        <v>5100</v>
      </c>
      <c r="L257" s="1" t="s">
        <v>5101</v>
      </c>
      <c r="M257" s="1" t="s">
        <v>5053</v>
      </c>
      <c r="N257" s="2">
        <v>149900</v>
      </c>
      <c r="O257" s="1" t="s">
        <v>38</v>
      </c>
      <c r="P257" s="2">
        <v>149900</v>
      </c>
      <c r="Q257" s="1" t="s">
        <v>165</v>
      </c>
      <c r="R257" s="1" t="s">
        <v>40</v>
      </c>
      <c r="S257" s="1" t="s">
        <v>54</v>
      </c>
      <c r="T257" s="1" t="s">
        <v>42</v>
      </c>
      <c r="U257" s="1" t="s">
        <v>43</v>
      </c>
      <c r="V257" s="1" t="s">
        <v>55</v>
      </c>
      <c r="W257" s="1" t="s">
        <v>56</v>
      </c>
      <c r="X257" s="1" t="s">
        <v>95</v>
      </c>
      <c r="Y257" s="2">
        <v>149900</v>
      </c>
      <c r="Z257" s="1" t="s">
        <v>205</v>
      </c>
      <c r="AA257" s="1" t="s">
        <v>64</v>
      </c>
    </row>
    <row r="258" spans="1:27" x14ac:dyDescent="0.25">
      <c r="A258" s="1" t="s">
        <v>196</v>
      </c>
      <c r="B258" s="1" t="s">
        <v>197</v>
      </c>
      <c r="C258" s="1" t="s">
        <v>198</v>
      </c>
      <c r="D258" s="1" t="s">
        <v>6464</v>
      </c>
      <c r="E258" s="1" t="s">
        <v>30</v>
      </c>
      <c r="F258" s="1" t="s">
        <v>174</v>
      </c>
      <c r="G258" s="1" t="s">
        <v>5120</v>
      </c>
      <c r="H258" s="1" t="s">
        <v>5121</v>
      </c>
      <c r="I258" s="1" t="s">
        <v>7</v>
      </c>
      <c r="J258" s="1" t="s">
        <v>5122</v>
      </c>
      <c r="K258" s="1" t="s">
        <v>5100</v>
      </c>
      <c r="L258" s="1" t="s">
        <v>5101</v>
      </c>
      <c r="M258" s="1" t="s">
        <v>5053</v>
      </c>
      <c r="N258" s="2">
        <v>149900</v>
      </c>
      <c r="O258" s="1" t="s">
        <v>38</v>
      </c>
      <c r="P258" s="2">
        <v>149900</v>
      </c>
      <c r="Q258" s="1" t="s">
        <v>165</v>
      </c>
      <c r="R258" s="1" t="s">
        <v>40</v>
      </c>
      <c r="S258" s="1" t="s">
        <v>54</v>
      </c>
      <c r="T258" s="1" t="s">
        <v>42</v>
      </c>
      <c r="U258" s="1" t="s">
        <v>43</v>
      </c>
      <c r="V258" s="1" t="s">
        <v>55</v>
      </c>
      <c r="W258" s="1" t="s">
        <v>56</v>
      </c>
      <c r="X258" s="1" t="s">
        <v>174</v>
      </c>
      <c r="Y258" s="2">
        <v>149900</v>
      </c>
      <c r="Z258" s="1" t="s">
        <v>205</v>
      </c>
      <c r="AA258" s="1" t="s">
        <v>64</v>
      </c>
    </row>
    <row r="259" spans="1:27" x14ac:dyDescent="0.25">
      <c r="A259" s="1" t="s">
        <v>196</v>
      </c>
      <c r="B259" s="1" t="s">
        <v>197</v>
      </c>
      <c r="C259" s="1" t="s">
        <v>198</v>
      </c>
      <c r="D259" s="1" t="s">
        <v>6464</v>
      </c>
      <c r="E259" s="1" t="s">
        <v>30</v>
      </c>
      <c r="F259" s="1" t="s">
        <v>189</v>
      </c>
      <c r="G259" s="1" t="s">
        <v>5123</v>
      </c>
      <c r="H259" s="1" t="s">
        <v>5124</v>
      </c>
      <c r="I259" s="1" t="s">
        <v>7</v>
      </c>
      <c r="J259" s="1" t="s">
        <v>5125</v>
      </c>
      <c r="K259" s="1" t="s">
        <v>5100</v>
      </c>
      <c r="L259" s="1" t="s">
        <v>5101</v>
      </c>
      <c r="M259" s="1" t="s">
        <v>5053</v>
      </c>
      <c r="N259" s="2">
        <v>149900</v>
      </c>
      <c r="O259" s="1" t="s">
        <v>38</v>
      </c>
      <c r="P259" s="2">
        <v>149900</v>
      </c>
      <c r="Q259" s="1" t="s">
        <v>165</v>
      </c>
      <c r="R259" s="1" t="s">
        <v>40</v>
      </c>
      <c r="S259" s="1" t="s">
        <v>54</v>
      </c>
      <c r="T259" s="1" t="s">
        <v>42</v>
      </c>
      <c r="U259" s="1" t="s">
        <v>43</v>
      </c>
      <c r="V259" s="1" t="s">
        <v>55</v>
      </c>
      <c r="W259" s="1" t="s">
        <v>56</v>
      </c>
      <c r="X259" s="1" t="s">
        <v>189</v>
      </c>
      <c r="Y259" s="2">
        <v>149900</v>
      </c>
      <c r="Z259" s="1" t="s">
        <v>205</v>
      </c>
      <c r="AA259" s="1" t="s">
        <v>558</v>
      </c>
    </row>
    <row r="260" spans="1:27" x14ac:dyDescent="0.25">
      <c r="A260" s="1" t="s">
        <v>196</v>
      </c>
      <c r="B260" s="1" t="s">
        <v>197</v>
      </c>
      <c r="C260" s="1" t="s">
        <v>198</v>
      </c>
      <c r="D260" s="1" t="s">
        <v>6464</v>
      </c>
      <c r="E260" s="1" t="s">
        <v>30</v>
      </c>
      <c r="F260" s="1" t="s">
        <v>77</v>
      </c>
      <c r="G260" s="1" t="s">
        <v>5126</v>
      </c>
      <c r="H260" s="1" t="s">
        <v>5127</v>
      </c>
      <c r="I260" s="1" t="s">
        <v>7</v>
      </c>
      <c r="J260" s="1" t="s">
        <v>5128</v>
      </c>
      <c r="K260" s="1" t="s">
        <v>5100</v>
      </c>
      <c r="L260" s="1" t="s">
        <v>5101</v>
      </c>
      <c r="M260" s="1" t="s">
        <v>5053</v>
      </c>
      <c r="N260" s="2">
        <v>149900</v>
      </c>
      <c r="O260" s="1" t="s">
        <v>38</v>
      </c>
      <c r="P260" s="2">
        <v>149900</v>
      </c>
      <c r="Q260" s="1" t="s">
        <v>165</v>
      </c>
      <c r="R260" s="1" t="s">
        <v>40</v>
      </c>
      <c r="S260" s="1" t="s">
        <v>54</v>
      </c>
      <c r="T260" s="1" t="s">
        <v>42</v>
      </c>
      <c r="U260" s="1" t="s">
        <v>43</v>
      </c>
      <c r="V260" s="1" t="s">
        <v>55</v>
      </c>
      <c r="W260" s="1" t="s">
        <v>56</v>
      </c>
      <c r="X260" s="1" t="s">
        <v>77</v>
      </c>
      <c r="Y260" s="2">
        <v>149900</v>
      </c>
      <c r="Z260" s="1" t="s">
        <v>205</v>
      </c>
      <c r="AA260" s="1" t="s">
        <v>112</v>
      </c>
    </row>
    <row r="261" spans="1:27" x14ac:dyDescent="0.25">
      <c r="A261" s="1" t="s">
        <v>196</v>
      </c>
      <c r="B261" s="1" t="s">
        <v>197</v>
      </c>
      <c r="C261" s="1" t="s">
        <v>198</v>
      </c>
      <c r="D261" s="1" t="s">
        <v>6464</v>
      </c>
      <c r="E261" s="1" t="s">
        <v>30</v>
      </c>
      <c r="F261" s="1" t="s">
        <v>112</v>
      </c>
      <c r="G261" s="1" t="s">
        <v>5129</v>
      </c>
      <c r="H261" s="1" t="s">
        <v>5130</v>
      </c>
      <c r="I261" s="1" t="s">
        <v>7</v>
      </c>
      <c r="J261" s="1" t="s">
        <v>5131</v>
      </c>
      <c r="K261" s="1" t="s">
        <v>5100</v>
      </c>
      <c r="L261" s="1" t="s">
        <v>5101</v>
      </c>
      <c r="M261" s="1" t="s">
        <v>5053</v>
      </c>
      <c r="N261" s="2">
        <v>149900</v>
      </c>
      <c r="O261" s="1" t="s">
        <v>38</v>
      </c>
      <c r="P261" s="2">
        <v>149900</v>
      </c>
      <c r="Q261" s="1" t="s">
        <v>165</v>
      </c>
      <c r="R261" s="1" t="s">
        <v>40</v>
      </c>
      <c r="S261" s="1" t="s">
        <v>54</v>
      </c>
      <c r="T261" s="1" t="s">
        <v>42</v>
      </c>
      <c r="U261" s="1" t="s">
        <v>43</v>
      </c>
      <c r="V261" s="1" t="s">
        <v>55</v>
      </c>
      <c r="W261" s="1" t="s">
        <v>56</v>
      </c>
      <c r="X261" s="1" t="s">
        <v>228</v>
      </c>
      <c r="Y261" s="2">
        <v>149900</v>
      </c>
      <c r="Z261" s="1" t="s">
        <v>205</v>
      </c>
      <c r="AA261" s="1" t="s">
        <v>76</v>
      </c>
    </row>
    <row r="262" spans="1:27" x14ac:dyDescent="0.25">
      <c r="A262" s="1" t="s">
        <v>196</v>
      </c>
      <c r="B262" s="1" t="s">
        <v>197</v>
      </c>
      <c r="C262" s="1" t="s">
        <v>198</v>
      </c>
      <c r="D262" s="1" t="s">
        <v>6464</v>
      </c>
      <c r="E262" s="1" t="s">
        <v>30</v>
      </c>
      <c r="F262" s="1" t="s">
        <v>76</v>
      </c>
      <c r="G262" s="1" t="s">
        <v>5132</v>
      </c>
      <c r="H262" s="1" t="s">
        <v>5133</v>
      </c>
      <c r="I262" s="1" t="s">
        <v>7</v>
      </c>
      <c r="J262" s="1" t="s">
        <v>5134</v>
      </c>
      <c r="K262" s="1" t="s">
        <v>5100</v>
      </c>
      <c r="L262" s="1" t="s">
        <v>5101</v>
      </c>
      <c r="M262" s="1" t="s">
        <v>5053</v>
      </c>
      <c r="N262" s="2">
        <v>500000</v>
      </c>
      <c r="O262" s="1" t="s">
        <v>38</v>
      </c>
      <c r="P262" s="2">
        <v>500000</v>
      </c>
      <c r="Q262" s="1" t="s">
        <v>83</v>
      </c>
      <c r="R262" s="1" t="s">
        <v>40</v>
      </c>
      <c r="S262" s="1" t="s">
        <v>54</v>
      </c>
      <c r="T262" s="1" t="s">
        <v>42</v>
      </c>
      <c r="U262" s="1" t="s">
        <v>43</v>
      </c>
      <c r="V262" s="1" t="s">
        <v>55</v>
      </c>
      <c r="W262" s="1" t="s">
        <v>56</v>
      </c>
      <c r="X262" s="1" t="s">
        <v>43</v>
      </c>
      <c r="Y262" s="2" t="s">
        <v>43</v>
      </c>
      <c r="Z262" s="1" t="s">
        <v>46</v>
      </c>
      <c r="AA262" s="1" t="s">
        <v>76</v>
      </c>
    </row>
    <row r="263" spans="1:27" x14ac:dyDescent="0.25">
      <c r="A263" s="1" t="s">
        <v>196</v>
      </c>
      <c r="B263" s="1" t="s">
        <v>197</v>
      </c>
      <c r="C263" s="1" t="s">
        <v>198</v>
      </c>
      <c r="D263" s="1" t="s">
        <v>6464</v>
      </c>
      <c r="E263" s="1" t="s">
        <v>30</v>
      </c>
      <c r="F263" s="1" t="s">
        <v>342</v>
      </c>
      <c r="G263" s="1" t="s">
        <v>5942</v>
      </c>
      <c r="H263" s="1" t="s">
        <v>5943</v>
      </c>
      <c r="I263" s="1" t="s">
        <v>7</v>
      </c>
      <c r="J263" s="1" t="s">
        <v>5944</v>
      </c>
      <c r="K263" s="1" t="s">
        <v>62</v>
      </c>
      <c r="L263" s="1" t="s">
        <v>63</v>
      </c>
      <c r="M263" s="1" t="s">
        <v>5928</v>
      </c>
      <c r="N263" s="2">
        <v>50000</v>
      </c>
      <c r="O263" s="1" t="s">
        <v>38</v>
      </c>
      <c r="P263" s="2">
        <v>50000</v>
      </c>
      <c r="Q263" s="1" t="s">
        <v>39</v>
      </c>
      <c r="R263" s="1" t="s">
        <v>40</v>
      </c>
      <c r="S263" s="1" t="s">
        <v>54</v>
      </c>
      <c r="T263" s="1" t="s">
        <v>42</v>
      </c>
      <c r="U263" s="1" t="s">
        <v>43</v>
      </c>
      <c r="V263" s="1" t="s">
        <v>55</v>
      </c>
      <c r="W263" s="1" t="s">
        <v>56</v>
      </c>
      <c r="X263" s="1" t="s">
        <v>43</v>
      </c>
      <c r="Y263" s="2" t="s">
        <v>43</v>
      </c>
      <c r="Z263" s="1" t="s">
        <v>46</v>
      </c>
      <c r="AA263" s="1" t="s">
        <v>342</v>
      </c>
    </row>
    <row r="264" spans="1:27" x14ac:dyDescent="0.25">
      <c r="A264" s="1" t="s">
        <v>196</v>
      </c>
      <c r="B264" s="1" t="s">
        <v>197</v>
      </c>
      <c r="C264" s="1" t="s">
        <v>198</v>
      </c>
      <c r="D264" s="1" t="s">
        <v>6464</v>
      </c>
      <c r="E264" s="1" t="s">
        <v>30</v>
      </c>
      <c r="F264" s="1" t="s">
        <v>149</v>
      </c>
      <c r="G264" s="1" t="s">
        <v>5945</v>
      </c>
      <c r="H264" s="1" t="s">
        <v>5946</v>
      </c>
      <c r="I264" s="1" t="s">
        <v>7</v>
      </c>
      <c r="J264" s="1" t="s">
        <v>5947</v>
      </c>
      <c r="K264" s="1" t="s">
        <v>52</v>
      </c>
      <c r="L264" s="1" t="s">
        <v>53</v>
      </c>
      <c r="M264" s="1" t="s">
        <v>5928</v>
      </c>
      <c r="N264" s="2">
        <v>205000</v>
      </c>
      <c r="O264" s="1" t="s">
        <v>38</v>
      </c>
      <c r="P264" s="2">
        <v>205000</v>
      </c>
      <c r="Q264" s="1" t="s">
        <v>83</v>
      </c>
      <c r="R264" s="1" t="s">
        <v>40</v>
      </c>
      <c r="S264" s="1" t="s">
        <v>54</v>
      </c>
      <c r="T264" s="1" t="s">
        <v>42</v>
      </c>
      <c r="U264" s="1" t="s">
        <v>43</v>
      </c>
      <c r="V264" s="1" t="s">
        <v>55</v>
      </c>
      <c r="W264" s="1" t="s">
        <v>56</v>
      </c>
      <c r="X264" s="1" t="s">
        <v>43</v>
      </c>
      <c r="Y264" s="2" t="s">
        <v>43</v>
      </c>
      <c r="Z264" s="1" t="s">
        <v>46</v>
      </c>
      <c r="AA264" s="1" t="s">
        <v>149</v>
      </c>
    </row>
    <row r="265" spans="1:27" x14ac:dyDescent="0.25">
      <c r="A265" s="1" t="s">
        <v>196</v>
      </c>
      <c r="B265" s="1" t="s">
        <v>197</v>
      </c>
      <c r="C265" s="1" t="s">
        <v>198</v>
      </c>
      <c r="D265" s="1" t="s">
        <v>6464</v>
      </c>
      <c r="E265" s="1" t="s">
        <v>30</v>
      </c>
      <c r="F265" s="1" t="s">
        <v>57</v>
      </c>
      <c r="G265" s="1" t="s">
        <v>5948</v>
      </c>
      <c r="H265" s="1" t="s">
        <v>5949</v>
      </c>
      <c r="I265" s="1" t="s">
        <v>7</v>
      </c>
      <c r="J265" s="1" t="s">
        <v>5950</v>
      </c>
      <c r="K265" s="1" t="s">
        <v>52</v>
      </c>
      <c r="L265" s="1" t="s">
        <v>53</v>
      </c>
      <c r="M265" s="1" t="s">
        <v>5928</v>
      </c>
      <c r="N265" s="2">
        <v>146000</v>
      </c>
      <c r="O265" s="1" t="s">
        <v>38</v>
      </c>
      <c r="P265" s="2">
        <v>146000</v>
      </c>
      <c r="Q265" s="1" t="s">
        <v>39</v>
      </c>
      <c r="R265" s="1" t="s">
        <v>40</v>
      </c>
      <c r="S265" s="1" t="s">
        <v>54</v>
      </c>
      <c r="T265" s="1" t="s">
        <v>42</v>
      </c>
      <c r="U265" s="1" t="s">
        <v>43</v>
      </c>
      <c r="V265" s="1" t="s">
        <v>55</v>
      </c>
      <c r="W265" s="1" t="s">
        <v>56</v>
      </c>
      <c r="X265" s="1" t="s">
        <v>43</v>
      </c>
      <c r="Y265" s="2" t="s">
        <v>43</v>
      </c>
      <c r="Z265" s="1" t="s">
        <v>46</v>
      </c>
      <c r="AA265" s="1" t="s">
        <v>57</v>
      </c>
    </row>
    <row r="266" spans="1:27" x14ac:dyDescent="0.25">
      <c r="A266" s="1" t="s">
        <v>196</v>
      </c>
      <c r="B266" s="1" t="s">
        <v>197</v>
      </c>
      <c r="C266" s="1" t="s">
        <v>198</v>
      </c>
      <c r="D266" s="1" t="s">
        <v>6464</v>
      </c>
      <c r="E266" s="1" t="s">
        <v>30</v>
      </c>
      <c r="F266" s="1" t="s">
        <v>155</v>
      </c>
      <c r="G266" s="1" t="s">
        <v>5951</v>
      </c>
      <c r="H266" s="1" t="s">
        <v>5952</v>
      </c>
      <c r="I266" s="1" t="s">
        <v>7</v>
      </c>
      <c r="J266" s="1" t="s">
        <v>5953</v>
      </c>
      <c r="K266" s="1" t="s">
        <v>52</v>
      </c>
      <c r="L266" s="1" t="s">
        <v>53</v>
      </c>
      <c r="M266" s="1" t="s">
        <v>5928</v>
      </c>
      <c r="N266" s="2">
        <v>149999</v>
      </c>
      <c r="O266" s="1" t="s">
        <v>38</v>
      </c>
      <c r="P266" s="2">
        <v>149999</v>
      </c>
      <c r="Q266" s="1" t="s">
        <v>39</v>
      </c>
      <c r="R266" s="1" t="s">
        <v>40</v>
      </c>
      <c r="S266" s="1" t="s">
        <v>54</v>
      </c>
      <c r="T266" s="1" t="s">
        <v>42</v>
      </c>
      <c r="U266" s="1" t="s">
        <v>43</v>
      </c>
      <c r="V266" s="1" t="s">
        <v>55</v>
      </c>
      <c r="W266" s="1" t="s">
        <v>56</v>
      </c>
      <c r="X266" s="1" t="s">
        <v>43</v>
      </c>
      <c r="Y266" s="2" t="s">
        <v>43</v>
      </c>
      <c r="Z266" s="1" t="s">
        <v>46</v>
      </c>
      <c r="AA266" s="1" t="s">
        <v>273</v>
      </c>
    </row>
    <row r="267" spans="1:27" x14ac:dyDescent="0.25">
      <c r="A267" s="1" t="s">
        <v>196</v>
      </c>
      <c r="B267" s="1" t="s">
        <v>197</v>
      </c>
      <c r="C267" s="1" t="s">
        <v>198</v>
      </c>
      <c r="D267" s="1" t="s">
        <v>6464</v>
      </c>
      <c r="E267" s="1" t="s">
        <v>30</v>
      </c>
      <c r="F267" s="1" t="s">
        <v>273</v>
      </c>
      <c r="G267" s="1" t="s">
        <v>5954</v>
      </c>
      <c r="H267" s="1" t="s">
        <v>5955</v>
      </c>
      <c r="I267" s="1" t="s">
        <v>7</v>
      </c>
      <c r="J267" s="1" t="s">
        <v>5956</v>
      </c>
      <c r="K267" s="1" t="s">
        <v>62</v>
      </c>
      <c r="L267" s="1" t="s">
        <v>63</v>
      </c>
      <c r="M267" s="1" t="s">
        <v>5928</v>
      </c>
      <c r="N267" s="2">
        <v>149000</v>
      </c>
      <c r="O267" s="1" t="s">
        <v>38</v>
      </c>
      <c r="P267" s="2">
        <v>149000</v>
      </c>
      <c r="Q267" s="1" t="s">
        <v>39</v>
      </c>
      <c r="R267" s="1" t="s">
        <v>40</v>
      </c>
      <c r="S267" s="1" t="s">
        <v>54</v>
      </c>
      <c r="T267" s="1" t="s">
        <v>42</v>
      </c>
      <c r="U267" s="1" t="s">
        <v>43</v>
      </c>
      <c r="V267" s="1" t="s">
        <v>55</v>
      </c>
      <c r="W267" s="1" t="s">
        <v>56</v>
      </c>
      <c r="X267" s="1" t="s">
        <v>43</v>
      </c>
      <c r="Y267" s="2" t="s">
        <v>43</v>
      </c>
      <c r="Z267" s="1" t="s">
        <v>46</v>
      </c>
      <c r="AA267" s="1" t="s">
        <v>273</v>
      </c>
    </row>
    <row r="268" spans="1:27" x14ac:dyDescent="0.25">
      <c r="A268" s="1" t="s">
        <v>196</v>
      </c>
      <c r="B268" s="1" t="s">
        <v>197</v>
      </c>
      <c r="C268" s="1" t="s">
        <v>198</v>
      </c>
      <c r="D268" s="1" t="s">
        <v>6464</v>
      </c>
      <c r="E268" s="1" t="s">
        <v>30</v>
      </c>
      <c r="F268" s="1" t="s">
        <v>69</v>
      </c>
      <c r="G268" s="1" t="s">
        <v>5957</v>
      </c>
      <c r="H268" s="1" t="s">
        <v>5958</v>
      </c>
      <c r="I268" s="1" t="s">
        <v>7</v>
      </c>
      <c r="J268" s="1" t="s">
        <v>5959</v>
      </c>
      <c r="K268" s="1" t="s">
        <v>1421</v>
      </c>
      <c r="L268" s="1" t="s">
        <v>1422</v>
      </c>
      <c r="M268" s="1" t="s">
        <v>5928</v>
      </c>
      <c r="N268" s="2">
        <v>140000</v>
      </c>
      <c r="O268" s="1" t="s">
        <v>38</v>
      </c>
      <c r="P268" s="2">
        <v>140000</v>
      </c>
      <c r="Q268" s="1" t="s">
        <v>39</v>
      </c>
      <c r="R268" s="1" t="s">
        <v>40</v>
      </c>
      <c r="S268" s="1" t="s">
        <v>54</v>
      </c>
      <c r="T268" s="1" t="s">
        <v>42</v>
      </c>
      <c r="U268" s="1" t="s">
        <v>43</v>
      </c>
      <c r="V268" s="1" t="s">
        <v>55</v>
      </c>
      <c r="W268" s="1" t="s">
        <v>56</v>
      </c>
      <c r="X268" s="1" t="s">
        <v>43</v>
      </c>
      <c r="Y268" s="2" t="s">
        <v>43</v>
      </c>
      <c r="Z268" s="1" t="s">
        <v>46</v>
      </c>
      <c r="AA268" s="1" t="s">
        <v>69</v>
      </c>
    </row>
    <row r="269" spans="1:27" x14ac:dyDescent="0.25">
      <c r="A269" s="1" t="s">
        <v>196</v>
      </c>
      <c r="B269" s="1" t="s">
        <v>197</v>
      </c>
      <c r="C269" s="1" t="s">
        <v>198</v>
      </c>
      <c r="D269" s="1" t="s">
        <v>6464</v>
      </c>
      <c r="E269" s="1" t="s">
        <v>30</v>
      </c>
      <c r="F269" s="1" t="s">
        <v>189</v>
      </c>
      <c r="G269" s="1" t="s">
        <v>5960</v>
      </c>
      <c r="H269" s="1" t="s">
        <v>5961</v>
      </c>
      <c r="I269" s="1" t="s">
        <v>7</v>
      </c>
      <c r="J269" s="1" t="s">
        <v>5962</v>
      </c>
      <c r="K269" s="1" t="s">
        <v>52</v>
      </c>
      <c r="L269" s="1" t="s">
        <v>53</v>
      </c>
      <c r="M269" s="1" t="s">
        <v>5928</v>
      </c>
      <c r="N269" s="2">
        <v>61500</v>
      </c>
      <c r="O269" s="1" t="s">
        <v>38</v>
      </c>
      <c r="P269" s="2">
        <v>61500</v>
      </c>
      <c r="Q269" s="1" t="s">
        <v>39</v>
      </c>
      <c r="R269" s="1" t="s">
        <v>40</v>
      </c>
      <c r="S269" s="1" t="s">
        <v>54</v>
      </c>
      <c r="T269" s="1" t="s">
        <v>42</v>
      </c>
      <c r="U269" s="1" t="s">
        <v>43</v>
      </c>
      <c r="V269" s="1" t="s">
        <v>55</v>
      </c>
      <c r="W269" s="1" t="s">
        <v>56</v>
      </c>
      <c r="X269" s="1" t="s">
        <v>189</v>
      </c>
      <c r="Y269" s="2">
        <v>61500</v>
      </c>
      <c r="Z269" s="1" t="s">
        <v>205</v>
      </c>
      <c r="AA269" s="1" t="s">
        <v>265</v>
      </c>
    </row>
    <row r="270" spans="1:27" x14ac:dyDescent="0.25">
      <c r="A270" s="1" t="s">
        <v>196</v>
      </c>
      <c r="B270" s="1" t="s">
        <v>197</v>
      </c>
      <c r="C270" s="1" t="s">
        <v>198</v>
      </c>
      <c r="D270" s="1" t="s">
        <v>6464</v>
      </c>
      <c r="E270" s="1" t="s">
        <v>30</v>
      </c>
      <c r="F270" s="1" t="s">
        <v>77</v>
      </c>
      <c r="G270" s="1" t="s">
        <v>5963</v>
      </c>
      <c r="H270" s="1" t="s">
        <v>5964</v>
      </c>
      <c r="I270" s="1" t="s">
        <v>7</v>
      </c>
      <c r="J270" s="1" t="s">
        <v>5965</v>
      </c>
      <c r="K270" s="1" t="s">
        <v>62</v>
      </c>
      <c r="L270" s="1" t="s">
        <v>63</v>
      </c>
      <c r="M270" s="1" t="s">
        <v>5928</v>
      </c>
      <c r="N270" s="2">
        <v>213000</v>
      </c>
      <c r="O270" s="1" t="s">
        <v>38</v>
      </c>
      <c r="P270" s="2">
        <v>213000</v>
      </c>
      <c r="Q270" s="1" t="s">
        <v>83</v>
      </c>
      <c r="R270" s="1" t="s">
        <v>40</v>
      </c>
      <c r="S270" s="1" t="s">
        <v>54</v>
      </c>
      <c r="T270" s="1" t="s">
        <v>42</v>
      </c>
      <c r="U270" s="1" t="s">
        <v>43</v>
      </c>
      <c r="V270" s="1" t="s">
        <v>55</v>
      </c>
      <c r="W270" s="1" t="s">
        <v>56</v>
      </c>
      <c r="X270" s="1" t="s">
        <v>43</v>
      </c>
      <c r="Y270" s="2" t="s">
        <v>43</v>
      </c>
      <c r="Z270" s="1" t="s">
        <v>46</v>
      </c>
      <c r="AA270" s="1" t="s">
        <v>183</v>
      </c>
    </row>
    <row r="271" spans="1:27" x14ac:dyDescent="0.25">
      <c r="A271" s="1" t="s">
        <v>478</v>
      </c>
      <c r="B271" s="1" t="s">
        <v>479</v>
      </c>
      <c r="C271" s="1" t="s">
        <v>480</v>
      </c>
      <c r="D271" s="1" t="s">
        <v>481</v>
      </c>
      <c r="E271" s="1" t="s">
        <v>30</v>
      </c>
      <c r="F271" s="1" t="s">
        <v>57</v>
      </c>
      <c r="G271" s="1" t="s">
        <v>482</v>
      </c>
      <c r="H271" s="1" t="s">
        <v>483</v>
      </c>
      <c r="I271" s="1" t="s">
        <v>7</v>
      </c>
      <c r="J271" s="1" t="s">
        <v>484</v>
      </c>
      <c r="K271" s="1" t="s">
        <v>52</v>
      </c>
      <c r="L271" s="1" t="s">
        <v>53</v>
      </c>
      <c r="M271" s="1" t="s">
        <v>37</v>
      </c>
      <c r="N271" s="2">
        <v>140000</v>
      </c>
      <c r="O271" s="1" t="s">
        <v>38</v>
      </c>
      <c r="P271" s="2">
        <v>140000</v>
      </c>
      <c r="Q271" s="1" t="s">
        <v>165</v>
      </c>
      <c r="R271" s="1" t="s">
        <v>40</v>
      </c>
      <c r="S271" s="1" t="s">
        <v>54</v>
      </c>
      <c r="T271" s="1" t="s">
        <v>42</v>
      </c>
      <c r="U271" s="1" t="s">
        <v>43</v>
      </c>
      <c r="V271" s="1" t="s">
        <v>55</v>
      </c>
      <c r="W271" s="1" t="s">
        <v>56</v>
      </c>
      <c r="X271" s="1" t="s">
        <v>174</v>
      </c>
      <c r="Y271" s="2">
        <v>159813.92000000001</v>
      </c>
      <c r="Z271" s="1" t="s">
        <v>205</v>
      </c>
      <c r="AA271" s="1" t="s">
        <v>485</v>
      </c>
    </row>
    <row r="272" spans="1:27" x14ac:dyDescent="0.25">
      <c r="A272" s="1" t="s">
        <v>478</v>
      </c>
      <c r="B272" s="1" t="s">
        <v>479</v>
      </c>
      <c r="C272" s="1" t="s">
        <v>480</v>
      </c>
      <c r="D272" s="1" t="s">
        <v>481</v>
      </c>
      <c r="E272" s="1" t="s">
        <v>30</v>
      </c>
      <c r="F272" s="1" t="s">
        <v>57</v>
      </c>
      <c r="G272" s="1" t="s">
        <v>486</v>
      </c>
      <c r="H272" s="1" t="s">
        <v>487</v>
      </c>
      <c r="I272" s="1" t="s">
        <v>7</v>
      </c>
      <c r="J272" s="1" t="s">
        <v>488</v>
      </c>
      <c r="K272" s="1" t="s">
        <v>256</v>
      </c>
      <c r="L272" s="1" t="s">
        <v>257</v>
      </c>
      <c r="M272" s="1" t="s">
        <v>37</v>
      </c>
      <c r="N272" s="2">
        <v>208000</v>
      </c>
      <c r="O272" s="1" t="s">
        <v>38</v>
      </c>
      <c r="P272" s="2">
        <v>208000</v>
      </c>
      <c r="Q272" s="1" t="s">
        <v>165</v>
      </c>
      <c r="R272" s="1" t="s">
        <v>40</v>
      </c>
      <c r="S272" s="1" t="s">
        <v>54</v>
      </c>
      <c r="T272" s="1" t="s">
        <v>42</v>
      </c>
      <c r="U272" s="1" t="s">
        <v>43</v>
      </c>
      <c r="V272" s="1" t="s">
        <v>55</v>
      </c>
      <c r="W272" s="1" t="s">
        <v>56</v>
      </c>
      <c r="X272" s="1" t="s">
        <v>174</v>
      </c>
      <c r="Y272" s="2">
        <v>207840</v>
      </c>
      <c r="Z272" s="1" t="s">
        <v>205</v>
      </c>
      <c r="AA272" s="1" t="s">
        <v>485</v>
      </c>
    </row>
    <row r="273" spans="1:27" x14ac:dyDescent="0.25">
      <c r="A273" s="1" t="s">
        <v>478</v>
      </c>
      <c r="B273" s="1" t="s">
        <v>479</v>
      </c>
      <c r="C273" s="1" t="s">
        <v>480</v>
      </c>
      <c r="D273" s="1" t="s">
        <v>481</v>
      </c>
      <c r="E273" s="1" t="s">
        <v>30</v>
      </c>
      <c r="F273" s="1" t="s">
        <v>57</v>
      </c>
      <c r="G273" s="1" t="s">
        <v>489</v>
      </c>
      <c r="H273" s="1" t="s">
        <v>490</v>
      </c>
      <c r="I273" s="1" t="s">
        <v>7</v>
      </c>
      <c r="J273" s="1" t="s">
        <v>491</v>
      </c>
      <c r="K273" s="1" t="s">
        <v>256</v>
      </c>
      <c r="L273" s="1" t="s">
        <v>257</v>
      </c>
      <c r="M273" s="1" t="s">
        <v>37</v>
      </c>
      <c r="N273" s="2">
        <v>200000</v>
      </c>
      <c r="O273" s="1" t="s">
        <v>38</v>
      </c>
      <c r="P273" s="2">
        <v>200000</v>
      </c>
      <c r="Q273" s="1" t="s">
        <v>165</v>
      </c>
      <c r="R273" s="1" t="s">
        <v>40</v>
      </c>
      <c r="S273" s="1" t="s">
        <v>54</v>
      </c>
      <c r="T273" s="1" t="s">
        <v>42</v>
      </c>
      <c r="U273" s="1" t="s">
        <v>43</v>
      </c>
      <c r="V273" s="1" t="s">
        <v>55</v>
      </c>
      <c r="W273" s="1" t="s">
        <v>56</v>
      </c>
      <c r="X273" s="1" t="s">
        <v>174</v>
      </c>
      <c r="Y273" s="2">
        <v>196800</v>
      </c>
      <c r="Z273" s="1" t="s">
        <v>205</v>
      </c>
      <c r="AA273" s="1" t="s">
        <v>485</v>
      </c>
    </row>
    <row r="274" spans="1:27" x14ac:dyDescent="0.25">
      <c r="A274" s="1" t="s">
        <v>478</v>
      </c>
      <c r="B274" s="1" t="s">
        <v>479</v>
      </c>
      <c r="C274" s="1" t="s">
        <v>480</v>
      </c>
      <c r="D274" s="1" t="s">
        <v>481</v>
      </c>
      <c r="E274" s="1" t="s">
        <v>30</v>
      </c>
      <c r="F274" s="1" t="s">
        <v>77</v>
      </c>
      <c r="G274" s="1" t="s">
        <v>492</v>
      </c>
      <c r="H274" s="1" t="s">
        <v>493</v>
      </c>
      <c r="I274" s="1" t="s">
        <v>7</v>
      </c>
      <c r="J274" s="1" t="s">
        <v>494</v>
      </c>
      <c r="K274" s="1" t="s">
        <v>495</v>
      </c>
      <c r="L274" s="1" t="s">
        <v>496</v>
      </c>
      <c r="M274" s="1" t="s">
        <v>37</v>
      </c>
      <c r="N274" s="2">
        <v>29000</v>
      </c>
      <c r="O274" s="1" t="s">
        <v>108</v>
      </c>
      <c r="P274" s="2">
        <v>2300</v>
      </c>
      <c r="Q274" s="1" t="s">
        <v>165</v>
      </c>
      <c r="R274" s="1" t="s">
        <v>40</v>
      </c>
      <c r="S274" s="1" t="s">
        <v>54</v>
      </c>
      <c r="T274" s="1" t="s">
        <v>42</v>
      </c>
      <c r="U274" s="1" t="s">
        <v>43</v>
      </c>
      <c r="V274" s="1" t="s">
        <v>55</v>
      </c>
      <c r="W274" s="1" t="s">
        <v>56</v>
      </c>
      <c r="X274" s="1" t="s">
        <v>43</v>
      </c>
      <c r="Y274" s="2" t="s">
        <v>43</v>
      </c>
      <c r="Z274" s="1" t="s">
        <v>46</v>
      </c>
      <c r="AA274" s="1" t="s">
        <v>77</v>
      </c>
    </row>
    <row r="275" spans="1:27" x14ac:dyDescent="0.25">
      <c r="A275" s="1" t="s">
        <v>478</v>
      </c>
      <c r="B275" s="1" t="s">
        <v>479</v>
      </c>
      <c r="C275" s="1" t="s">
        <v>480</v>
      </c>
      <c r="D275" s="1" t="s">
        <v>481</v>
      </c>
      <c r="E275" s="1" t="s">
        <v>30</v>
      </c>
      <c r="F275" s="1" t="s">
        <v>77</v>
      </c>
      <c r="G275" s="1" t="s">
        <v>492</v>
      </c>
      <c r="H275" s="1" t="s">
        <v>497</v>
      </c>
      <c r="I275" s="1" t="s">
        <v>7</v>
      </c>
      <c r="J275" s="1" t="s">
        <v>494</v>
      </c>
      <c r="K275" s="1" t="s">
        <v>495</v>
      </c>
      <c r="L275" s="1" t="s">
        <v>496</v>
      </c>
      <c r="M275" s="1" t="s">
        <v>37</v>
      </c>
      <c r="N275" s="2">
        <v>29000</v>
      </c>
      <c r="O275" s="1" t="s">
        <v>108</v>
      </c>
      <c r="P275" s="2">
        <v>15000</v>
      </c>
      <c r="Q275" s="1" t="s">
        <v>165</v>
      </c>
      <c r="R275" s="1" t="s">
        <v>40</v>
      </c>
      <c r="S275" s="1" t="s">
        <v>54</v>
      </c>
      <c r="T275" s="1" t="s">
        <v>42</v>
      </c>
      <c r="U275" s="1" t="s">
        <v>43</v>
      </c>
      <c r="V275" s="1" t="s">
        <v>55</v>
      </c>
      <c r="W275" s="1" t="s">
        <v>56</v>
      </c>
      <c r="X275" s="1" t="s">
        <v>43</v>
      </c>
      <c r="Y275" s="2" t="s">
        <v>43</v>
      </c>
      <c r="Z275" s="1" t="s">
        <v>46</v>
      </c>
      <c r="AA275" s="1" t="s">
        <v>77</v>
      </c>
    </row>
    <row r="276" spans="1:27" x14ac:dyDescent="0.25">
      <c r="A276" s="1" t="s">
        <v>478</v>
      </c>
      <c r="B276" s="1" t="s">
        <v>479</v>
      </c>
      <c r="C276" s="1" t="s">
        <v>480</v>
      </c>
      <c r="D276" s="1" t="s">
        <v>481</v>
      </c>
      <c r="E276" s="1" t="s">
        <v>30</v>
      </c>
      <c r="F276" s="1" t="s">
        <v>77</v>
      </c>
      <c r="G276" s="1" t="s">
        <v>492</v>
      </c>
      <c r="H276" s="1" t="s">
        <v>498</v>
      </c>
      <c r="I276" s="1" t="s">
        <v>7</v>
      </c>
      <c r="J276" s="1" t="s">
        <v>494</v>
      </c>
      <c r="K276" s="1" t="s">
        <v>495</v>
      </c>
      <c r="L276" s="1" t="s">
        <v>496</v>
      </c>
      <c r="M276" s="1" t="s">
        <v>37</v>
      </c>
      <c r="N276" s="2">
        <v>29000</v>
      </c>
      <c r="O276" s="1" t="s">
        <v>108</v>
      </c>
      <c r="P276" s="2">
        <v>1200</v>
      </c>
      <c r="Q276" s="1" t="s">
        <v>165</v>
      </c>
      <c r="R276" s="1" t="s">
        <v>40</v>
      </c>
      <c r="S276" s="1" t="s">
        <v>54</v>
      </c>
      <c r="T276" s="1" t="s">
        <v>42</v>
      </c>
      <c r="U276" s="1" t="s">
        <v>43</v>
      </c>
      <c r="V276" s="1" t="s">
        <v>55</v>
      </c>
      <c r="W276" s="1" t="s">
        <v>56</v>
      </c>
      <c r="X276" s="1" t="s">
        <v>43</v>
      </c>
      <c r="Y276" s="2" t="s">
        <v>43</v>
      </c>
      <c r="Z276" s="1" t="s">
        <v>46</v>
      </c>
      <c r="AA276" s="1" t="s">
        <v>77</v>
      </c>
    </row>
    <row r="277" spans="1:27" x14ac:dyDescent="0.25">
      <c r="A277" s="1" t="s">
        <v>478</v>
      </c>
      <c r="B277" s="1" t="s">
        <v>479</v>
      </c>
      <c r="C277" s="1" t="s">
        <v>480</v>
      </c>
      <c r="D277" s="1" t="s">
        <v>481</v>
      </c>
      <c r="E277" s="1" t="s">
        <v>30</v>
      </c>
      <c r="F277" s="1" t="s">
        <v>77</v>
      </c>
      <c r="G277" s="1" t="s">
        <v>492</v>
      </c>
      <c r="H277" s="1" t="s">
        <v>499</v>
      </c>
      <c r="I277" s="1" t="s">
        <v>7</v>
      </c>
      <c r="J277" s="1" t="s">
        <v>494</v>
      </c>
      <c r="K277" s="1" t="s">
        <v>495</v>
      </c>
      <c r="L277" s="1" t="s">
        <v>496</v>
      </c>
      <c r="M277" s="1" t="s">
        <v>37</v>
      </c>
      <c r="N277" s="2">
        <v>29000</v>
      </c>
      <c r="O277" s="1" t="s">
        <v>108</v>
      </c>
      <c r="P277" s="2">
        <v>3500</v>
      </c>
      <c r="Q277" s="1" t="s">
        <v>75</v>
      </c>
      <c r="R277" s="1" t="s">
        <v>40</v>
      </c>
      <c r="S277" s="1" t="s">
        <v>54</v>
      </c>
      <c r="T277" s="1" t="s">
        <v>42</v>
      </c>
      <c r="U277" s="1" t="s">
        <v>43</v>
      </c>
      <c r="V277" s="1" t="s">
        <v>55</v>
      </c>
      <c r="W277" s="1" t="s">
        <v>56</v>
      </c>
      <c r="X277" s="1" t="s">
        <v>43</v>
      </c>
      <c r="Y277" s="2" t="s">
        <v>43</v>
      </c>
      <c r="Z277" s="1" t="s">
        <v>46</v>
      </c>
      <c r="AA277" s="1" t="s">
        <v>77</v>
      </c>
    </row>
    <row r="278" spans="1:27" x14ac:dyDescent="0.25">
      <c r="A278" s="1" t="s">
        <v>478</v>
      </c>
      <c r="B278" s="1" t="s">
        <v>479</v>
      </c>
      <c r="C278" s="1" t="s">
        <v>480</v>
      </c>
      <c r="D278" s="1" t="s">
        <v>481</v>
      </c>
      <c r="E278" s="1" t="s">
        <v>30</v>
      </c>
      <c r="F278" s="1" t="s">
        <v>77</v>
      </c>
      <c r="G278" s="1" t="s">
        <v>492</v>
      </c>
      <c r="H278" s="1" t="s">
        <v>500</v>
      </c>
      <c r="I278" s="1" t="s">
        <v>7</v>
      </c>
      <c r="J278" s="1" t="s">
        <v>494</v>
      </c>
      <c r="K278" s="1" t="s">
        <v>495</v>
      </c>
      <c r="L278" s="1" t="s">
        <v>496</v>
      </c>
      <c r="M278" s="1" t="s">
        <v>37</v>
      </c>
      <c r="N278" s="2">
        <v>29000</v>
      </c>
      <c r="O278" s="1" t="s">
        <v>108</v>
      </c>
      <c r="P278" s="2">
        <v>3000</v>
      </c>
      <c r="Q278" s="1" t="s">
        <v>165</v>
      </c>
      <c r="R278" s="1" t="s">
        <v>40</v>
      </c>
      <c r="S278" s="1" t="s">
        <v>54</v>
      </c>
      <c r="T278" s="1" t="s">
        <v>42</v>
      </c>
      <c r="U278" s="1" t="s">
        <v>43</v>
      </c>
      <c r="V278" s="1" t="s">
        <v>55</v>
      </c>
      <c r="W278" s="1" t="s">
        <v>56</v>
      </c>
      <c r="X278" s="1" t="s">
        <v>43</v>
      </c>
      <c r="Y278" s="2" t="s">
        <v>43</v>
      </c>
      <c r="Z278" s="1" t="s">
        <v>46</v>
      </c>
      <c r="AA278" s="1" t="s">
        <v>77</v>
      </c>
    </row>
    <row r="279" spans="1:27" x14ac:dyDescent="0.25">
      <c r="A279" s="1" t="s">
        <v>478</v>
      </c>
      <c r="B279" s="1" t="s">
        <v>479</v>
      </c>
      <c r="C279" s="1" t="s">
        <v>480</v>
      </c>
      <c r="D279" s="1" t="s">
        <v>481</v>
      </c>
      <c r="E279" s="1" t="s">
        <v>30</v>
      </c>
      <c r="F279" s="1" t="s">
        <v>77</v>
      </c>
      <c r="G279" s="1" t="s">
        <v>492</v>
      </c>
      <c r="H279" s="1" t="s">
        <v>501</v>
      </c>
      <c r="I279" s="1" t="s">
        <v>7</v>
      </c>
      <c r="J279" s="1" t="s">
        <v>494</v>
      </c>
      <c r="K279" s="1" t="s">
        <v>495</v>
      </c>
      <c r="L279" s="1" t="s">
        <v>496</v>
      </c>
      <c r="M279" s="1" t="s">
        <v>37</v>
      </c>
      <c r="N279" s="2">
        <v>29000</v>
      </c>
      <c r="O279" s="1" t="s">
        <v>108</v>
      </c>
      <c r="P279" s="2">
        <v>3000</v>
      </c>
      <c r="Q279" s="1" t="s">
        <v>165</v>
      </c>
      <c r="R279" s="1" t="s">
        <v>40</v>
      </c>
      <c r="S279" s="1" t="s">
        <v>54</v>
      </c>
      <c r="T279" s="1" t="s">
        <v>42</v>
      </c>
      <c r="U279" s="1" t="s">
        <v>43</v>
      </c>
      <c r="V279" s="1" t="s">
        <v>55</v>
      </c>
      <c r="W279" s="1" t="s">
        <v>56</v>
      </c>
      <c r="X279" s="1" t="s">
        <v>43</v>
      </c>
      <c r="Y279" s="2" t="s">
        <v>43</v>
      </c>
      <c r="Z279" s="1" t="s">
        <v>46</v>
      </c>
      <c r="AA279" s="1" t="s">
        <v>77</v>
      </c>
    </row>
    <row r="280" spans="1:27" x14ac:dyDescent="0.25">
      <c r="A280" s="1" t="s">
        <v>478</v>
      </c>
      <c r="B280" s="1" t="s">
        <v>479</v>
      </c>
      <c r="C280" s="1" t="s">
        <v>480</v>
      </c>
      <c r="D280" s="1" t="s">
        <v>481</v>
      </c>
      <c r="E280" s="1" t="s">
        <v>30</v>
      </c>
      <c r="F280" s="1" t="s">
        <v>77</v>
      </c>
      <c r="G280" s="1" t="s">
        <v>492</v>
      </c>
      <c r="H280" s="1" t="s">
        <v>502</v>
      </c>
      <c r="I280" s="1" t="s">
        <v>7</v>
      </c>
      <c r="J280" s="1" t="s">
        <v>494</v>
      </c>
      <c r="K280" s="1" t="s">
        <v>495</v>
      </c>
      <c r="L280" s="1" t="s">
        <v>496</v>
      </c>
      <c r="M280" s="1" t="s">
        <v>37</v>
      </c>
      <c r="N280" s="2">
        <v>29000</v>
      </c>
      <c r="O280" s="1" t="s">
        <v>108</v>
      </c>
      <c r="P280" s="2">
        <v>1000</v>
      </c>
      <c r="Q280" s="1" t="s">
        <v>165</v>
      </c>
      <c r="R280" s="1" t="s">
        <v>40</v>
      </c>
      <c r="S280" s="1" t="s">
        <v>54</v>
      </c>
      <c r="T280" s="1" t="s">
        <v>42</v>
      </c>
      <c r="U280" s="1" t="s">
        <v>43</v>
      </c>
      <c r="V280" s="1" t="s">
        <v>55</v>
      </c>
      <c r="W280" s="1" t="s">
        <v>56</v>
      </c>
      <c r="X280" s="1" t="s">
        <v>43</v>
      </c>
      <c r="Y280" s="2" t="s">
        <v>43</v>
      </c>
      <c r="Z280" s="1" t="s">
        <v>46</v>
      </c>
      <c r="AA280" s="1" t="s">
        <v>77</v>
      </c>
    </row>
    <row r="281" spans="1:27" x14ac:dyDescent="0.25">
      <c r="A281" s="1" t="s">
        <v>478</v>
      </c>
      <c r="B281" s="1" t="s">
        <v>479</v>
      </c>
      <c r="C281" s="1" t="s">
        <v>480</v>
      </c>
      <c r="D281" s="1" t="s">
        <v>481</v>
      </c>
      <c r="E281" s="1" t="s">
        <v>30</v>
      </c>
      <c r="F281" s="1" t="s">
        <v>289</v>
      </c>
      <c r="G281" s="1" t="s">
        <v>503</v>
      </c>
      <c r="H281" s="1" t="s">
        <v>504</v>
      </c>
      <c r="I281" s="1" t="s">
        <v>7</v>
      </c>
      <c r="J281" s="1" t="s">
        <v>505</v>
      </c>
      <c r="K281" s="1" t="s">
        <v>256</v>
      </c>
      <c r="L281" s="1" t="s">
        <v>257</v>
      </c>
      <c r="M281" s="1" t="s">
        <v>37</v>
      </c>
      <c r="N281" s="2">
        <v>55000</v>
      </c>
      <c r="O281" s="1" t="s">
        <v>38</v>
      </c>
      <c r="P281" s="2">
        <v>55000</v>
      </c>
      <c r="Q281" s="1" t="s">
        <v>165</v>
      </c>
      <c r="R281" s="1" t="s">
        <v>40</v>
      </c>
      <c r="S281" s="1" t="s">
        <v>54</v>
      </c>
      <c r="T281" s="1" t="s">
        <v>42</v>
      </c>
      <c r="U281" s="1" t="s">
        <v>43</v>
      </c>
      <c r="V281" s="1" t="s">
        <v>55</v>
      </c>
      <c r="W281" s="1" t="s">
        <v>56</v>
      </c>
      <c r="X281" s="1" t="s">
        <v>43</v>
      </c>
      <c r="Y281" s="2" t="s">
        <v>43</v>
      </c>
      <c r="Z281" s="1" t="s">
        <v>46</v>
      </c>
      <c r="AA281" s="1" t="s">
        <v>289</v>
      </c>
    </row>
    <row r="282" spans="1:27" x14ac:dyDescent="0.25">
      <c r="A282" s="1" t="s">
        <v>478</v>
      </c>
      <c r="B282" s="1" t="s">
        <v>479</v>
      </c>
      <c r="C282" s="1" t="s">
        <v>480</v>
      </c>
      <c r="D282" s="1" t="s">
        <v>481</v>
      </c>
      <c r="E282" s="1" t="s">
        <v>30</v>
      </c>
      <c r="F282" s="1" t="s">
        <v>109</v>
      </c>
      <c r="G282" s="1" t="s">
        <v>3508</v>
      </c>
      <c r="H282" s="1" t="s">
        <v>3509</v>
      </c>
      <c r="I282" s="1" t="s">
        <v>7</v>
      </c>
      <c r="J282" s="1" t="s">
        <v>3510</v>
      </c>
      <c r="K282" s="1" t="s">
        <v>3428</v>
      </c>
      <c r="L282" s="1" t="s">
        <v>3429</v>
      </c>
      <c r="M282" s="1" t="s">
        <v>3402</v>
      </c>
      <c r="N282" s="2">
        <v>66931</v>
      </c>
      <c r="O282" s="1" t="s">
        <v>38</v>
      </c>
      <c r="P282" s="2">
        <v>66931</v>
      </c>
      <c r="Q282" s="1" t="s">
        <v>39</v>
      </c>
      <c r="R282" s="1" t="s">
        <v>40</v>
      </c>
      <c r="S282" s="1" t="s">
        <v>54</v>
      </c>
      <c r="T282" s="1" t="s">
        <v>42</v>
      </c>
      <c r="U282" s="1" t="s">
        <v>43</v>
      </c>
      <c r="V282" s="1" t="s">
        <v>55</v>
      </c>
      <c r="W282" s="1" t="s">
        <v>56</v>
      </c>
      <c r="X282" s="1" t="s">
        <v>43</v>
      </c>
      <c r="Y282" s="2" t="s">
        <v>43</v>
      </c>
      <c r="Z282" s="1" t="s">
        <v>46</v>
      </c>
      <c r="AA282" s="1" t="s">
        <v>131</v>
      </c>
    </row>
    <row r="283" spans="1:27" x14ac:dyDescent="0.25">
      <c r="A283" s="1" t="s">
        <v>478</v>
      </c>
      <c r="B283" s="1" t="s">
        <v>479</v>
      </c>
      <c r="C283" s="1" t="s">
        <v>480</v>
      </c>
      <c r="D283" s="1" t="s">
        <v>481</v>
      </c>
      <c r="E283" s="1" t="s">
        <v>30</v>
      </c>
      <c r="F283" s="1" t="s">
        <v>149</v>
      </c>
      <c r="G283" s="1" t="s">
        <v>5238</v>
      </c>
      <c r="H283" s="1" t="s">
        <v>5239</v>
      </c>
      <c r="I283" s="1" t="s">
        <v>7</v>
      </c>
      <c r="J283" s="1" t="s">
        <v>5240</v>
      </c>
      <c r="K283" s="1" t="s">
        <v>443</v>
      </c>
      <c r="L283" s="1" t="s">
        <v>444</v>
      </c>
      <c r="M283" s="1" t="s">
        <v>5053</v>
      </c>
      <c r="N283" s="2">
        <v>198000</v>
      </c>
      <c r="O283" s="1" t="s">
        <v>38</v>
      </c>
      <c r="P283" s="2">
        <v>198000</v>
      </c>
      <c r="Q283" s="1" t="s">
        <v>39</v>
      </c>
      <c r="R283" s="1" t="s">
        <v>40</v>
      </c>
      <c r="S283" s="1" t="s">
        <v>54</v>
      </c>
      <c r="T283" s="1" t="s">
        <v>42</v>
      </c>
      <c r="U283" s="1" t="s">
        <v>43</v>
      </c>
      <c r="V283" s="1" t="s">
        <v>55</v>
      </c>
      <c r="W283" s="1" t="s">
        <v>56</v>
      </c>
      <c r="X283" s="1" t="s">
        <v>43</v>
      </c>
      <c r="Y283" s="2" t="s">
        <v>43</v>
      </c>
      <c r="Z283" s="1" t="s">
        <v>46</v>
      </c>
      <c r="AA283" s="1" t="s">
        <v>149</v>
      </c>
    </row>
    <row r="284" spans="1:27" x14ac:dyDescent="0.25">
      <c r="A284" s="1" t="s">
        <v>478</v>
      </c>
      <c r="B284" s="1" t="s">
        <v>479</v>
      </c>
      <c r="C284" s="1" t="s">
        <v>480</v>
      </c>
      <c r="D284" s="1" t="s">
        <v>481</v>
      </c>
      <c r="E284" s="1" t="s">
        <v>30</v>
      </c>
      <c r="F284" s="1" t="s">
        <v>57</v>
      </c>
      <c r="G284" s="1" t="s">
        <v>5983</v>
      </c>
      <c r="H284" s="1" t="s">
        <v>5984</v>
      </c>
      <c r="I284" s="1" t="s">
        <v>7</v>
      </c>
      <c r="J284" s="1" t="s">
        <v>5985</v>
      </c>
      <c r="K284" s="1" t="s">
        <v>256</v>
      </c>
      <c r="L284" s="1" t="s">
        <v>257</v>
      </c>
      <c r="M284" s="1" t="s">
        <v>5928</v>
      </c>
      <c r="N284" s="2">
        <v>213000</v>
      </c>
      <c r="O284" s="1" t="s">
        <v>38</v>
      </c>
      <c r="P284" s="2">
        <v>213000</v>
      </c>
      <c r="Q284" s="1" t="s">
        <v>165</v>
      </c>
      <c r="R284" s="1" t="s">
        <v>40</v>
      </c>
      <c r="S284" s="1" t="s">
        <v>54</v>
      </c>
      <c r="T284" s="1" t="s">
        <v>42</v>
      </c>
      <c r="U284" s="1" t="s">
        <v>43</v>
      </c>
      <c r="V284" s="1" t="s">
        <v>55</v>
      </c>
      <c r="W284" s="1" t="s">
        <v>56</v>
      </c>
      <c r="X284" s="1" t="s">
        <v>5986</v>
      </c>
      <c r="Y284" s="2">
        <v>212400</v>
      </c>
      <c r="Z284" s="1" t="s">
        <v>205</v>
      </c>
      <c r="AA284" s="1" t="s">
        <v>485</v>
      </c>
    </row>
    <row r="285" spans="1:27" x14ac:dyDescent="0.25">
      <c r="A285" s="1" t="s">
        <v>478</v>
      </c>
      <c r="B285" s="1" t="s">
        <v>479</v>
      </c>
      <c r="C285" s="1" t="s">
        <v>480</v>
      </c>
      <c r="D285" s="1" t="s">
        <v>481</v>
      </c>
      <c r="E285" s="1" t="s">
        <v>30</v>
      </c>
      <c r="F285" s="1" t="s">
        <v>57</v>
      </c>
      <c r="G285" s="1" t="s">
        <v>5987</v>
      </c>
      <c r="H285" s="1" t="s">
        <v>5988</v>
      </c>
      <c r="I285" s="1" t="s">
        <v>7</v>
      </c>
      <c r="J285" s="1" t="s">
        <v>5989</v>
      </c>
      <c r="K285" s="1" t="s">
        <v>256</v>
      </c>
      <c r="L285" s="1" t="s">
        <v>257</v>
      </c>
      <c r="M285" s="1" t="s">
        <v>5928</v>
      </c>
      <c r="N285" s="2">
        <v>75000</v>
      </c>
      <c r="O285" s="1" t="s">
        <v>38</v>
      </c>
      <c r="P285" s="2">
        <v>75000</v>
      </c>
      <c r="Q285" s="1" t="s">
        <v>165</v>
      </c>
      <c r="R285" s="1" t="s">
        <v>40</v>
      </c>
      <c r="S285" s="1" t="s">
        <v>54</v>
      </c>
      <c r="T285" s="1" t="s">
        <v>42</v>
      </c>
      <c r="U285" s="1" t="s">
        <v>43</v>
      </c>
      <c r="V285" s="1" t="s">
        <v>55</v>
      </c>
      <c r="W285" s="1" t="s">
        <v>56</v>
      </c>
      <c r="X285" s="1" t="s">
        <v>5986</v>
      </c>
      <c r="Y285" s="2">
        <v>75000</v>
      </c>
      <c r="Z285" s="1" t="s">
        <v>205</v>
      </c>
      <c r="AA285" s="1" t="s">
        <v>485</v>
      </c>
    </row>
    <row r="286" spans="1:27" x14ac:dyDescent="0.25">
      <c r="A286" s="1" t="s">
        <v>890</v>
      </c>
      <c r="B286" s="1" t="s">
        <v>891</v>
      </c>
      <c r="C286" s="1" t="s">
        <v>480</v>
      </c>
      <c r="D286" s="1" t="s">
        <v>481</v>
      </c>
      <c r="E286" s="1" t="s">
        <v>30</v>
      </c>
      <c r="F286" s="1" t="s">
        <v>145</v>
      </c>
      <c r="G286" s="1" t="s">
        <v>892</v>
      </c>
      <c r="H286" s="1" t="s">
        <v>893</v>
      </c>
      <c r="I286" s="1" t="s">
        <v>7</v>
      </c>
      <c r="J286" s="1" t="s">
        <v>894</v>
      </c>
      <c r="K286" s="1" t="s">
        <v>223</v>
      </c>
      <c r="L286" s="1" t="s">
        <v>224</v>
      </c>
      <c r="M286" s="1" t="s">
        <v>37</v>
      </c>
      <c r="N286" s="2">
        <v>60000</v>
      </c>
      <c r="O286" s="1" t="s">
        <v>38</v>
      </c>
      <c r="P286" s="2">
        <v>60000</v>
      </c>
      <c r="Q286" s="1" t="s">
        <v>83</v>
      </c>
      <c r="R286" s="1" t="s">
        <v>895</v>
      </c>
      <c r="S286" s="1" t="s">
        <v>54</v>
      </c>
      <c r="T286" s="1" t="s">
        <v>42</v>
      </c>
      <c r="U286" s="1" t="s">
        <v>43</v>
      </c>
      <c r="V286" s="1" t="s">
        <v>55</v>
      </c>
      <c r="W286" s="1" t="s">
        <v>56</v>
      </c>
      <c r="X286" s="1" t="s">
        <v>43</v>
      </c>
      <c r="Y286" s="2" t="s">
        <v>43</v>
      </c>
      <c r="Z286" s="1" t="s">
        <v>46</v>
      </c>
      <c r="AA286" s="1" t="s">
        <v>145</v>
      </c>
    </row>
    <row r="287" spans="1:27" x14ac:dyDescent="0.25">
      <c r="A287" s="1" t="s">
        <v>890</v>
      </c>
      <c r="B287" s="1" t="s">
        <v>891</v>
      </c>
      <c r="C287" s="1" t="s">
        <v>480</v>
      </c>
      <c r="D287" s="1" t="s">
        <v>481</v>
      </c>
      <c r="E287" s="1" t="s">
        <v>30</v>
      </c>
      <c r="F287" s="1" t="s">
        <v>252</v>
      </c>
      <c r="G287" s="1" t="s">
        <v>5312</v>
      </c>
      <c r="H287" s="1" t="s">
        <v>5313</v>
      </c>
      <c r="I287" s="1" t="s">
        <v>7</v>
      </c>
      <c r="J287" s="1" t="s">
        <v>5314</v>
      </c>
      <c r="K287" s="1" t="s">
        <v>5100</v>
      </c>
      <c r="L287" s="1" t="s">
        <v>5101</v>
      </c>
      <c r="M287" s="1" t="s">
        <v>5053</v>
      </c>
      <c r="N287" s="2">
        <v>97500</v>
      </c>
      <c r="O287" s="1" t="s">
        <v>38</v>
      </c>
      <c r="P287" s="2">
        <v>97500</v>
      </c>
      <c r="Q287" s="1" t="s">
        <v>83</v>
      </c>
      <c r="R287" s="1" t="s">
        <v>895</v>
      </c>
      <c r="S287" s="1" t="s">
        <v>54</v>
      </c>
      <c r="T287" s="1" t="s">
        <v>42</v>
      </c>
      <c r="U287" s="1" t="s">
        <v>43</v>
      </c>
      <c r="V287" s="1" t="s">
        <v>55</v>
      </c>
      <c r="W287" s="1" t="s">
        <v>56</v>
      </c>
      <c r="X287" s="1" t="s">
        <v>43</v>
      </c>
      <c r="Y287" s="2" t="s">
        <v>43</v>
      </c>
      <c r="Z287" s="1" t="s">
        <v>46</v>
      </c>
      <c r="AA287" s="1" t="s">
        <v>252</v>
      </c>
    </row>
    <row r="288" spans="1:27" x14ac:dyDescent="0.25">
      <c r="A288" s="1" t="s">
        <v>890</v>
      </c>
      <c r="B288" s="1" t="s">
        <v>891</v>
      </c>
      <c r="C288" s="1" t="s">
        <v>480</v>
      </c>
      <c r="D288" s="1" t="s">
        <v>481</v>
      </c>
      <c r="E288" s="1" t="s">
        <v>30</v>
      </c>
      <c r="F288" s="1" t="s">
        <v>252</v>
      </c>
      <c r="G288" s="1" t="s">
        <v>5315</v>
      </c>
      <c r="H288" s="1" t="s">
        <v>5316</v>
      </c>
      <c r="I288" s="1" t="s">
        <v>7</v>
      </c>
      <c r="J288" s="1" t="s">
        <v>5317</v>
      </c>
      <c r="K288" s="1" t="s">
        <v>5100</v>
      </c>
      <c r="L288" s="1" t="s">
        <v>5101</v>
      </c>
      <c r="M288" s="1" t="s">
        <v>5053</v>
      </c>
      <c r="N288" s="2">
        <v>93000</v>
      </c>
      <c r="O288" s="1" t="s">
        <v>38</v>
      </c>
      <c r="P288" s="2">
        <v>93000</v>
      </c>
      <c r="Q288" s="1" t="s">
        <v>83</v>
      </c>
      <c r="R288" s="1" t="s">
        <v>895</v>
      </c>
      <c r="S288" s="1" t="s">
        <v>54</v>
      </c>
      <c r="T288" s="1" t="s">
        <v>42</v>
      </c>
      <c r="U288" s="1" t="s">
        <v>43</v>
      </c>
      <c r="V288" s="1" t="s">
        <v>55</v>
      </c>
      <c r="W288" s="1" t="s">
        <v>56</v>
      </c>
      <c r="X288" s="1" t="s">
        <v>43</v>
      </c>
      <c r="Y288" s="2" t="s">
        <v>43</v>
      </c>
      <c r="Z288" s="1" t="s">
        <v>46</v>
      </c>
      <c r="AA288" s="1" t="s">
        <v>252</v>
      </c>
    </row>
    <row r="289" spans="1:27" x14ac:dyDescent="0.25">
      <c r="A289" s="1" t="s">
        <v>890</v>
      </c>
      <c r="B289" s="1" t="s">
        <v>891</v>
      </c>
      <c r="C289" s="1" t="s">
        <v>480</v>
      </c>
      <c r="D289" s="1" t="s">
        <v>481</v>
      </c>
      <c r="E289" s="1" t="s">
        <v>30</v>
      </c>
      <c r="F289" s="1" t="s">
        <v>252</v>
      </c>
      <c r="G289" s="1" t="s">
        <v>5318</v>
      </c>
      <c r="H289" s="1" t="s">
        <v>5319</v>
      </c>
      <c r="I289" s="1" t="s">
        <v>7</v>
      </c>
      <c r="J289" s="1" t="s">
        <v>5320</v>
      </c>
      <c r="K289" s="1" t="s">
        <v>5100</v>
      </c>
      <c r="L289" s="1" t="s">
        <v>5101</v>
      </c>
      <c r="M289" s="1" t="s">
        <v>5053</v>
      </c>
      <c r="N289" s="2">
        <v>99200</v>
      </c>
      <c r="O289" s="1" t="s">
        <v>38</v>
      </c>
      <c r="P289" s="2">
        <v>99200</v>
      </c>
      <c r="Q289" s="1" t="s">
        <v>83</v>
      </c>
      <c r="R289" s="1" t="s">
        <v>895</v>
      </c>
      <c r="S289" s="1" t="s">
        <v>54</v>
      </c>
      <c r="T289" s="1" t="s">
        <v>42</v>
      </c>
      <c r="U289" s="1" t="s">
        <v>43</v>
      </c>
      <c r="V289" s="1" t="s">
        <v>55</v>
      </c>
      <c r="W289" s="1" t="s">
        <v>56</v>
      </c>
      <c r="X289" s="1" t="s">
        <v>43</v>
      </c>
      <c r="Y289" s="2" t="s">
        <v>43</v>
      </c>
      <c r="Z289" s="1" t="s">
        <v>46</v>
      </c>
      <c r="AA289" s="1" t="s">
        <v>252</v>
      </c>
    </row>
    <row r="290" spans="1:27" x14ac:dyDescent="0.25">
      <c r="A290" s="1" t="s">
        <v>896</v>
      </c>
      <c r="B290" s="1" t="s">
        <v>897</v>
      </c>
      <c r="C290" s="1" t="s">
        <v>480</v>
      </c>
      <c r="D290" s="1" t="s">
        <v>481</v>
      </c>
      <c r="E290" s="1" t="s">
        <v>30</v>
      </c>
      <c r="F290" s="1" t="s">
        <v>342</v>
      </c>
      <c r="G290" s="1" t="s">
        <v>898</v>
      </c>
      <c r="H290" s="1" t="s">
        <v>899</v>
      </c>
      <c r="I290" s="1" t="s">
        <v>7</v>
      </c>
      <c r="J290" s="1" t="s">
        <v>900</v>
      </c>
      <c r="K290" s="1" t="s">
        <v>901</v>
      </c>
      <c r="L290" s="1" t="s">
        <v>902</v>
      </c>
      <c r="M290" s="1" t="s">
        <v>37</v>
      </c>
      <c r="N290" s="2">
        <v>1600000</v>
      </c>
      <c r="O290" s="1" t="s">
        <v>38</v>
      </c>
      <c r="P290" s="2">
        <v>1600000</v>
      </c>
      <c r="Q290" s="1" t="s">
        <v>75</v>
      </c>
      <c r="R290" s="1" t="s">
        <v>770</v>
      </c>
      <c r="S290" s="1" t="s">
        <v>54</v>
      </c>
      <c r="T290" s="1" t="s">
        <v>42</v>
      </c>
      <c r="U290" s="1" t="s">
        <v>43</v>
      </c>
      <c r="V290" s="1" t="s">
        <v>55</v>
      </c>
      <c r="W290" s="1" t="s">
        <v>56</v>
      </c>
      <c r="X290" s="1" t="s">
        <v>43</v>
      </c>
      <c r="Y290" s="2" t="s">
        <v>43</v>
      </c>
      <c r="Z290" s="1" t="s">
        <v>46</v>
      </c>
      <c r="AA290" s="1" t="s">
        <v>342</v>
      </c>
    </row>
    <row r="291" spans="1:27" x14ac:dyDescent="0.25">
      <c r="A291" s="1" t="s">
        <v>896</v>
      </c>
      <c r="B291" s="1" t="s">
        <v>897</v>
      </c>
      <c r="C291" s="1" t="s">
        <v>480</v>
      </c>
      <c r="D291" s="1" t="s">
        <v>481</v>
      </c>
      <c r="E291" s="1" t="s">
        <v>30</v>
      </c>
      <c r="F291" s="1" t="s">
        <v>903</v>
      </c>
      <c r="G291" s="1" t="s">
        <v>904</v>
      </c>
      <c r="H291" s="1" t="s">
        <v>905</v>
      </c>
      <c r="I291" s="1" t="s">
        <v>7</v>
      </c>
      <c r="J291" s="1" t="s">
        <v>906</v>
      </c>
      <c r="K291" s="1" t="s">
        <v>62</v>
      </c>
      <c r="L291" s="1" t="s">
        <v>63</v>
      </c>
      <c r="M291" s="1" t="s">
        <v>37</v>
      </c>
      <c r="N291" s="2">
        <v>94000</v>
      </c>
      <c r="O291" s="1" t="s">
        <v>108</v>
      </c>
      <c r="P291" s="2">
        <v>42000</v>
      </c>
      <c r="Q291" s="1" t="s">
        <v>165</v>
      </c>
      <c r="R291" s="1" t="s">
        <v>40</v>
      </c>
      <c r="S291" s="1" t="s">
        <v>54</v>
      </c>
      <c r="T291" s="1" t="s">
        <v>42</v>
      </c>
      <c r="U291" s="1" t="s">
        <v>43</v>
      </c>
      <c r="V291" s="1" t="s">
        <v>55</v>
      </c>
      <c r="W291" s="1" t="s">
        <v>56</v>
      </c>
      <c r="X291" s="1" t="s">
        <v>43</v>
      </c>
      <c r="Y291" s="2" t="s">
        <v>43</v>
      </c>
      <c r="Z291" s="1" t="s">
        <v>46</v>
      </c>
      <c r="AA291" s="1" t="s">
        <v>273</v>
      </c>
    </row>
    <row r="292" spans="1:27" x14ac:dyDescent="0.25">
      <c r="A292" s="1" t="s">
        <v>896</v>
      </c>
      <c r="B292" s="1" t="s">
        <v>897</v>
      </c>
      <c r="C292" s="1" t="s">
        <v>480</v>
      </c>
      <c r="D292" s="1" t="s">
        <v>481</v>
      </c>
      <c r="E292" s="1" t="s">
        <v>30</v>
      </c>
      <c r="F292" s="1" t="s">
        <v>324</v>
      </c>
      <c r="G292" s="1" t="s">
        <v>907</v>
      </c>
      <c r="H292" s="1" t="s">
        <v>908</v>
      </c>
      <c r="I292" s="1" t="s">
        <v>7</v>
      </c>
      <c r="J292" s="1" t="s">
        <v>909</v>
      </c>
      <c r="K292" s="1" t="s">
        <v>910</v>
      </c>
      <c r="L292" s="1" t="s">
        <v>911</v>
      </c>
      <c r="M292" s="1" t="s">
        <v>37</v>
      </c>
      <c r="N292" s="2">
        <v>272156.09000000003</v>
      </c>
      <c r="O292" s="1" t="s">
        <v>108</v>
      </c>
      <c r="P292" s="2">
        <v>230000</v>
      </c>
      <c r="Q292" s="1" t="s">
        <v>39</v>
      </c>
      <c r="R292" s="1" t="s">
        <v>40</v>
      </c>
      <c r="S292" s="1" t="s">
        <v>54</v>
      </c>
      <c r="T292" s="1" t="s">
        <v>42</v>
      </c>
      <c r="U292" s="1" t="s">
        <v>43</v>
      </c>
      <c r="V292" s="1" t="s">
        <v>55</v>
      </c>
      <c r="W292" s="1" t="s">
        <v>56</v>
      </c>
      <c r="X292" s="1" t="s">
        <v>43</v>
      </c>
      <c r="Y292" s="2" t="s">
        <v>43</v>
      </c>
      <c r="Z292" s="1" t="s">
        <v>46</v>
      </c>
      <c r="AA292" s="1" t="s">
        <v>324</v>
      </c>
    </row>
    <row r="293" spans="1:27" x14ac:dyDescent="0.25">
      <c r="A293" s="1" t="s">
        <v>896</v>
      </c>
      <c r="B293" s="1" t="s">
        <v>897</v>
      </c>
      <c r="C293" s="1" t="s">
        <v>480</v>
      </c>
      <c r="D293" s="1" t="s">
        <v>481</v>
      </c>
      <c r="E293" s="1" t="s">
        <v>30</v>
      </c>
      <c r="F293" s="1" t="s">
        <v>324</v>
      </c>
      <c r="G293" s="1" t="s">
        <v>907</v>
      </c>
      <c r="H293" s="1" t="s">
        <v>912</v>
      </c>
      <c r="I293" s="1" t="s">
        <v>7</v>
      </c>
      <c r="J293" s="1" t="s">
        <v>909</v>
      </c>
      <c r="K293" s="1" t="s">
        <v>277</v>
      </c>
      <c r="L293" s="1" t="s">
        <v>278</v>
      </c>
      <c r="M293" s="1" t="s">
        <v>37</v>
      </c>
      <c r="N293" s="2">
        <v>272156.09000000003</v>
      </c>
      <c r="O293" s="1" t="s">
        <v>108</v>
      </c>
      <c r="P293" s="2">
        <v>42156.09</v>
      </c>
      <c r="Q293" s="1" t="s">
        <v>39</v>
      </c>
      <c r="R293" s="1" t="s">
        <v>40</v>
      </c>
      <c r="S293" s="1" t="s">
        <v>54</v>
      </c>
      <c r="T293" s="1" t="s">
        <v>42</v>
      </c>
      <c r="U293" s="1" t="s">
        <v>43</v>
      </c>
      <c r="V293" s="1" t="s">
        <v>55</v>
      </c>
      <c r="W293" s="1" t="s">
        <v>56</v>
      </c>
      <c r="X293" s="1" t="s">
        <v>43</v>
      </c>
      <c r="Y293" s="2" t="s">
        <v>43</v>
      </c>
      <c r="Z293" s="1" t="s">
        <v>46</v>
      </c>
      <c r="AA293" s="1" t="s">
        <v>324</v>
      </c>
    </row>
    <row r="294" spans="1:27" x14ac:dyDescent="0.25">
      <c r="A294" s="1" t="s">
        <v>896</v>
      </c>
      <c r="B294" s="1" t="s">
        <v>897</v>
      </c>
      <c r="C294" s="1" t="s">
        <v>480</v>
      </c>
      <c r="D294" s="1" t="s">
        <v>481</v>
      </c>
      <c r="E294" s="1" t="s">
        <v>30</v>
      </c>
      <c r="F294" s="1" t="s">
        <v>252</v>
      </c>
      <c r="G294" s="1" t="s">
        <v>913</v>
      </c>
      <c r="H294" s="1" t="s">
        <v>914</v>
      </c>
      <c r="I294" s="1" t="s">
        <v>7</v>
      </c>
      <c r="J294" s="1" t="s">
        <v>915</v>
      </c>
      <c r="K294" s="1" t="s">
        <v>916</v>
      </c>
      <c r="L294" s="1" t="s">
        <v>917</v>
      </c>
      <c r="M294" s="1" t="s">
        <v>37</v>
      </c>
      <c r="N294" s="2">
        <v>3340000</v>
      </c>
      <c r="O294" s="1" t="s">
        <v>38</v>
      </c>
      <c r="P294" s="2">
        <v>3340000</v>
      </c>
      <c r="Q294" s="1" t="s">
        <v>39</v>
      </c>
      <c r="R294" s="1" t="s">
        <v>40</v>
      </c>
      <c r="S294" s="1" t="s">
        <v>54</v>
      </c>
      <c r="T294" s="1" t="s">
        <v>42</v>
      </c>
      <c r="U294" s="1" t="s">
        <v>43</v>
      </c>
      <c r="V294" s="1" t="s">
        <v>55</v>
      </c>
      <c r="W294" s="1" t="s">
        <v>56</v>
      </c>
      <c r="X294" s="1" t="s">
        <v>43</v>
      </c>
      <c r="Y294" s="2" t="s">
        <v>43</v>
      </c>
      <c r="Z294" s="1" t="s">
        <v>46</v>
      </c>
      <c r="AA294" s="1" t="s">
        <v>324</v>
      </c>
    </row>
    <row r="295" spans="1:27" x14ac:dyDescent="0.25">
      <c r="A295" s="1" t="s">
        <v>896</v>
      </c>
      <c r="B295" s="1" t="s">
        <v>897</v>
      </c>
      <c r="C295" s="1" t="s">
        <v>480</v>
      </c>
      <c r="D295" s="1" t="s">
        <v>481</v>
      </c>
      <c r="E295" s="1" t="s">
        <v>30</v>
      </c>
      <c r="F295" s="1" t="s">
        <v>190</v>
      </c>
      <c r="G295" s="1" t="s">
        <v>918</v>
      </c>
      <c r="H295" s="1" t="s">
        <v>919</v>
      </c>
      <c r="I295" s="1" t="s">
        <v>7</v>
      </c>
      <c r="J295" s="1" t="s">
        <v>920</v>
      </c>
      <c r="K295" s="1" t="s">
        <v>901</v>
      </c>
      <c r="L295" s="1" t="s">
        <v>902</v>
      </c>
      <c r="M295" s="1" t="s">
        <v>37</v>
      </c>
      <c r="N295" s="2">
        <v>850340</v>
      </c>
      <c r="O295" s="1" t="s">
        <v>38</v>
      </c>
      <c r="P295" s="2">
        <v>850340</v>
      </c>
      <c r="Q295" s="1" t="s">
        <v>39</v>
      </c>
      <c r="R295" s="1" t="s">
        <v>579</v>
      </c>
      <c r="S295" s="1" t="s">
        <v>54</v>
      </c>
      <c r="T295" s="1" t="s">
        <v>42</v>
      </c>
      <c r="U295" s="1" t="s">
        <v>43</v>
      </c>
      <c r="V295" s="1" t="s">
        <v>55</v>
      </c>
      <c r="W295" s="1" t="s">
        <v>56</v>
      </c>
      <c r="X295" s="1" t="s">
        <v>43</v>
      </c>
      <c r="Y295" s="2" t="s">
        <v>43</v>
      </c>
      <c r="Z295" s="1" t="s">
        <v>46</v>
      </c>
      <c r="AA295" s="1" t="s">
        <v>252</v>
      </c>
    </row>
    <row r="296" spans="1:27" x14ac:dyDescent="0.25">
      <c r="A296" s="1" t="s">
        <v>896</v>
      </c>
      <c r="B296" s="1" t="s">
        <v>897</v>
      </c>
      <c r="C296" s="1" t="s">
        <v>480</v>
      </c>
      <c r="D296" s="1" t="s">
        <v>481</v>
      </c>
      <c r="E296" s="1" t="s">
        <v>30</v>
      </c>
      <c r="F296" s="1" t="s">
        <v>190</v>
      </c>
      <c r="G296" s="1" t="s">
        <v>921</v>
      </c>
      <c r="H296" s="1" t="s">
        <v>922</v>
      </c>
      <c r="I296" s="1" t="s">
        <v>7</v>
      </c>
      <c r="J296" s="1" t="s">
        <v>923</v>
      </c>
      <c r="K296" s="1" t="s">
        <v>901</v>
      </c>
      <c r="L296" s="1" t="s">
        <v>902</v>
      </c>
      <c r="M296" s="1" t="s">
        <v>37</v>
      </c>
      <c r="N296" s="2">
        <v>400000</v>
      </c>
      <c r="O296" s="1" t="s">
        <v>38</v>
      </c>
      <c r="P296" s="2">
        <v>400000</v>
      </c>
      <c r="Q296" s="1" t="s">
        <v>39</v>
      </c>
      <c r="R296" s="1" t="s">
        <v>579</v>
      </c>
      <c r="S296" s="1" t="s">
        <v>54</v>
      </c>
      <c r="T296" s="1" t="s">
        <v>42</v>
      </c>
      <c r="U296" s="1" t="s">
        <v>43</v>
      </c>
      <c r="V296" s="1" t="s">
        <v>55</v>
      </c>
      <c r="W296" s="1" t="s">
        <v>56</v>
      </c>
      <c r="X296" s="1" t="s">
        <v>43</v>
      </c>
      <c r="Y296" s="2" t="s">
        <v>43</v>
      </c>
      <c r="Z296" s="1" t="s">
        <v>46</v>
      </c>
      <c r="AA296" s="1" t="s">
        <v>252</v>
      </c>
    </row>
    <row r="297" spans="1:27" x14ac:dyDescent="0.25">
      <c r="A297" s="1" t="s">
        <v>896</v>
      </c>
      <c r="B297" s="1" t="s">
        <v>897</v>
      </c>
      <c r="C297" s="1" t="s">
        <v>480</v>
      </c>
      <c r="D297" s="1" t="s">
        <v>481</v>
      </c>
      <c r="E297" s="1" t="s">
        <v>30</v>
      </c>
      <c r="F297" s="1" t="s">
        <v>174</v>
      </c>
      <c r="G297" s="1" t="s">
        <v>4450</v>
      </c>
      <c r="H297" s="1" t="s">
        <v>4451</v>
      </c>
      <c r="I297" s="1" t="s">
        <v>7</v>
      </c>
      <c r="J297" s="1" t="s">
        <v>4452</v>
      </c>
      <c r="K297" s="1" t="s">
        <v>901</v>
      </c>
      <c r="L297" s="1" t="s">
        <v>902</v>
      </c>
      <c r="M297" s="1" t="s">
        <v>4296</v>
      </c>
      <c r="N297" s="2">
        <v>107500</v>
      </c>
      <c r="O297" s="1" t="s">
        <v>38</v>
      </c>
      <c r="P297" s="2">
        <v>107500</v>
      </c>
      <c r="Q297" s="1" t="s">
        <v>39</v>
      </c>
      <c r="R297" s="1" t="s">
        <v>40</v>
      </c>
      <c r="S297" s="1" t="s">
        <v>54</v>
      </c>
      <c r="T297" s="1" t="s">
        <v>42</v>
      </c>
      <c r="U297" s="1" t="s">
        <v>43</v>
      </c>
      <c r="V297" s="1" t="s">
        <v>55</v>
      </c>
      <c r="W297" s="1" t="s">
        <v>56</v>
      </c>
      <c r="X297" s="1" t="s">
        <v>43</v>
      </c>
      <c r="Y297" s="2" t="s">
        <v>43</v>
      </c>
      <c r="Z297" s="1" t="s">
        <v>46</v>
      </c>
      <c r="AA297" s="1" t="s">
        <v>189</v>
      </c>
    </row>
    <row r="298" spans="1:27" x14ac:dyDescent="0.25">
      <c r="A298" s="1" t="s">
        <v>896</v>
      </c>
      <c r="B298" s="1" t="s">
        <v>897</v>
      </c>
      <c r="C298" s="1" t="s">
        <v>480</v>
      </c>
      <c r="D298" s="1" t="s">
        <v>481</v>
      </c>
      <c r="E298" s="1" t="s">
        <v>30</v>
      </c>
      <c r="F298" s="1" t="s">
        <v>112</v>
      </c>
      <c r="G298" s="1" t="s">
        <v>5321</v>
      </c>
      <c r="H298" s="1" t="s">
        <v>5322</v>
      </c>
      <c r="I298" s="1" t="s">
        <v>7</v>
      </c>
      <c r="J298" s="1" t="s">
        <v>5323</v>
      </c>
      <c r="K298" s="1" t="s">
        <v>916</v>
      </c>
      <c r="L298" s="1" t="s">
        <v>917</v>
      </c>
      <c r="M298" s="1" t="s">
        <v>5053</v>
      </c>
      <c r="N298" s="2">
        <v>100000</v>
      </c>
      <c r="O298" s="1" t="s">
        <v>38</v>
      </c>
      <c r="P298" s="2">
        <v>100000</v>
      </c>
      <c r="Q298" s="1" t="s">
        <v>39</v>
      </c>
      <c r="R298" s="1" t="s">
        <v>40</v>
      </c>
      <c r="S298" s="1" t="s">
        <v>54</v>
      </c>
      <c r="T298" s="1" t="s">
        <v>42</v>
      </c>
      <c r="U298" s="1" t="s">
        <v>43</v>
      </c>
      <c r="V298" s="1" t="s">
        <v>55</v>
      </c>
      <c r="W298" s="1" t="s">
        <v>56</v>
      </c>
      <c r="X298" s="1" t="s">
        <v>43</v>
      </c>
      <c r="Y298" s="2" t="s">
        <v>43</v>
      </c>
      <c r="Z298" s="1" t="s">
        <v>46</v>
      </c>
      <c r="AA298" s="1" t="s">
        <v>228</v>
      </c>
    </row>
    <row r="299" spans="1:27" x14ac:dyDescent="0.25">
      <c r="A299" s="1" t="s">
        <v>3715</v>
      </c>
      <c r="B299" s="1" t="s">
        <v>3716</v>
      </c>
      <c r="C299" s="1" t="s">
        <v>480</v>
      </c>
      <c r="D299" s="1" t="s">
        <v>481</v>
      </c>
      <c r="E299" s="1" t="s">
        <v>30</v>
      </c>
      <c r="F299" s="1" t="s">
        <v>58</v>
      </c>
      <c r="G299" s="1" t="s">
        <v>3717</v>
      </c>
      <c r="H299" s="1" t="s">
        <v>3718</v>
      </c>
      <c r="I299" s="1" t="s">
        <v>7</v>
      </c>
      <c r="J299" s="1" t="s">
        <v>3719</v>
      </c>
      <c r="K299" s="1" t="s">
        <v>135</v>
      </c>
      <c r="L299" s="1" t="s">
        <v>136</v>
      </c>
      <c r="M299" s="1" t="s">
        <v>3402</v>
      </c>
      <c r="N299" s="2">
        <v>200000</v>
      </c>
      <c r="O299" s="1" t="s">
        <v>38</v>
      </c>
      <c r="P299" s="2">
        <v>200000</v>
      </c>
      <c r="Q299" s="1" t="s">
        <v>75</v>
      </c>
      <c r="R299" s="1" t="s">
        <v>40</v>
      </c>
      <c r="S299" s="1" t="s">
        <v>54</v>
      </c>
      <c r="T299" s="1" t="s">
        <v>42</v>
      </c>
      <c r="U299" s="1" t="s">
        <v>43</v>
      </c>
      <c r="V299" s="1" t="s">
        <v>55</v>
      </c>
      <c r="W299" s="1" t="s">
        <v>56</v>
      </c>
      <c r="X299" s="1" t="s">
        <v>43</v>
      </c>
      <c r="Y299" s="2" t="s">
        <v>43</v>
      </c>
      <c r="Z299" s="1" t="s">
        <v>46</v>
      </c>
      <c r="AA299" s="1" t="s">
        <v>58</v>
      </c>
    </row>
    <row r="300" spans="1:27" x14ac:dyDescent="0.25">
      <c r="A300" s="1" t="s">
        <v>3715</v>
      </c>
      <c r="B300" s="1" t="s">
        <v>3716</v>
      </c>
      <c r="C300" s="1" t="s">
        <v>480</v>
      </c>
      <c r="D300" s="1" t="s">
        <v>481</v>
      </c>
      <c r="E300" s="1" t="s">
        <v>30</v>
      </c>
      <c r="F300" s="1" t="s">
        <v>112</v>
      </c>
      <c r="G300" s="1" t="s">
        <v>5515</v>
      </c>
      <c r="H300" s="1" t="s">
        <v>5516</v>
      </c>
      <c r="I300" s="1" t="s">
        <v>7</v>
      </c>
      <c r="J300" s="1" t="s">
        <v>5517</v>
      </c>
      <c r="K300" s="1" t="s">
        <v>2833</v>
      </c>
      <c r="L300" s="1" t="s">
        <v>2834</v>
      </c>
      <c r="M300" s="1" t="s">
        <v>5053</v>
      </c>
      <c r="N300" s="2">
        <v>214000</v>
      </c>
      <c r="O300" s="1" t="s">
        <v>38</v>
      </c>
      <c r="P300" s="2">
        <v>214000</v>
      </c>
      <c r="Q300" s="1" t="s">
        <v>83</v>
      </c>
      <c r="R300" s="1" t="s">
        <v>40</v>
      </c>
      <c r="S300" s="1" t="s">
        <v>54</v>
      </c>
      <c r="T300" s="1" t="s">
        <v>42</v>
      </c>
      <c r="U300" s="1" t="s">
        <v>43</v>
      </c>
      <c r="V300" s="1" t="s">
        <v>55</v>
      </c>
      <c r="W300" s="1" t="s">
        <v>56</v>
      </c>
      <c r="X300" s="1" t="s">
        <v>43</v>
      </c>
      <c r="Y300" s="2" t="s">
        <v>43</v>
      </c>
      <c r="Z300" s="1" t="s">
        <v>46</v>
      </c>
      <c r="AA300" s="1" t="s">
        <v>112</v>
      </c>
    </row>
    <row r="301" spans="1:27" x14ac:dyDescent="0.25">
      <c r="A301" s="1" t="s">
        <v>3710</v>
      </c>
      <c r="B301" s="1" t="s">
        <v>3711</v>
      </c>
      <c r="C301" s="1" t="s">
        <v>480</v>
      </c>
      <c r="D301" s="1" t="s">
        <v>481</v>
      </c>
      <c r="E301" s="1" t="s">
        <v>30</v>
      </c>
      <c r="F301" s="1" t="s">
        <v>58</v>
      </c>
      <c r="G301" s="1" t="s">
        <v>3712</v>
      </c>
      <c r="H301" s="1" t="s">
        <v>3713</v>
      </c>
      <c r="I301" s="1" t="s">
        <v>7</v>
      </c>
      <c r="J301" s="1" t="s">
        <v>3714</v>
      </c>
      <c r="K301" s="1" t="s">
        <v>135</v>
      </c>
      <c r="L301" s="1" t="s">
        <v>136</v>
      </c>
      <c r="M301" s="1" t="s">
        <v>3402</v>
      </c>
      <c r="N301" s="2">
        <v>163934.42000000001</v>
      </c>
      <c r="O301" s="1" t="s">
        <v>38</v>
      </c>
      <c r="P301" s="2">
        <v>163934.42000000001</v>
      </c>
      <c r="Q301" s="1" t="s">
        <v>39</v>
      </c>
      <c r="R301" s="1" t="s">
        <v>40</v>
      </c>
      <c r="S301" s="1" t="s">
        <v>54</v>
      </c>
      <c r="T301" s="1" t="s">
        <v>42</v>
      </c>
      <c r="U301" s="1" t="s">
        <v>43</v>
      </c>
      <c r="V301" s="1" t="s">
        <v>55</v>
      </c>
      <c r="W301" s="1" t="s">
        <v>56</v>
      </c>
      <c r="X301" s="1" t="s">
        <v>43</v>
      </c>
      <c r="Y301" s="2" t="s">
        <v>43</v>
      </c>
      <c r="Z301" s="1" t="s">
        <v>46</v>
      </c>
      <c r="AA301" s="1" t="s">
        <v>58</v>
      </c>
    </row>
    <row r="302" spans="1:27" x14ac:dyDescent="0.25">
      <c r="A302" s="1" t="s">
        <v>3710</v>
      </c>
      <c r="B302" s="1" t="s">
        <v>3711</v>
      </c>
      <c r="C302" s="1" t="s">
        <v>480</v>
      </c>
      <c r="D302" s="1" t="s">
        <v>481</v>
      </c>
      <c r="E302" s="1" t="s">
        <v>30</v>
      </c>
      <c r="F302" s="1" t="s">
        <v>174</v>
      </c>
      <c r="G302" s="1" t="s">
        <v>5504</v>
      </c>
      <c r="H302" s="1" t="s">
        <v>5505</v>
      </c>
      <c r="I302" s="1" t="s">
        <v>7</v>
      </c>
      <c r="J302" s="1" t="s">
        <v>5506</v>
      </c>
      <c r="K302" s="1" t="s">
        <v>2841</v>
      </c>
      <c r="L302" s="1" t="s">
        <v>2842</v>
      </c>
      <c r="M302" s="1" t="s">
        <v>5053</v>
      </c>
      <c r="N302" s="2">
        <v>96000</v>
      </c>
      <c r="O302" s="1" t="s">
        <v>38</v>
      </c>
      <c r="P302" s="2">
        <v>96000</v>
      </c>
      <c r="Q302" s="1" t="s">
        <v>39</v>
      </c>
      <c r="R302" s="1" t="s">
        <v>40</v>
      </c>
      <c r="S302" s="1" t="s">
        <v>54</v>
      </c>
      <c r="T302" s="1" t="s">
        <v>42</v>
      </c>
      <c r="U302" s="1" t="s">
        <v>43</v>
      </c>
      <c r="V302" s="1" t="s">
        <v>55</v>
      </c>
      <c r="W302" s="1" t="s">
        <v>56</v>
      </c>
      <c r="X302" s="1" t="s">
        <v>174</v>
      </c>
      <c r="Y302" s="2">
        <v>96000</v>
      </c>
      <c r="Z302" s="1" t="s">
        <v>205</v>
      </c>
      <c r="AA302" s="1" t="s">
        <v>69</v>
      </c>
    </row>
    <row r="303" spans="1:27" x14ac:dyDescent="0.25">
      <c r="A303" s="1" t="s">
        <v>1394</v>
      </c>
      <c r="B303" s="1" t="s">
        <v>1395</v>
      </c>
      <c r="C303" s="1" t="s">
        <v>480</v>
      </c>
      <c r="D303" s="1" t="s">
        <v>481</v>
      </c>
      <c r="E303" s="1" t="s">
        <v>30</v>
      </c>
      <c r="F303" s="1" t="s">
        <v>58</v>
      </c>
      <c r="G303" s="1" t="s">
        <v>1396</v>
      </c>
      <c r="H303" s="1" t="s">
        <v>1397</v>
      </c>
      <c r="I303" s="1" t="s">
        <v>7</v>
      </c>
      <c r="J303" s="1" t="s">
        <v>1398</v>
      </c>
      <c r="K303" s="1" t="s">
        <v>52</v>
      </c>
      <c r="L303" s="1" t="s">
        <v>53</v>
      </c>
      <c r="M303" s="1" t="s">
        <v>37</v>
      </c>
      <c r="N303" s="2">
        <v>43408</v>
      </c>
      <c r="O303" s="1" t="s">
        <v>38</v>
      </c>
      <c r="P303" s="2">
        <v>43408</v>
      </c>
      <c r="Q303" s="1" t="s">
        <v>39</v>
      </c>
      <c r="R303" s="1" t="s">
        <v>40</v>
      </c>
      <c r="S303" s="1" t="s">
        <v>54</v>
      </c>
      <c r="T303" s="1" t="s">
        <v>42</v>
      </c>
      <c r="U303" s="1" t="s">
        <v>43</v>
      </c>
      <c r="V303" s="1" t="s">
        <v>55</v>
      </c>
      <c r="W303" s="1" t="s">
        <v>56</v>
      </c>
      <c r="X303" s="1" t="s">
        <v>131</v>
      </c>
      <c r="Y303" s="2">
        <v>43408</v>
      </c>
      <c r="Z303" s="1" t="s">
        <v>205</v>
      </c>
      <c r="AA303" s="1" t="s">
        <v>324</v>
      </c>
    </row>
    <row r="304" spans="1:27" x14ac:dyDescent="0.25">
      <c r="A304" s="1" t="s">
        <v>1394</v>
      </c>
      <c r="B304" s="1" t="s">
        <v>1395</v>
      </c>
      <c r="C304" s="1" t="s">
        <v>480</v>
      </c>
      <c r="D304" s="1" t="s">
        <v>481</v>
      </c>
      <c r="E304" s="1" t="s">
        <v>30</v>
      </c>
      <c r="F304" s="1" t="s">
        <v>47</v>
      </c>
      <c r="G304" s="1" t="s">
        <v>3720</v>
      </c>
      <c r="H304" s="1" t="s">
        <v>3721</v>
      </c>
      <c r="I304" s="1" t="s">
        <v>7</v>
      </c>
      <c r="J304" s="1" t="s">
        <v>3722</v>
      </c>
      <c r="K304" s="1" t="s">
        <v>3526</v>
      </c>
      <c r="L304" s="1" t="s">
        <v>3527</v>
      </c>
      <c r="M304" s="1" t="s">
        <v>3402</v>
      </c>
      <c r="N304" s="2">
        <v>87952</v>
      </c>
      <c r="O304" s="1" t="s">
        <v>38</v>
      </c>
      <c r="P304" s="2">
        <v>87952</v>
      </c>
      <c r="Q304" s="1" t="s">
        <v>83</v>
      </c>
      <c r="R304" s="1" t="s">
        <v>40</v>
      </c>
      <c r="S304" s="1" t="s">
        <v>54</v>
      </c>
      <c r="T304" s="1" t="s">
        <v>42</v>
      </c>
      <c r="U304" s="1" t="s">
        <v>43</v>
      </c>
      <c r="V304" s="1" t="s">
        <v>55</v>
      </c>
      <c r="W304" s="1" t="s">
        <v>56</v>
      </c>
      <c r="X304" s="1" t="s">
        <v>43</v>
      </c>
      <c r="Y304" s="2" t="s">
        <v>43</v>
      </c>
      <c r="Z304" s="1" t="s">
        <v>46</v>
      </c>
      <c r="AA304" s="1" t="s">
        <v>47</v>
      </c>
    </row>
    <row r="305" spans="1:27" x14ac:dyDescent="0.25">
      <c r="A305" s="1" t="s">
        <v>1394</v>
      </c>
      <c r="B305" s="1" t="s">
        <v>1395</v>
      </c>
      <c r="C305" s="1" t="s">
        <v>480</v>
      </c>
      <c r="D305" s="1" t="s">
        <v>481</v>
      </c>
      <c r="E305" s="1" t="s">
        <v>30</v>
      </c>
      <c r="F305" s="1" t="s">
        <v>64</v>
      </c>
      <c r="G305" s="1" t="s">
        <v>3723</v>
      </c>
      <c r="H305" s="1" t="s">
        <v>3724</v>
      </c>
      <c r="I305" s="1" t="s">
        <v>7</v>
      </c>
      <c r="J305" s="1" t="s">
        <v>3725</v>
      </c>
      <c r="K305" s="1" t="s">
        <v>3406</v>
      </c>
      <c r="L305" s="1" t="s">
        <v>3407</v>
      </c>
      <c r="M305" s="1" t="s">
        <v>3402</v>
      </c>
      <c r="N305" s="2">
        <v>55600</v>
      </c>
      <c r="O305" s="1" t="s">
        <v>38</v>
      </c>
      <c r="P305" s="2">
        <v>55600</v>
      </c>
      <c r="Q305" s="1" t="s">
        <v>83</v>
      </c>
      <c r="R305" s="1" t="s">
        <v>40</v>
      </c>
      <c r="S305" s="1" t="s">
        <v>54</v>
      </c>
      <c r="T305" s="1" t="s">
        <v>42</v>
      </c>
      <c r="U305" s="1" t="s">
        <v>43</v>
      </c>
      <c r="V305" s="1" t="s">
        <v>237</v>
      </c>
      <c r="W305" s="1" t="s">
        <v>238</v>
      </c>
      <c r="X305" s="1" t="s">
        <v>265</v>
      </c>
      <c r="Y305" s="2">
        <v>55600</v>
      </c>
      <c r="Z305" s="1" t="s">
        <v>205</v>
      </c>
      <c r="AA305" s="1" t="s">
        <v>324</v>
      </c>
    </row>
    <row r="306" spans="1:27" x14ac:dyDescent="0.25">
      <c r="A306" s="1" t="s">
        <v>3026</v>
      </c>
      <c r="B306" s="1" t="s">
        <v>3027</v>
      </c>
      <c r="C306" s="1" t="s">
        <v>877</v>
      </c>
      <c r="D306" s="1" t="s">
        <v>878</v>
      </c>
      <c r="E306" s="1" t="s">
        <v>30</v>
      </c>
      <c r="F306" s="1" t="s">
        <v>228</v>
      </c>
      <c r="G306" s="1" t="s">
        <v>3028</v>
      </c>
      <c r="H306" s="1" t="s">
        <v>3029</v>
      </c>
      <c r="I306" s="1" t="s">
        <v>7</v>
      </c>
      <c r="J306" s="1" t="s">
        <v>3030</v>
      </c>
      <c r="K306" s="1" t="s">
        <v>153</v>
      </c>
      <c r="L306" s="1" t="s">
        <v>154</v>
      </c>
      <c r="M306" s="1" t="s">
        <v>37</v>
      </c>
      <c r="N306" s="2">
        <v>212000</v>
      </c>
      <c r="O306" s="1" t="s">
        <v>108</v>
      </c>
      <c r="P306" s="2">
        <v>154000</v>
      </c>
      <c r="Q306" s="1" t="s">
        <v>3031</v>
      </c>
      <c r="R306" s="1" t="s">
        <v>40</v>
      </c>
      <c r="S306" s="1" t="s">
        <v>54</v>
      </c>
      <c r="T306" s="1" t="s">
        <v>42</v>
      </c>
      <c r="U306" s="1" t="s">
        <v>43</v>
      </c>
      <c r="V306" s="1" t="s">
        <v>55</v>
      </c>
      <c r="W306" s="1" t="s">
        <v>56</v>
      </c>
      <c r="X306" s="1" t="s">
        <v>43</v>
      </c>
      <c r="Y306" s="2" t="s">
        <v>43</v>
      </c>
      <c r="Z306" s="1" t="s">
        <v>46</v>
      </c>
      <c r="AA306" s="1" t="s">
        <v>228</v>
      </c>
    </row>
    <row r="307" spans="1:27" x14ac:dyDescent="0.25">
      <c r="A307" s="1" t="s">
        <v>3026</v>
      </c>
      <c r="B307" s="1" t="s">
        <v>3027</v>
      </c>
      <c r="C307" s="1" t="s">
        <v>877</v>
      </c>
      <c r="D307" s="1" t="s">
        <v>878</v>
      </c>
      <c r="E307" s="1" t="s">
        <v>30</v>
      </c>
      <c r="F307" s="1" t="s">
        <v>228</v>
      </c>
      <c r="G307" s="1" t="s">
        <v>3028</v>
      </c>
      <c r="H307" s="1" t="s">
        <v>3032</v>
      </c>
      <c r="I307" s="1" t="s">
        <v>7</v>
      </c>
      <c r="J307" s="1" t="s">
        <v>3030</v>
      </c>
      <c r="K307" s="1" t="s">
        <v>153</v>
      </c>
      <c r="L307" s="1" t="s">
        <v>154</v>
      </c>
      <c r="M307" s="1" t="s">
        <v>37</v>
      </c>
      <c r="N307" s="2">
        <v>212000</v>
      </c>
      <c r="O307" s="1" t="s">
        <v>108</v>
      </c>
      <c r="P307" s="2">
        <v>58000</v>
      </c>
      <c r="Q307" s="1" t="s">
        <v>3031</v>
      </c>
      <c r="R307" s="1" t="s">
        <v>40</v>
      </c>
      <c r="S307" s="1" t="s">
        <v>54</v>
      </c>
      <c r="T307" s="1" t="s">
        <v>42</v>
      </c>
      <c r="U307" s="1" t="s">
        <v>43</v>
      </c>
      <c r="V307" s="1" t="s">
        <v>55</v>
      </c>
      <c r="W307" s="1" t="s">
        <v>56</v>
      </c>
      <c r="X307" s="1" t="s">
        <v>43</v>
      </c>
      <c r="Y307" s="2" t="s">
        <v>43</v>
      </c>
      <c r="Z307" s="1" t="s">
        <v>46</v>
      </c>
      <c r="AA307" s="1" t="s">
        <v>228</v>
      </c>
    </row>
    <row r="308" spans="1:27" x14ac:dyDescent="0.25">
      <c r="A308" s="1" t="s">
        <v>3026</v>
      </c>
      <c r="B308" s="1" t="s">
        <v>3027</v>
      </c>
      <c r="C308" s="1" t="s">
        <v>877</v>
      </c>
      <c r="D308" s="1" t="s">
        <v>878</v>
      </c>
      <c r="E308" s="1" t="s">
        <v>30</v>
      </c>
      <c r="F308" s="1" t="s">
        <v>174</v>
      </c>
      <c r="G308" s="1" t="s">
        <v>6449</v>
      </c>
      <c r="H308" s="1" t="s">
        <v>6450</v>
      </c>
      <c r="I308" s="1" t="s">
        <v>7</v>
      </c>
      <c r="J308" s="1" t="s">
        <v>6451</v>
      </c>
      <c r="K308" s="1" t="s">
        <v>6452</v>
      </c>
      <c r="L308" s="1" t="s">
        <v>6453</v>
      </c>
      <c r="M308" s="1" t="s">
        <v>5928</v>
      </c>
      <c r="N308" s="2">
        <v>49857.37</v>
      </c>
      <c r="O308" s="1" t="s">
        <v>38</v>
      </c>
      <c r="P308" s="2">
        <v>49857.37</v>
      </c>
      <c r="Q308" s="1" t="s">
        <v>83</v>
      </c>
      <c r="R308" s="1" t="s">
        <v>895</v>
      </c>
      <c r="S308" s="1" t="s">
        <v>54</v>
      </c>
      <c r="T308" s="1" t="s">
        <v>42</v>
      </c>
      <c r="U308" s="1" t="s">
        <v>43</v>
      </c>
      <c r="V308" s="1" t="s">
        <v>237</v>
      </c>
      <c r="W308" s="1" t="s">
        <v>238</v>
      </c>
      <c r="X308" s="1" t="s">
        <v>43</v>
      </c>
      <c r="Y308" s="2" t="s">
        <v>43</v>
      </c>
      <c r="Z308" s="1" t="s">
        <v>205</v>
      </c>
      <c r="AA308" s="1" t="s">
        <v>64</v>
      </c>
    </row>
    <row r="309" spans="1:27" x14ac:dyDescent="0.25">
      <c r="A309" s="1" t="s">
        <v>2518</v>
      </c>
      <c r="B309" s="1" t="s">
        <v>2519</v>
      </c>
      <c r="C309" s="1" t="s">
        <v>877</v>
      </c>
      <c r="D309" s="1" t="s">
        <v>878</v>
      </c>
      <c r="E309" s="1" t="s">
        <v>30</v>
      </c>
      <c r="F309" s="1" t="s">
        <v>145</v>
      </c>
      <c r="G309" s="1" t="s">
        <v>2520</v>
      </c>
      <c r="H309" s="1" t="s">
        <v>2521</v>
      </c>
      <c r="I309" s="1" t="s">
        <v>7</v>
      </c>
      <c r="J309" s="1" t="s">
        <v>2522</v>
      </c>
      <c r="K309" s="1" t="s">
        <v>495</v>
      </c>
      <c r="L309" s="1" t="s">
        <v>496</v>
      </c>
      <c r="M309" s="1" t="s">
        <v>37</v>
      </c>
      <c r="N309" s="2">
        <v>49572</v>
      </c>
      <c r="O309" s="1" t="s">
        <v>38</v>
      </c>
      <c r="P309" s="2">
        <v>49572</v>
      </c>
      <c r="Q309" s="1" t="s">
        <v>165</v>
      </c>
      <c r="R309" s="1" t="s">
        <v>40</v>
      </c>
      <c r="S309" s="1" t="s">
        <v>54</v>
      </c>
      <c r="T309" s="1" t="s">
        <v>42</v>
      </c>
      <c r="U309" s="1" t="s">
        <v>43</v>
      </c>
      <c r="V309" s="1" t="s">
        <v>55</v>
      </c>
      <c r="W309" s="1" t="s">
        <v>56</v>
      </c>
      <c r="X309" s="1" t="s">
        <v>43</v>
      </c>
      <c r="Y309" s="2" t="s">
        <v>43</v>
      </c>
      <c r="Z309" s="1" t="s">
        <v>46</v>
      </c>
      <c r="AA309" s="1" t="s">
        <v>47</v>
      </c>
    </row>
    <row r="310" spans="1:27" x14ac:dyDescent="0.25">
      <c r="A310" s="1" t="s">
        <v>2518</v>
      </c>
      <c r="B310" s="1" t="s">
        <v>2519</v>
      </c>
      <c r="C310" s="1" t="s">
        <v>877</v>
      </c>
      <c r="D310" s="1" t="s">
        <v>878</v>
      </c>
      <c r="E310" s="1" t="s">
        <v>30</v>
      </c>
      <c r="F310" s="1" t="s">
        <v>149</v>
      </c>
      <c r="G310" s="1" t="s">
        <v>2523</v>
      </c>
      <c r="H310" s="1" t="s">
        <v>2524</v>
      </c>
      <c r="I310" s="1" t="s">
        <v>7</v>
      </c>
      <c r="J310" s="1" t="s">
        <v>2525</v>
      </c>
      <c r="K310" s="1" t="s">
        <v>495</v>
      </c>
      <c r="L310" s="1" t="s">
        <v>496</v>
      </c>
      <c r="M310" s="1" t="s">
        <v>37</v>
      </c>
      <c r="N310" s="2">
        <v>41140</v>
      </c>
      <c r="O310" s="1" t="s">
        <v>38</v>
      </c>
      <c r="P310" s="2">
        <v>41140</v>
      </c>
      <c r="Q310" s="1" t="s">
        <v>165</v>
      </c>
      <c r="R310" s="1" t="s">
        <v>40</v>
      </c>
      <c r="S310" s="1" t="s">
        <v>54</v>
      </c>
      <c r="T310" s="1" t="s">
        <v>42</v>
      </c>
      <c r="U310" s="1" t="s">
        <v>43</v>
      </c>
      <c r="V310" s="1" t="s">
        <v>55</v>
      </c>
      <c r="W310" s="1" t="s">
        <v>56</v>
      </c>
      <c r="X310" s="1" t="s">
        <v>43</v>
      </c>
      <c r="Y310" s="2" t="s">
        <v>43</v>
      </c>
      <c r="Z310" s="1" t="s">
        <v>46</v>
      </c>
      <c r="AA310" s="1" t="s">
        <v>273</v>
      </c>
    </row>
    <row r="311" spans="1:27" x14ac:dyDescent="0.25">
      <c r="A311" s="1" t="s">
        <v>2518</v>
      </c>
      <c r="B311" s="1" t="s">
        <v>2519</v>
      </c>
      <c r="C311" s="1" t="s">
        <v>877</v>
      </c>
      <c r="D311" s="1" t="s">
        <v>878</v>
      </c>
      <c r="E311" s="1" t="s">
        <v>30</v>
      </c>
      <c r="F311" s="1" t="s">
        <v>183</v>
      </c>
      <c r="G311" s="1" t="s">
        <v>3328</v>
      </c>
      <c r="H311" s="1" t="s">
        <v>3329</v>
      </c>
      <c r="I311" s="1" t="s">
        <v>7</v>
      </c>
      <c r="J311" s="1" t="s">
        <v>3330</v>
      </c>
      <c r="K311" s="1" t="s">
        <v>3053</v>
      </c>
      <c r="L311" s="1" t="s">
        <v>3054</v>
      </c>
      <c r="M311" s="1" t="s">
        <v>3055</v>
      </c>
      <c r="N311" s="2">
        <v>52000</v>
      </c>
      <c r="O311" s="1" t="s">
        <v>108</v>
      </c>
      <c r="P311" s="2">
        <v>3700</v>
      </c>
      <c r="Q311" s="1" t="s">
        <v>165</v>
      </c>
      <c r="R311" s="1" t="s">
        <v>40</v>
      </c>
      <c r="S311" s="1" t="s">
        <v>54</v>
      </c>
      <c r="T311" s="1" t="s">
        <v>42</v>
      </c>
      <c r="U311" s="1" t="s">
        <v>43</v>
      </c>
      <c r="V311" s="1" t="s">
        <v>55</v>
      </c>
      <c r="W311" s="1" t="s">
        <v>56</v>
      </c>
      <c r="X311" s="1" t="s">
        <v>43</v>
      </c>
      <c r="Y311" s="2" t="s">
        <v>43</v>
      </c>
      <c r="Z311" s="1" t="s">
        <v>46</v>
      </c>
      <c r="AA311" s="1" t="s">
        <v>183</v>
      </c>
    </row>
    <row r="312" spans="1:27" x14ac:dyDescent="0.25">
      <c r="A312" s="1" t="s">
        <v>2518</v>
      </c>
      <c r="B312" s="1" t="s">
        <v>2519</v>
      </c>
      <c r="C312" s="1" t="s">
        <v>877</v>
      </c>
      <c r="D312" s="1" t="s">
        <v>878</v>
      </c>
      <c r="E312" s="1" t="s">
        <v>30</v>
      </c>
      <c r="F312" s="1" t="s">
        <v>183</v>
      </c>
      <c r="G312" s="1" t="s">
        <v>3328</v>
      </c>
      <c r="H312" s="1" t="s">
        <v>3331</v>
      </c>
      <c r="I312" s="1" t="s">
        <v>7</v>
      </c>
      <c r="J312" s="1" t="s">
        <v>3330</v>
      </c>
      <c r="K312" s="1" t="s">
        <v>3053</v>
      </c>
      <c r="L312" s="1" t="s">
        <v>3054</v>
      </c>
      <c r="M312" s="1" t="s">
        <v>3055</v>
      </c>
      <c r="N312" s="2">
        <v>52000</v>
      </c>
      <c r="O312" s="1" t="s">
        <v>108</v>
      </c>
      <c r="P312" s="2">
        <v>27000</v>
      </c>
      <c r="Q312" s="1" t="s">
        <v>165</v>
      </c>
      <c r="R312" s="1" t="s">
        <v>40</v>
      </c>
      <c r="S312" s="1" t="s">
        <v>54</v>
      </c>
      <c r="T312" s="1" t="s">
        <v>42</v>
      </c>
      <c r="U312" s="1" t="s">
        <v>43</v>
      </c>
      <c r="V312" s="1" t="s">
        <v>55</v>
      </c>
      <c r="W312" s="1" t="s">
        <v>56</v>
      </c>
      <c r="X312" s="1" t="s">
        <v>43</v>
      </c>
      <c r="Y312" s="2" t="s">
        <v>43</v>
      </c>
      <c r="Z312" s="1" t="s">
        <v>46</v>
      </c>
      <c r="AA312" s="1" t="s">
        <v>183</v>
      </c>
    </row>
    <row r="313" spans="1:27" x14ac:dyDescent="0.25">
      <c r="A313" s="1" t="s">
        <v>2518</v>
      </c>
      <c r="B313" s="1" t="s">
        <v>2519</v>
      </c>
      <c r="C313" s="1" t="s">
        <v>877</v>
      </c>
      <c r="D313" s="1" t="s">
        <v>878</v>
      </c>
      <c r="E313" s="1" t="s">
        <v>30</v>
      </c>
      <c r="F313" s="1" t="s">
        <v>183</v>
      </c>
      <c r="G313" s="1" t="s">
        <v>3328</v>
      </c>
      <c r="H313" s="1" t="s">
        <v>3332</v>
      </c>
      <c r="I313" s="1" t="s">
        <v>7</v>
      </c>
      <c r="J313" s="1" t="s">
        <v>3330</v>
      </c>
      <c r="K313" s="1" t="s">
        <v>3053</v>
      </c>
      <c r="L313" s="1" t="s">
        <v>3054</v>
      </c>
      <c r="M313" s="1" t="s">
        <v>3055</v>
      </c>
      <c r="N313" s="2">
        <v>52000</v>
      </c>
      <c r="O313" s="1" t="s">
        <v>108</v>
      </c>
      <c r="P313" s="2">
        <v>8000</v>
      </c>
      <c r="Q313" s="1" t="s">
        <v>165</v>
      </c>
      <c r="R313" s="1" t="s">
        <v>40</v>
      </c>
      <c r="S313" s="1" t="s">
        <v>54</v>
      </c>
      <c r="T313" s="1" t="s">
        <v>42</v>
      </c>
      <c r="U313" s="1" t="s">
        <v>43</v>
      </c>
      <c r="V313" s="1" t="s">
        <v>55</v>
      </c>
      <c r="W313" s="1" t="s">
        <v>56</v>
      </c>
      <c r="X313" s="1" t="s">
        <v>43</v>
      </c>
      <c r="Y313" s="2" t="s">
        <v>43</v>
      </c>
      <c r="Z313" s="1" t="s">
        <v>46</v>
      </c>
      <c r="AA313" s="1" t="s">
        <v>183</v>
      </c>
    </row>
    <row r="314" spans="1:27" x14ac:dyDescent="0.25">
      <c r="A314" s="1" t="s">
        <v>2518</v>
      </c>
      <c r="B314" s="1" t="s">
        <v>2519</v>
      </c>
      <c r="C314" s="1" t="s">
        <v>877</v>
      </c>
      <c r="D314" s="1" t="s">
        <v>878</v>
      </c>
      <c r="E314" s="1" t="s">
        <v>30</v>
      </c>
      <c r="F314" s="1" t="s">
        <v>183</v>
      </c>
      <c r="G314" s="1" t="s">
        <v>3328</v>
      </c>
      <c r="H314" s="1" t="s">
        <v>3333</v>
      </c>
      <c r="I314" s="1" t="s">
        <v>7</v>
      </c>
      <c r="J314" s="1" t="s">
        <v>3330</v>
      </c>
      <c r="K314" s="1" t="s">
        <v>3053</v>
      </c>
      <c r="L314" s="1" t="s">
        <v>3054</v>
      </c>
      <c r="M314" s="1" t="s">
        <v>3055</v>
      </c>
      <c r="N314" s="2">
        <v>52000</v>
      </c>
      <c r="O314" s="1" t="s">
        <v>108</v>
      </c>
      <c r="P314" s="2">
        <v>5000</v>
      </c>
      <c r="Q314" s="1" t="s">
        <v>165</v>
      </c>
      <c r="R314" s="1" t="s">
        <v>40</v>
      </c>
      <c r="S314" s="1" t="s">
        <v>54</v>
      </c>
      <c r="T314" s="1" t="s">
        <v>42</v>
      </c>
      <c r="U314" s="1" t="s">
        <v>43</v>
      </c>
      <c r="V314" s="1" t="s">
        <v>55</v>
      </c>
      <c r="W314" s="1" t="s">
        <v>56</v>
      </c>
      <c r="X314" s="1" t="s">
        <v>43</v>
      </c>
      <c r="Y314" s="2" t="s">
        <v>43</v>
      </c>
      <c r="Z314" s="1" t="s">
        <v>46</v>
      </c>
      <c r="AA314" s="1" t="s">
        <v>183</v>
      </c>
    </row>
    <row r="315" spans="1:27" x14ac:dyDescent="0.25">
      <c r="A315" s="1" t="s">
        <v>2518</v>
      </c>
      <c r="B315" s="1" t="s">
        <v>2519</v>
      </c>
      <c r="C315" s="1" t="s">
        <v>877</v>
      </c>
      <c r="D315" s="1" t="s">
        <v>878</v>
      </c>
      <c r="E315" s="1" t="s">
        <v>30</v>
      </c>
      <c r="F315" s="1" t="s">
        <v>183</v>
      </c>
      <c r="G315" s="1" t="s">
        <v>3328</v>
      </c>
      <c r="H315" s="1" t="s">
        <v>3334</v>
      </c>
      <c r="I315" s="1" t="s">
        <v>7</v>
      </c>
      <c r="J315" s="1" t="s">
        <v>3330</v>
      </c>
      <c r="K315" s="1" t="s">
        <v>3053</v>
      </c>
      <c r="L315" s="1" t="s">
        <v>3054</v>
      </c>
      <c r="M315" s="1" t="s">
        <v>3055</v>
      </c>
      <c r="N315" s="2">
        <v>52000</v>
      </c>
      <c r="O315" s="1" t="s">
        <v>108</v>
      </c>
      <c r="P315" s="2">
        <v>500</v>
      </c>
      <c r="Q315" s="1" t="s">
        <v>165</v>
      </c>
      <c r="R315" s="1" t="s">
        <v>40</v>
      </c>
      <c r="S315" s="1" t="s">
        <v>54</v>
      </c>
      <c r="T315" s="1" t="s">
        <v>42</v>
      </c>
      <c r="U315" s="1" t="s">
        <v>43</v>
      </c>
      <c r="V315" s="1" t="s">
        <v>55</v>
      </c>
      <c r="W315" s="1" t="s">
        <v>56</v>
      </c>
      <c r="X315" s="1" t="s">
        <v>43</v>
      </c>
      <c r="Y315" s="2" t="s">
        <v>43</v>
      </c>
      <c r="Z315" s="1" t="s">
        <v>46</v>
      </c>
      <c r="AA315" s="1" t="s">
        <v>183</v>
      </c>
    </row>
    <row r="316" spans="1:27" x14ac:dyDescent="0.25">
      <c r="A316" s="1" t="s">
        <v>2518</v>
      </c>
      <c r="B316" s="1" t="s">
        <v>2519</v>
      </c>
      <c r="C316" s="1" t="s">
        <v>877</v>
      </c>
      <c r="D316" s="1" t="s">
        <v>878</v>
      </c>
      <c r="E316" s="1" t="s">
        <v>30</v>
      </c>
      <c r="F316" s="1" t="s">
        <v>183</v>
      </c>
      <c r="G316" s="1" t="s">
        <v>3328</v>
      </c>
      <c r="H316" s="1" t="s">
        <v>3335</v>
      </c>
      <c r="I316" s="1" t="s">
        <v>7</v>
      </c>
      <c r="J316" s="1" t="s">
        <v>3330</v>
      </c>
      <c r="K316" s="1" t="s">
        <v>3053</v>
      </c>
      <c r="L316" s="1" t="s">
        <v>3054</v>
      </c>
      <c r="M316" s="1" t="s">
        <v>3055</v>
      </c>
      <c r="N316" s="2">
        <v>52000</v>
      </c>
      <c r="O316" s="1" t="s">
        <v>108</v>
      </c>
      <c r="P316" s="2">
        <v>7800</v>
      </c>
      <c r="Q316" s="1" t="s">
        <v>165</v>
      </c>
      <c r="R316" s="1" t="s">
        <v>40</v>
      </c>
      <c r="S316" s="1" t="s">
        <v>54</v>
      </c>
      <c r="T316" s="1" t="s">
        <v>42</v>
      </c>
      <c r="U316" s="1" t="s">
        <v>43</v>
      </c>
      <c r="V316" s="1" t="s">
        <v>55</v>
      </c>
      <c r="W316" s="1" t="s">
        <v>56</v>
      </c>
      <c r="X316" s="1" t="s">
        <v>43</v>
      </c>
      <c r="Y316" s="2" t="s">
        <v>43</v>
      </c>
      <c r="Z316" s="1" t="s">
        <v>46</v>
      </c>
      <c r="AA316" s="1" t="s">
        <v>183</v>
      </c>
    </row>
    <row r="317" spans="1:27" x14ac:dyDescent="0.25">
      <c r="A317" s="1" t="s">
        <v>2518</v>
      </c>
      <c r="B317" s="1" t="s">
        <v>2519</v>
      </c>
      <c r="C317" s="1" t="s">
        <v>877</v>
      </c>
      <c r="D317" s="1" t="s">
        <v>878</v>
      </c>
      <c r="E317" s="1" t="s">
        <v>30</v>
      </c>
      <c r="F317" s="1" t="s">
        <v>149</v>
      </c>
      <c r="G317" s="1" t="s">
        <v>4137</v>
      </c>
      <c r="H317" s="1" t="s">
        <v>4138</v>
      </c>
      <c r="I317" s="1" t="s">
        <v>7</v>
      </c>
      <c r="J317" s="1" t="s">
        <v>4139</v>
      </c>
      <c r="K317" s="1" t="s">
        <v>256</v>
      </c>
      <c r="L317" s="1" t="s">
        <v>257</v>
      </c>
      <c r="M317" s="1" t="s">
        <v>3402</v>
      </c>
      <c r="N317" s="2">
        <v>90000</v>
      </c>
      <c r="O317" s="1" t="s">
        <v>38</v>
      </c>
      <c r="P317" s="2">
        <v>90000</v>
      </c>
      <c r="Q317" s="1" t="s">
        <v>83</v>
      </c>
      <c r="R317" s="1" t="s">
        <v>40</v>
      </c>
      <c r="S317" s="1" t="s">
        <v>54</v>
      </c>
      <c r="T317" s="1" t="s">
        <v>42</v>
      </c>
      <c r="U317" s="1" t="s">
        <v>43</v>
      </c>
      <c r="V317" s="1" t="s">
        <v>55</v>
      </c>
      <c r="W317" s="1" t="s">
        <v>56</v>
      </c>
      <c r="X317" s="1" t="s">
        <v>43</v>
      </c>
      <c r="Y317" s="2" t="s">
        <v>43</v>
      </c>
      <c r="Z317" s="1" t="s">
        <v>205</v>
      </c>
      <c r="AA317" s="1" t="s">
        <v>903</v>
      </c>
    </row>
    <row r="318" spans="1:27" x14ac:dyDescent="0.25">
      <c r="A318" s="1" t="s">
        <v>2518</v>
      </c>
      <c r="B318" s="1" t="s">
        <v>2519</v>
      </c>
      <c r="C318" s="1" t="s">
        <v>877</v>
      </c>
      <c r="D318" s="1" t="s">
        <v>878</v>
      </c>
      <c r="E318" s="1" t="s">
        <v>30</v>
      </c>
      <c r="F318" s="1" t="s">
        <v>47</v>
      </c>
      <c r="G318" s="1" t="s">
        <v>4140</v>
      </c>
      <c r="H318" s="1" t="s">
        <v>4141</v>
      </c>
      <c r="I318" s="1" t="s">
        <v>7</v>
      </c>
      <c r="J318" s="1" t="s">
        <v>4142</v>
      </c>
      <c r="K318" s="1" t="s">
        <v>4143</v>
      </c>
      <c r="L318" s="1" t="s">
        <v>4144</v>
      </c>
      <c r="M318" s="1" t="s">
        <v>3402</v>
      </c>
      <c r="N318" s="2">
        <v>52250</v>
      </c>
      <c r="O318" s="1" t="s">
        <v>38</v>
      </c>
      <c r="P318" s="2">
        <v>52250</v>
      </c>
      <c r="Q318" s="1" t="s">
        <v>83</v>
      </c>
      <c r="R318" s="1" t="s">
        <v>40</v>
      </c>
      <c r="S318" s="1" t="s">
        <v>54</v>
      </c>
      <c r="T318" s="1" t="s">
        <v>42</v>
      </c>
      <c r="U318" s="1" t="s">
        <v>43</v>
      </c>
      <c r="V318" s="1" t="s">
        <v>55</v>
      </c>
      <c r="W318" s="1" t="s">
        <v>56</v>
      </c>
      <c r="X318" s="1" t="s">
        <v>43</v>
      </c>
      <c r="Y318" s="2" t="s">
        <v>43</v>
      </c>
      <c r="Z318" s="1" t="s">
        <v>205</v>
      </c>
      <c r="AA318" s="1" t="s">
        <v>903</v>
      </c>
    </row>
    <row r="319" spans="1:27" x14ac:dyDescent="0.25">
      <c r="A319" s="1" t="s">
        <v>2518</v>
      </c>
      <c r="B319" s="1" t="s">
        <v>2519</v>
      </c>
      <c r="C319" s="1" t="s">
        <v>877</v>
      </c>
      <c r="D319" s="1" t="s">
        <v>878</v>
      </c>
      <c r="E319" s="1" t="s">
        <v>30</v>
      </c>
      <c r="F319" s="1" t="s">
        <v>145</v>
      </c>
      <c r="G319" s="1" t="s">
        <v>4850</v>
      </c>
      <c r="H319" s="1" t="s">
        <v>4851</v>
      </c>
      <c r="I319" s="1" t="s">
        <v>7</v>
      </c>
      <c r="J319" s="1" t="s">
        <v>4852</v>
      </c>
      <c r="K319" s="1" t="s">
        <v>135</v>
      </c>
      <c r="L319" s="1" t="s">
        <v>136</v>
      </c>
      <c r="M319" s="1" t="s">
        <v>4296</v>
      </c>
      <c r="N319" s="2">
        <v>140000</v>
      </c>
      <c r="O319" s="1" t="s">
        <v>38</v>
      </c>
      <c r="P319" s="2">
        <v>140000</v>
      </c>
      <c r="Q319" s="1" t="s">
        <v>165</v>
      </c>
      <c r="R319" s="1" t="s">
        <v>40</v>
      </c>
      <c r="S319" s="1" t="s">
        <v>54</v>
      </c>
      <c r="T319" s="1" t="s">
        <v>42</v>
      </c>
      <c r="U319" s="1" t="s">
        <v>43</v>
      </c>
      <c r="V319" s="1" t="s">
        <v>55</v>
      </c>
      <c r="W319" s="1" t="s">
        <v>56</v>
      </c>
      <c r="X319" s="1" t="s">
        <v>43</v>
      </c>
      <c r="Y319" s="2" t="s">
        <v>43</v>
      </c>
      <c r="Z319" s="1" t="s">
        <v>46</v>
      </c>
      <c r="AA319" s="1" t="s">
        <v>155</v>
      </c>
    </row>
    <row r="320" spans="1:27" x14ac:dyDescent="0.25">
      <c r="A320" s="1" t="s">
        <v>2518</v>
      </c>
      <c r="B320" s="1" t="s">
        <v>2519</v>
      </c>
      <c r="C320" s="1" t="s">
        <v>877</v>
      </c>
      <c r="D320" s="1" t="s">
        <v>878</v>
      </c>
      <c r="E320" s="1" t="s">
        <v>30</v>
      </c>
      <c r="F320" s="1" t="s">
        <v>342</v>
      </c>
      <c r="G320" s="1" t="s">
        <v>5807</v>
      </c>
      <c r="H320" s="1" t="s">
        <v>5808</v>
      </c>
      <c r="I320" s="1" t="s">
        <v>7</v>
      </c>
      <c r="J320" s="1" t="s">
        <v>5809</v>
      </c>
      <c r="K320" s="1" t="s">
        <v>834</v>
      </c>
      <c r="L320" s="1" t="s">
        <v>835</v>
      </c>
      <c r="M320" s="1" t="s">
        <v>5053</v>
      </c>
      <c r="N320" s="2">
        <v>45000</v>
      </c>
      <c r="O320" s="1" t="s">
        <v>38</v>
      </c>
      <c r="P320" s="2">
        <v>45000</v>
      </c>
      <c r="Q320" s="1" t="s">
        <v>165</v>
      </c>
      <c r="R320" s="1" t="s">
        <v>40</v>
      </c>
      <c r="S320" s="1" t="s">
        <v>54</v>
      </c>
      <c r="T320" s="1" t="s">
        <v>42</v>
      </c>
      <c r="U320" s="1" t="s">
        <v>43</v>
      </c>
      <c r="V320" s="1" t="s">
        <v>55</v>
      </c>
      <c r="W320" s="1" t="s">
        <v>56</v>
      </c>
      <c r="X320" s="1" t="s">
        <v>43</v>
      </c>
      <c r="Y320" s="2" t="s">
        <v>43</v>
      </c>
      <c r="Z320" s="1" t="s">
        <v>46</v>
      </c>
      <c r="AA320" s="1" t="s">
        <v>252</v>
      </c>
    </row>
    <row r="321" spans="1:27" x14ac:dyDescent="0.25">
      <c r="A321" s="1" t="s">
        <v>2518</v>
      </c>
      <c r="B321" s="1" t="s">
        <v>2519</v>
      </c>
      <c r="C321" s="1" t="s">
        <v>877</v>
      </c>
      <c r="D321" s="1" t="s">
        <v>878</v>
      </c>
      <c r="E321" s="1" t="s">
        <v>30</v>
      </c>
      <c r="F321" s="1" t="s">
        <v>386</v>
      </c>
      <c r="G321" s="1" t="s">
        <v>5810</v>
      </c>
      <c r="H321" s="1" t="s">
        <v>5811</v>
      </c>
      <c r="I321" s="1" t="s">
        <v>7</v>
      </c>
      <c r="J321" s="1" t="s">
        <v>5812</v>
      </c>
      <c r="K321" s="1" t="s">
        <v>834</v>
      </c>
      <c r="L321" s="1" t="s">
        <v>835</v>
      </c>
      <c r="M321" s="1" t="s">
        <v>5053</v>
      </c>
      <c r="N321" s="2">
        <v>227700</v>
      </c>
      <c r="O321" s="1" t="s">
        <v>108</v>
      </c>
      <c r="P321" s="2">
        <v>130000</v>
      </c>
      <c r="Q321" s="1" t="s">
        <v>83</v>
      </c>
      <c r="R321" s="1" t="s">
        <v>40</v>
      </c>
      <c r="S321" s="1" t="s">
        <v>54</v>
      </c>
      <c r="T321" s="1" t="s">
        <v>42</v>
      </c>
      <c r="U321" s="1" t="s">
        <v>43</v>
      </c>
      <c r="V321" s="1" t="s">
        <v>55</v>
      </c>
      <c r="W321" s="1" t="s">
        <v>56</v>
      </c>
      <c r="X321" s="1" t="s">
        <v>43</v>
      </c>
      <c r="Y321" s="2" t="s">
        <v>43</v>
      </c>
      <c r="Z321" s="1" t="s">
        <v>205</v>
      </c>
      <c r="AA321" s="1" t="s">
        <v>903</v>
      </c>
    </row>
    <row r="322" spans="1:27" x14ac:dyDescent="0.25">
      <c r="A322" s="1" t="s">
        <v>2518</v>
      </c>
      <c r="B322" s="1" t="s">
        <v>2519</v>
      </c>
      <c r="C322" s="1" t="s">
        <v>877</v>
      </c>
      <c r="D322" s="1" t="s">
        <v>878</v>
      </c>
      <c r="E322" s="1" t="s">
        <v>30</v>
      </c>
      <c r="F322" s="1" t="s">
        <v>386</v>
      </c>
      <c r="G322" s="1" t="s">
        <v>5810</v>
      </c>
      <c r="H322" s="1" t="s">
        <v>5813</v>
      </c>
      <c r="I322" s="1" t="s">
        <v>7</v>
      </c>
      <c r="J322" s="1" t="s">
        <v>5812</v>
      </c>
      <c r="K322" s="1" t="s">
        <v>135</v>
      </c>
      <c r="L322" s="1" t="s">
        <v>136</v>
      </c>
      <c r="M322" s="1" t="s">
        <v>5053</v>
      </c>
      <c r="N322" s="2">
        <v>227700</v>
      </c>
      <c r="O322" s="1" t="s">
        <v>108</v>
      </c>
      <c r="P322" s="2">
        <v>97700</v>
      </c>
      <c r="Q322" s="1" t="s">
        <v>83</v>
      </c>
      <c r="R322" s="1" t="s">
        <v>40</v>
      </c>
      <c r="S322" s="1" t="s">
        <v>54</v>
      </c>
      <c r="T322" s="1" t="s">
        <v>42</v>
      </c>
      <c r="U322" s="1" t="s">
        <v>43</v>
      </c>
      <c r="V322" s="1" t="s">
        <v>55</v>
      </c>
      <c r="W322" s="1" t="s">
        <v>56</v>
      </c>
      <c r="X322" s="1" t="s">
        <v>43</v>
      </c>
      <c r="Y322" s="2" t="s">
        <v>43</v>
      </c>
      <c r="Z322" s="1" t="s">
        <v>205</v>
      </c>
      <c r="AA322" s="1" t="s">
        <v>903</v>
      </c>
    </row>
    <row r="323" spans="1:27" x14ac:dyDescent="0.25">
      <c r="A323" s="1" t="s">
        <v>2518</v>
      </c>
      <c r="B323" s="1" t="s">
        <v>2519</v>
      </c>
      <c r="C323" s="1" t="s">
        <v>877</v>
      </c>
      <c r="D323" s="1" t="s">
        <v>878</v>
      </c>
      <c r="E323" s="1" t="s">
        <v>30</v>
      </c>
      <c r="F323" s="1" t="s">
        <v>155</v>
      </c>
      <c r="G323" s="1" t="s">
        <v>5814</v>
      </c>
      <c r="H323" s="1" t="s">
        <v>5815</v>
      </c>
      <c r="I323" s="1" t="s">
        <v>7</v>
      </c>
      <c r="J323" s="1" t="s">
        <v>5816</v>
      </c>
      <c r="K323" s="1" t="s">
        <v>834</v>
      </c>
      <c r="L323" s="1" t="s">
        <v>835</v>
      </c>
      <c r="M323" s="1" t="s">
        <v>5053</v>
      </c>
      <c r="N323" s="2">
        <v>100000</v>
      </c>
      <c r="O323" s="1" t="s">
        <v>38</v>
      </c>
      <c r="P323" s="2">
        <v>100000</v>
      </c>
      <c r="Q323" s="1" t="s">
        <v>83</v>
      </c>
      <c r="R323" s="1" t="s">
        <v>40</v>
      </c>
      <c r="S323" s="1" t="s">
        <v>54</v>
      </c>
      <c r="T323" s="1" t="s">
        <v>42</v>
      </c>
      <c r="U323" s="1" t="s">
        <v>43</v>
      </c>
      <c r="V323" s="1" t="s">
        <v>55</v>
      </c>
      <c r="W323" s="1" t="s">
        <v>56</v>
      </c>
      <c r="X323" s="1" t="s">
        <v>43</v>
      </c>
      <c r="Y323" s="2" t="s">
        <v>43</v>
      </c>
      <c r="Z323" s="1" t="s">
        <v>46</v>
      </c>
      <c r="AA323" s="1" t="s">
        <v>189</v>
      </c>
    </row>
    <row r="324" spans="1:27" x14ac:dyDescent="0.25">
      <c r="A324" s="1" t="s">
        <v>2518</v>
      </c>
      <c r="B324" s="1" t="s">
        <v>2519</v>
      </c>
      <c r="C324" s="1" t="s">
        <v>877</v>
      </c>
      <c r="D324" s="1" t="s">
        <v>878</v>
      </c>
      <c r="E324" s="1" t="s">
        <v>30</v>
      </c>
      <c r="F324" s="1" t="s">
        <v>109</v>
      </c>
      <c r="G324" s="1" t="s">
        <v>5817</v>
      </c>
      <c r="H324" s="1" t="s">
        <v>5818</v>
      </c>
      <c r="I324" s="1" t="s">
        <v>7</v>
      </c>
      <c r="J324" s="1" t="s">
        <v>5819</v>
      </c>
      <c r="K324" s="1" t="s">
        <v>2841</v>
      </c>
      <c r="L324" s="1" t="s">
        <v>2842</v>
      </c>
      <c r="M324" s="1" t="s">
        <v>5053</v>
      </c>
      <c r="N324" s="2">
        <v>188080</v>
      </c>
      <c r="O324" s="1" t="s">
        <v>38</v>
      </c>
      <c r="P324" s="2">
        <v>188080</v>
      </c>
      <c r="Q324" s="1" t="s">
        <v>83</v>
      </c>
      <c r="R324" s="1" t="s">
        <v>40</v>
      </c>
      <c r="S324" s="1" t="s">
        <v>54</v>
      </c>
      <c r="T324" s="1" t="s">
        <v>42</v>
      </c>
      <c r="U324" s="1" t="s">
        <v>43</v>
      </c>
      <c r="V324" s="1" t="s">
        <v>55</v>
      </c>
      <c r="W324" s="1" t="s">
        <v>56</v>
      </c>
      <c r="X324" s="1" t="s">
        <v>43</v>
      </c>
      <c r="Y324" s="2" t="s">
        <v>43</v>
      </c>
      <c r="Z324" s="1" t="s">
        <v>46</v>
      </c>
      <c r="AA324" s="1" t="s">
        <v>131</v>
      </c>
    </row>
    <row r="325" spans="1:27" x14ac:dyDescent="0.25">
      <c r="A325" s="1" t="s">
        <v>2518</v>
      </c>
      <c r="B325" s="1" t="s">
        <v>2519</v>
      </c>
      <c r="C325" s="1" t="s">
        <v>877</v>
      </c>
      <c r="D325" s="1" t="s">
        <v>878</v>
      </c>
      <c r="E325" s="1" t="s">
        <v>30</v>
      </c>
      <c r="F325" s="1" t="s">
        <v>69</v>
      </c>
      <c r="G325" s="1" t="s">
        <v>5820</v>
      </c>
      <c r="H325" s="1" t="s">
        <v>5821</v>
      </c>
      <c r="I325" s="1" t="s">
        <v>7</v>
      </c>
      <c r="J325" s="1" t="s">
        <v>5822</v>
      </c>
      <c r="K325" s="1" t="s">
        <v>443</v>
      </c>
      <c r="L325" s="1" t="s">
        <v>444</v>
      </c>
      <c r="M325" s="1" t="s">
        <v>5053</v>
      </c>
      <c r="N325" s="2">
        <v>59200</v>
      </c>
      <c r="O325" s="1" t="s">
        <v>38</v>
      </c>
      <c r="P325" s="2">
        <v>59200</v>
      </c>
      <c r="Q325" s="1" t="s">
        <v>83</v>
      </c>
      <c r="R325" s="1" t="s">
        <v>40</v>
      </c>
      <c r="S325" s="1" t="s">
        <v>54</v>
      </c>
      <c r="T325" s="1" t="s">
        <v>42</v>
      </c>
      <c r="U325" s="1" t="s">
        <v>43</v>
      </c>
      <c r="V325" s="1" t="s">
        <v>55</v>
      </c>
      <c r="W325" s="1" t="s">
        <v>56</v>
      </c>
      <c r="X325" s="1" t="s">
        <v>43</v>
      </c>
      <c r="Y325" s="2" t="s">
        <v>43</v>
      </c>
      <c r="Z325" s="1" t="s">
        <v>46</v>
      </c>
      <c r="AA325" s="1" t="s">
        <v>189</v>
      </c>
    </row>
    <row r="326" spans="1:27" x14ac:dyDescent="0.25">
      <c r="A326" s="1" t="s">
        <v>2518</v>
      </c>
      <c r="B326" s="1" t="s">
        <v>2519</v>
      </c>
      <c r="C326" s="1" t="s">
        <v>877</v>
      </c>
      <c r="D326" s="1" t="s">
        <v>878</v>
      </c>
      <c r="E326" s="1" t="s">
        <v>30</v>
      </c>
      <c r="F326" s="1" t="s">
        <v>69</v>
      </c>
      <c r="G326" s="1" t="s">
        <v>5823</v>
      </c>
      <c r="H326" s="1" t="s">
        <v>5824</v>
      </c>
      <c r="I326" s="1" t="s">
        <v>7</v>
      </c>
      <c r="J326" s="1" t="s">
        <v>5825</v>
      </c>
      <c r="K326" s="1" t="s">
        <v>443</v>
      </c>
      <c r="L326" s="1" t="s">
        <v>444</v>
      </c>
      <c r="M326" s="1" t="s">
        <v>5053</v>
      </c>
      <c r="N326" s="2">
        <v>44880</v>
      </c>
      <c r="O326" s="1" t="s">
        <v>38</v>
      </c>
      <c r="P326" s="2">
        <v>44880</v>
      </c>
      <c r="Q326" s="1" t="s">
        <v>83</v>
      </c>
      <c r="R326" s="1" t="s">
        <v>40</v>
      </c>
      <c r="S326" s="1" t="s">
        <v>54</v>
      </c>
      <c r="T326" s="1" t="s">
        <v>42</v>
      </c>
      <c r="U326" s="1" t="s">
        <v>43</v>
      </c>
      <c r="V326" s="1" t="s">
        <v>55</v>
      </c>
      <c r="W326" s="1" t="s">
        <v>56</v>
      </c>
      <c r="X326" s="1" t="s">
        <v>43</v>
      </c>
      <c r="Y326" s="2" t="s">
        <v>43</v>
      </c>
      <c r="Z326" s="1" t="s">
        <v>46</v>
      </c>
      <c r="AA326" s="1" t="s">
        <v>189</v>
      </c>
    </row>
    <row r="327" spans="1:27" x14ac:dyDescent="0.25">
      <c r="A327" s="1" t="s">
        <v>2518</v>
      </c>
      <c r="B327" s="1" t="s">
        <v>2519</v>
      </c>
      <c r="C327" s="1" t="s">
        <v>877</v>
      </c>
      <c r="D327" s="1" t="s">
        <v>878</v>
      </c>
      <c r="E327" s="1" t="s">
        <v>30</v>
      </c>
      <c r="F327" s="1" t="s">
        <v>145</v>
      </c>
      <c r="G327" s="1" t="s">
        <v>6387</v>
      </c>
      <c r="H327" s="1" t="s">
        <v>6388</v>
      </c>
      <c r="I327" s="1" t="s">
        <v>7</v>
      </c>
      <c r="J327" s="1" t="s">
        <v>6389</v>
      </c>
      <c r="K327" s="1" t="s">
        <v>62</v>
      </c>
      <c r="L327" s="1" t="s">
        <v>63</v>
      </c>
      <c r="M327" s="1" t="s">
        <v>5928</v>
      </c>
      <c r="N327" s="2">
        <v>119028.8</v>
      </c>
      <c r="O327" s="1" t="s">
        <v>38</v>
      </c>
      <c r="P327" s="2">
        <v>119028.8</v>
      </c>
      <c r="Q327" s="1" t="s">
        <v>83</v>
      </c>
      <c r="R327" s="1" t="s">
        <v>40</v>
      </c>
      <c r="S327" s="1" t="s">
        <v>54</v>
      </c>
      <c r="T327" s="1" t="s">
        <v>42</v>
      </c>
      <c r="U327" s="1" t="s">
        <v>43</v>
      </c>
      <c r="V327" s="1" t="s">
        <v>55</v>
      </c>
      <c r="W327" s="1" t="s">
        <v>56</v>
      </c>
      <c r="X327" s="1" t="s">
        <v>43</v>
      </c>
      <c r="Y327" s="2" t="s">
        <v>43</v>
      </c>
      <c r="Z327" s="1" t="s">
        <v>205</v>
      </c>
      <c r="AA327" s="1" t="s">
        <v>903</v>
      </c>
    </row>
    <row r="328" spans="1:27" x14ac:dyDescent="0.25">
      <c r="A328" s="1" t="s">
        <v>875</v>
      </c>
      <c r="B328" s="1" t="s">
        <v>876</v>
      </c>
      <c r="C328" s="1" t="s">
        <v>877</v>
      </c>
      <c r="D328" s="1" t="s">
        <v>878</v>
      </c>
      <c r="E328" s="1" t="s">
        <v>30</v>
      </c>
      <c r="F328" s="1" t="s">
        <v>342</v>
      </c>
      <c r="G328" s="1" t="s">
        <v>879</v>
      </c>
      <c r="H328" s="1" t="s">
        <v>880</v>
      </c>
      <c r="I328" s="1" t="s">
        <v>7</v>
      </c>
      <c r="J328" s="1" t="s">
        <v>881</v>
      </c>
      <c r="K328" s="1" t="s">
        <v>310</v>
      </c>
      <c r="L328" s="1" t="s">
        <v>311</v>
      </c>
      <c r="M328" s="1" t="s">
        <v>37</v>
      </c>
      <c r="N328" s="2">
        <v>150000</v>
      </c>
      <c r="O328" s="1" t="s">
        <v>38</v>
      </c>
      <c r="P328" s="2">
        <v>150000</v>
      </c>
      <c r="Q328" s="1" t="s">
        <v>75</v>
      </c>
      <c r="R328" s="1" t="s">
        <v>40</v>
      </c>
      <c r="S328" s="1" t="s">
        <v>54</v>
      </c>
      <c r="T328" s="1" t="s">
        <v>42</v>
      </c>
      <c r="U328" s="1" t="s">
        <v>43</v>
      </c>
      <c r="V328" s="1" t="s">
        <v>55</v>
      </c>
      <c r="W328" s="1" t="s">
        <v>56</v>
      </c>
      <c r="X328" s="1" t="s">
        <v>43</v>
      </c>
      <c r="Y328" s="2" t="s">
        <v>43</v>
      </c>
      <c r="Z328" s="1" t="s">
        <v>46</v>
      </c>
      <c r="AA328" s="1" t="s">
        <v>342</v>
      </c>
    </row>
    <row r="329" spans="1:27" x14ac:dyDescent="0.25">
      <c r="A329" s="1" t="s">
        <v>875</v>
      </c>
      <c r="B329" s="1" t="s">
        <v>876</v>
      </c>
      <c r="C329" s="1" t="s">
        <v>877</v>
      </c>
      <c r="D329" s="1" t="s">
        <v>878</v>
      </c>
      <c r="E329" s="1" t="s">
        <v>30</v>
      </c>
      <c r="F329" s="1" t="s">
        <v>273</v>
      </c>
      <c r="G329" s="1" t="s">
        <v>882</v>
      </c>
      <c r="H329" s="1" t="s">
        <v>883</v>
      </c>
      <c r="I329" s="1" t="s">
        <v>7</v>
      </c>
      <c r="J329" s="1" t="s">
        <v>884</v>
      </c>
      <c r="K329" s="1" t="s">
        <v>223</v>
      </c>
      <c r="L329" s="1" t="s">
        <v>224</v>
      </c>
      <c r="M329" s="1" t="s">
        <v>37</v>
      </c>
      <c r="N329" s="2">
        <v>100000</v>
      </c>
      <c r="O329" s="1" t="s">
        <v>38</v>
      </c>
      <c r="P329" s="2">
        <v>100000</v>
      </c>
      <c r="Q329" s="1" t="s">
        <v>75</v>
      </c>
      <c r="R329" s="1" t="s">
        <v>40</v>
      </c>
      <c r="S329" s="1" t="s">
        <v>54</v>
      </c>
      <c r="T329" s="1" t="s">
        <v>42</v>
      </c>
      <c r="U329" s="1" t="s">
        <v>43</v>
      </c>
      <c r="V329" s="1" t="s">
        <v>55</v>
      </c>
      <c r="W329" s="1" t="s">
        <v>56</v>
      </c>
      <c r="X329" s="1" t="s">
        <v>43</v>
      </c>
      <c r="Y329" s="2" t="s">
        <v>43</v>
      </c>
      <c r="Z329" s="1" t="s">
        <v>46</v>
      </c>
      <c r="AA329" s="1" t="s">
        <v>273</v>
      </c>
    </row>
    <row r="330" spans="1:27" x14ac:dyDescent="0.25">
      <c r="A330" s="1" t="s">
        <v>875</v>
      </c>
      <c r="B330" s="1" t="s">
        <v>876</v>
      </c>
      <c r="C330" s="1" t="s">
        <v>877</v>
      </c>
      <c r="D330" s="1" t="s">
        <v>878</v>
      </c>
      <c r="E330" s="1" t="s">
        <v>30</v>
      </c>
      <c r="F330" s="1" t="s">
        <v>69</v>
      </c>
      <c r="G330" s="1" t="s">
        <v>885</v>
      </c>
      <c r="H330" s="1" t="s">
        <v>886</v>
      </c>
      <c r="I330" s="1" t="s">
        <v>7</v>
      </c>
      <c r="J330" s="1" t="s">
        <v>887</v>
      </c>
      <c r="K330" s="1" t="s">
        <v>888</v>
      </c>
      <c r="L330" s="1" t="s">
        <v>889</v>
      </c>
      <c r="M330" s="1" t="s">
        <v>37</v>
      </c>
      <c r="N330" s="2">
        <v>315001</v>
      </c>
      <c r="O330" s="1" t="s">
        <v>38</v>
      </c>
      <c r="P330" s="2">
        <v>315001</v>
      </c>
      <c r="Q330" s="1" t="s">
        <v>83</v>
      </c>
      <c r="R330" s="1" t="s">
        <v>40</v>
      </c>
      <c r="S330" s="1" t="s">
        <v>54</v>
      </c>
      <c r="T330" s="1" t="s">
        <v>42</v>
      </c>
      <c r="U330" s="1" t="s">
        <v>43</v>
      </c>
      <c r="V330" s="1" t="s">
        <v>55</v>
      </c>
      <c r="W330" s="1" t="s">
        <v>56</v>
      </c>
      <c r="X330" s="1" t="s">
        <v>43</v>
      </c>
      <c r="Y330" s="2" t="s">
        <v>43</v>
      </c>
      <c r="Z330" s="1" t="s">
        <v>46</v>
      </c>
      <c r="AA330" s="1" t="s">
        <v>69</v>
      </c>
    </row>
    <row r="331" spans="1:27" x14ac:dyDescent="0.25">
      <c r="A331" s="1" t="s">
        <v>875</v>
      </c>
      <c r="B331" s="1" t="s">
        <v>876</v>
      </c>
      <c r="C331" s="1" t="s">
        <v>877</v>
      </c>
      <c r="D331" s="1" t="s">
        <v>878</v>
      </c>
      <c r="E331" s="1" t="s">
        <v>30</v>
      </c>
      <c r="F331" s="1" t="s">
        <v>57</v>
      </c>
      <c r="G331" s="1" t="s">
        <v>6073</v>
      </c>
      <c r="H331" s="1" t="s">
        <v>6074</v>
      </c>
      <c r="I331" s="1" t="s">
        <v>7</v>
      </c>
      <c r="J331" s="1" t="s">
        <v>6075</v>
      </c>
      <c r="K331" s="1" t="s">
        <v>316</v>
      </c>
      <c r="L331" s="1" t="s">
        <v>317</v>
      </c>
      <c r="M331" s="1" t="s">
        <v>5928</v>
      </c>
      <c r="N331" s="2" t="s">
        <v>43</v>
      </c>
      <c r="O331" s="1" t="s">
        <v>38</v>
      </c>
      <c r="P331" s="2">
        <v>103600</v>
      </c>
      <c r="Q331" s="1" t="s">
        <v>39</v>
      </c>
      <c r="R331" s="1" t="s">
        <v>40</v>
      </c>
      <c r="S331" s="1" t="s">
        <v>54</v>
      </c>
      <c r="T331" s="1" t="s">
        <v>42</v>
      </c>
      <c r="U331" s="1" t="s">
        <v>43</v>
      </c>
      <c r="V331" s="1" t="s">
        <v>55</v>
      </c>
      <c r="W331" s="1" t="s">
        <v>56</v>
      </c>
      <c r="X331" s="1" t="s">
        <v>43</v>
      </c>
      <c r="Y331" s="2" t="s">
        <v>43</v>
      </c>
      <c r="Z331" s="1" t="s">
        <v>6076</v>
      </c>
      <c r="AA331" s="1" t="s">
        <v>57</v>
      </c>
    </row>
    <row r="332" spans="1:27" x14ac:dyDescent="0.25">
      <c r="A332" s="1" t="s">
        <v>875</v>
      </c>
      <c r="B332" s="1" t="s">
        <v>876</v>
      </c>
      <c r="C332" s="1" t="s">
        <v>877</v>
      </c>
      <c r="D332" s="1" t="s">
        <v>878</v>
      </c>
      <c r="E332" s="1" t="s">
        <v>30</v>
      </c>
      <c r="F332" s="1" t="s">
        <v>131</v>
      </c>
      <c r="G332" s="1" t="s">
        <v>6077</v>
      </c>
      <c r="H332" s="1" t="s">
        <v>6078</v>
      </c>
      <c r="I332" s="1" t="s">
        <v>7</v>
      </c>
      <c r="J332" s="1" t="s">
        <v>6079</v>
      </c>
      <c r="K332" s="1" t="s">
        <v>52</v>
      </c>
      <c r="L332" s="1" t="s">
        <v>53</v>
      </c>
      <c r="M332" s="1" t="s">
        <v>5928</v>
      </c>
      <c r="N332" s="2">
        <v>520501</v>
      </c>
      <c r="O332" s="1" t="s">
        <v>38</v>
      </c>
      <c r="P332" s="2">
        <v>520501</v>
      </c>
      <c r="Q332" s="1" t="s">
        <v>83</v>
      </c>
      <c r="R332" s="1" t="s">
        <v>40</v>
      </c>
      <c r="S332" s="1" t="s">
        <v>54</v>
      </c>
      <c r="T332" s="1" t="s">
        <v>42</v>
      </c>
      <c r="U332" s="1" t="s">
        <v>43</v>
      </c>
      <c r="V332" s="1" t="s">
        <v>55</v>
      </c>
      <c r="W332" s="1" t="s">
        <v>56</v>
      </c>
      <c r="X332" s="1" t="s">
        <v>43</v>
      </c>
      <c r="Y332" s="2" t="s">
        <v>43</v>
      </c>
      <c r="Z332" s="1" t="s">
        <v>46</v>
      </c>
      <c r="AA332" s="1" t="s">
        <v>131</v>
      </c>
    </row>
    <row r="333" spans="1:27" x14ac:dyDescent="0.25">
      <c r="A333" s="1" t="s">
        <v>875</v>
      </c>
      <c r="B333" s="1" t="s">
        <v>876</v>
      </c>
      <c r="C333" s="1" t="s">
        <v>877</v>
      </c>
      <c r="D333" s="1" t="s">
        <v>878</v>
      </c>
      <c r="E333" s="1" t="s">
        <v>30</v>
      </c>
      <c r="F333" s="1" t="s">
        <v>131</v>
      </c>
      <c r="G333" s="1" t="s">
        <v>6080</v>
      </c>
      <c r="H333" s="1" t="s">
        <v>6081</v>
      </c>
      <c r="I333" s="1" t="s">
        <v>7</v>
      </c>
      <c r="J333" s="1" t="s">
        <v>6079</v>
      </c>
      <c r="K333" s="1" t="s">
        <v>52</v>
      </c>
      <c r="L333" s="1" t="s">
        <v>53</v>
      </c>
      <c r="M333" s="1" t="s">
        <v>5928</v>
      </c>
      <c r="N333" s="2">
        <v>420001</v>
      </c>
      <c r="O333" s="1" t="s">
        <v>38</v>
      </c>
      <c r="P333" s="2">
        <v>420001</v>
      </c>
      <c r="Q333" s="1" t="s">
        <v>83</v>
      </c>
      <c r="R333" s="1" t="s">
        <v>40</v>
      </c>
      <c r="S333" s="1" t="s">
        <v>54</v>
      </c>
      <c r="T333" s="1" t="s">
        <v>42</v>
      </c>
      <c r="U333" s="1" t="s">
        <v>43</v>
      </c>
      <c r="V333" s="1" t="s">
        <v>55</v>
      </c>
      <c r="W333" s="1" t="s">
        <v>56</v>
      </c>
      <c r="X333" s="1" t="s">
        <v>43</v>
      </c>
      <c r="Y333" s="2" t="s">
        <v>43</v>
      </c>
      <c r="Z333" s="1" t="s">
        <v>46</v>
      </c>
      <c r="AA333" s="1" t="s">
        <v>131</v>
      </c>
    </row>
    <row r="334" spans="1:27" x14ac:dyDescent="0.25">
      <c r="A334" s="1" t="s">
        <v>5838</v>
      </c>
      <c r="B334" s="1" t="s">
        <v>5839</v>
      </c>
      <c r="C334" s="1" t="s">
        <v>877</v>
      </c>
      <c r="D334" s="1" t="s">
        <v>878</v>
      </c>
      <c r="E334" s="1" t="s">
        <v>30</v>
      </c>
      <c r="F334" s="1" t="s">
        <v>183</v>
      </c>
      <c r="G334" s="1" t="s">
        <v>5840</v>
      </c>
      <c r="H334" s="1" t="s">
        <v>5841</v>
      </c>
      <c r="I334" s="1" t="s">
        <v>7</v>
      </c>
      <c r="J334" s="1" t="s">
        <v>5842</v>
      </c>
      <c r="K334" s="1" t="s">
        <v>443</v>
      </c>
      <c r="L334" s="1" t="s">
        <v>444</v>
      </c>
      <c r="M334" s="1" t="s">
        <v>5053</v>
      </c>
      <c r="N334" s="2">
        <v>100000</v>
      </c>
      <c r="O334" s="1" t="s">
        <v>38</v>
      </c>
      <c r="P334" s="2">
        <v>100000</v>
      </c>
      <c r="Q334" s="1" t="s">
        <v>83</v>
      </c>
      <c r="R334" s="1" t="s">
        <v>40</v>
      </c>
      <c r="S334" s="1" t="s">
        <v>54</v>
      </c>
      <c r="T334" s="1" t="s">
        <v>42</v>
      </c>
      <c r="U334" s="1" t="s">
        <v>43</v>
      </c>
      <c r="V334" s="1" t="s">
        <v>55</v>
      </c>
      <c r="W334" s="1" t="s">
        <v>56</v>
      </c>
      <c r="X334" s="1" t="s">
        <v>43</v>
      </c>
      <c r="Y334" s="2" t="s">
        <v>43</v>
      </c>
      <c r="Z334" s="1" t="s">
        <v>46</v>
      </c>
      <c r="AA334" s="1" t="s">
        <v>183</v>
      </c>
    </row>
    <row r="335" spans="1:27" x14ac:dyDescent="0.25">
      <c r="A335" s="1" t="s">
        <v>3009</v>
      </c>
      <c r="B335" s="1" t="s">
        <v>3010</v>
      </c>
      <c r="C335" s="1" t="s">
        <v>877</v>
      </c>
      <c r="D335" s="1" t="s">
        <v>878</v>
      </c>
      <c r="E335" s="1" t="s">
        <v>30</v>
      </c>
      <c r="F335" s="1" t="s">
        <v>141</v>
      </c>
      <c r="G335" s="1" t="s">
        <v>3011</v>
      </c>
      <c r="H335" s="1" t="s">
        <v>3012</v>
      </c>
      <c r="I335" s="1" t="s">
        <v>7</v>
      </c>
      <c r="J335" s="1" t="s">
        <v>3013</v>
      </c>
      <c r="K335" s="1" t="s">
        <v>62</v>
      </c>
      <c r="L335" s="1" t="s">
        <v>63</v>
      </c>
      <c r="M335" s="1" t="s">
        <v>37</v>
      </c>
      <c r="N335" s="2">
        <v>929235</v>
      </c>
      <c r="O335" s="1" t="s">
        <v>108</v>
      </c>
      <c r="P335" s="2">
        <v>20000</v>
      </c>
      <c r="Q335" s="1" t="s">
        <v>39</v>
      </c>
      <c r="R335" s="1" t="s">
        <v>40</v>
      </c>
      <c r="S335" s="1" t="s">
        <v>54</v>
      </c>
      <c r="T335" s="1" t="s">
        <v>42</v>
      </c>
      <c r="U335" s="1" t="s">
        <v>43</v>
      </c>
      <c r="V335" s="1" t="s">
        <v>55</v>
      </c>
      <c r="W335" s="1" t="s">
        <v>56</v>
      </c>
      <c r="X335" s="1" t="s">
        <v>43</v>
      </c>
      <c r="Y335" s="2" t="s">
        <v>43</v>
      </c>
      <c r="Z335" s="1" t="s">
        <v>46</v>
      </c>
      <c r="AA335" s="1" t="s">
        <v>109</v>
      </c>
    </row>
    <row r="336" spans="1:27" x14ac:dyDescent="0.25">
      <c r="A336" s="1" t="s">
        <v>2531</v>
      </c>
      <c r="B336" s="1" t="s">
        <v>2532</v>
      </c>
      <c r="C336" s="1" t="s">
        <v>877</v>
      </c>
      <c r="D336" s="1" t="s">
        <v>878</v>
      </c>
      <c r="E336" s="1" t="s">
        <v>30</v>
      </c>
      <c r="F336" s="1" t="s">
        <v>31</v>
      </c>
      <c r="G336" s="1" t="s">
        <v>2533</v>
      </c>
      <c r="H336" s="1" t="s">
        <v>2534</v>
      </c>
      <c r="I336" s="1" t="s">
        <v>7</v>
      </c>
      <c r="J336" s="1" t="s">
        <v>2535</v>
      </c>
      <c r="K336" s="1" t="s">
        <v>116</v>
      </c>
      <c r="L336" s="1" t="s">
        <v>117</v>
      </c>
      <c r="M336" s="1" t="s">
        <v>37</v>
      </c>
      <c r="N336" s="2">
        <v>45000</v>
      </c>
      <c r="O336" s="1" t="s">
        <v>38</v>
      </c>
      <c r="P336" s="2">
        <v>45000</v>
      </c>
      <c r="Q336" s="1" t="s">
        <v>75</v>
      </c>
      <c r="R336" s="1" t="s">
        <v>40</v>
      </c>
      <c r="S336" s="1" t="s">
        <v>54</v>
      </c>
      <c r="T336" s="1" t="s">
        <v>42</v>
      </c>
      <c r="U336" s="1" t="s">
        <v>43</v>
      </c>
      <c r="V336" s="1" t="s">
        <v>55</v>
      </c>
      <c r="W336" s="1" t="s">
        <v>56</v>
      </c>
      <c r="X336" s="1" t="s">
        <v>43</v>
      </c>
      <c r="Y336" s="2" t="s">
        <v>43</v>
      </c>
      <c r="Z336" s="1" t="s">
        <v>46</v>
      </c>
      <c r="AA336" s="1" t="s">
        <v>31</v>
      </c>
    </row>
    <row r="337" spans="1:27" x14ac:dyDescent="0.25">
      <c r="A337" s="1" t="s">
        <v>2531</v>
      </c>
      <c r="B337" s="1" t="s">
        <v>2532</v>
      </c>
      <c r="C337" s="1" t="s">
        <v>877</v>
      </c>
      <c r="D337" s="1" t="s">
        <v>878</v>
      </c>
      <c r="E337" s="1" t="s">
        <v>30</v>
      </c>
      <c r="F337" s="1" t="s">
        <v>149</v>
      </c>
      <c r="G337" s="1" t="s">
        <v>2536</v>
      </c>
      <c r="H337" s="1" t="s">
        <v>2537</v>
      </c>
      <c r="I337" s="1" t="s">
        <v>7</v>
      </c>
      <c r="J337" s="1" t="s">
        <v>2538</v>
      </c>
      <c r="K337" s="1" t="s">
        <v>316</v>
      </c>
      <c r="L337" s="1" t="s">
        <v>317</v>
      </c>
      <c r="M337" s="1" t="s">
        <v>37</v>
      </c>
      <c r="N337" s="2">
        <v>43407</v>
      </c>
      <c r="O337" s="1" t="s">
        <v>38</v>
      </c>
      <c r="P337" s="2">
        <v>43407</v>
      </c>
      <c r="Q337" s="1" t="s">
        <v>165</v>
      </c>
      <c r="R337" s="1" t="s">
        <v>40</v>
      </c>
      <c r="S337" s="1" t="s">
        <v>54</v>
      </c>
      <c r="T337" s="1" t="s">
        <v>42</v>
      </c>
      <c r="U337" s="1" t="s">
        <v>43</v>
      </c>
      <c r="V337" s="1" t="s">
        <v>55</v>
      </c>
      <c r="W337" s="1" t="s">
        <v>56</v>
      </c>
      <c r="X337" s="1" t="s">
        <v>43</v>
      </c>
      <c r="Y337" s="2" t="s">
        <v>43</v>
      </c>
      <c r="Z337" s="1" t="s">
        <v>46</v>
      </c>
      <c r="AA337" s="1" t="s">
        <v>149</v>
      </c>
    </row>
    <row r="338" spans="1:27" x14ac:dyDescent="0.25">
      <c r="A338" s="1" t="s">
        <v>2531</v>
      </c>
      <c r="B338" s="1" t="s">
        <v>2532</v>
      </c>
      <c r="C338" s="1" t="s">
        <v>877</v>
      </c>
      <c r="D338" s="1" t="s">
        <v>878</v>
      </c>
      <c r="E338" s="1" t="s">
        <v>30</v>
      </c>
      <c r="F338" s="1" t="s">
        <v>149</v>
      </c>
      <c r="G338" s="1" t="s">
        <v>2539</v>
      </c>
      <c r="H338" s="1" t="s">
        <v>2540</v>
      </c>
      <c r="I338" s="1" t="s">
        <v>7</v>
      </c>
      <c r="J338" s="1" t="s">
        <v>2541</v>
      </c>
      <c r="K338" s="1" t="s">
        <v>316</v>
      </c>
      <c r="L338" s="1" t="s">
        <v>317</v>
      </c>
      <c r="M338" s="1" t="s">
        <v>37</v>
      </c>
      <c r="N338" s="2">
        <v>153000</v>
      </c>
      <c r="O338" s="1" t="s">
        <v>38</v>
      </c>
      <c r="P338" s="2">
        <v>153000</v>
      </c>
      <c r="Q338" s="1" t="s">
        <v>165</v>
      </c>
      <c r="R338" s="1" t="s">
        <v>40</v>
      </c>
      <c r="S338" s="1" t="s">
        <v>54</v>
      </c>
      <c r="T338" s="1" t="s">
        <v>42</v>
      </c>
      <c r="U338" s="1" t="s">
        <v>43</v>
      </c>
      <c r="V338" s="1" t="s">
        <v>55</v>
      </c>
      <c r="W338" s="1" t="s">
        <v>56</v>
      </c>
      <c r="X338" s="1" t="s">
        <v>43</v>
      </c>
      <c r="Y338" s="2" t="s">
        <v>43</v>
      </c>
      <c r="Z338" s="1" t="s">
        <v>46</v>
      </c>
      <c r="AA338" s="1" t="s">
        <v>149</v>
      </c>
    </row>
    <row r="339" spans="1:27" x14ac:dyDescent="0.25">
      <c r="A339" s="1" t="s">
        <v>2531</v>
      </c>
      <c r="B339" s="1" t="s">
        <v>2532</v>
      </c>
      <c r="C339" s="1" t="s">
        <v>877</v>
      </c>
      <c r="D339" s="1" t="s">
        <v>878</v>
      </c>
      <c r="E339" s="1" t="s">
        <v>30</v>
      </c>
      <c r="F339" s="1" t="s">
        <v>131</v>
      </c>
      <c r="G339" s="1" t="s">
        <v>2542</v>
      </c>
      <c r="H339" s="1" t="s">
        <v>2543</v>
      </c>
      <c r="I339" s="1" t="s">
        <v>7</v>
      </c>
      <c r="J339" s="1" t="s">
        <v>2544</v>
      </c>
      <c r="K339" s="1" t="s">
        <v>127</v>
      </c>
      <c r="L339" s="1" t="s">
        <v>128</v>
      </c>
      <c r="M339" s="1" t="s">
        <v>37</v>
      </c>
      <c r="N339" s="2">
        <v>44800</v>
      </c>
      <c r="O339" s="1" t="s">
        <v>38</v>
      </c>
      <c r="P339" s="2">
        <v>44800</v>
      </c>
      <c r="Q339" s="1" t="s">
        <v>165</v>
      </c>
      <c r="R339" s="1" t="s">
        <v>40</v>
      </c>
      <c r="S339" s="1" t="s">
        <v>54</v>
      </c>
      <c r="T339" s="1" t="s">
        <v>42</v>
      </c>
      <c r="U339" s="1" t="s">
        <v>43</v>
      </c>
      <c r="V339" s="1" t="s">
        <v>55</v>
      </c>
      <c r="W339" s="1" t="s">
        <v>56</v>
      </c>
      <c r="X339" s="1" t="s">
        <v>43</v>
      </c>
      <c r="Y339" s="2" t="s">
        <v>43</v>
      </c>
      <c r="Z339" s="1" t="s">
        <v>46</v>
      </c>
      <c r="AA339" s="1" t="s">
        <v>131</v>
      </c>
    </row>
    <row r="340" spans="1:27" x14ac:dyDescent="0.25">
      <c r="A340" s="1" t="s">
        <v>2531</v>
      </c>
      <c r="B340" s="1" t="s">
        <v>2532</v>
      </c>
      <c r="C340" s="1" t="s">
        <v>877</v>
      </c>
      <c r="D340" s="1" t="s">
        <v>878</v>
      </c>
      <c r="E340" s="1" t="s">
        <v>30</v>
      </c>
      <c r="F340" s="1" t="s">
        <v>141</v>
      </c>
      <c r="G340" s="1" t="s">
        <v>5826</v>
      </c>
      <c r="H340" s="1" t="s">
        <v>5827</v>
      </c>
      <c r="I340" s="1" t="s">
        <v>7</v>
      </c>
      <c r="J340" s="1" t="s">
        <v>5828</v>
      </c>
      <c r="K340" s="1" t="s">
        <v>5100</v>
      </c>
      <c r="L340" s="1" t="s">
        <v>5101</v>
      </c>
      <c r="M340" s="1" t="s">
        <v>5053</v>
      </c>
      <c r="N340" s="2">
        <v>165150</v>
      </c>
      <c r="O340" s="1" t="s">
        <v>108</v>
      </c>
      <c r="P340" s="2">
        <v>150000</v>
      </c>
      <c r="Q340" s="1" t="s">
        <v>75</v>
      </c>
      <c r="R340" s="1" t="s">
        <v>40</v>
      </c>
      <c r="S340" s="1" t="s">
        <v>54</v>
      </c>
      <c r="T340" s="1" t="s">
        <v>42</v>
      </c>
      <c r="U340" s="1" t="s">
        <v>43</v>
      </c>
      <c r="V340" s="1" t="s">
        <v>55</v>
      </c>
      <c r="W340" s="1" t="s">
        <v>56</v>
      </c>
      <c r="X340" s="1" t="s">
        <v>43</v>
      </c>
      <c r="Y340" s="2" t="s">
        <v>43</v>
      </c>
      <c r="Z340" s="1" t="s">
        <v>46</v>
      </c>
      <c r="AA340" s="1" t="s">
        <v>141</v>
      </c>
    </row>
    <row r="341" spans="1:27" x14ac:dyDescent="0.25">
      <c r="A341" s="1" t="s">
        <v>2531</v>
      </c>
      <c r="B341" s="1" t="s">
        <v>2532</v>
      </c>
      <c r="C341" s="1" t="s">
        <v>877</v>
      </c>
      <c r="D341" s="1" t="s">
        <v>878</v>
      </c>
      <c r="E341" s="1" t="s">
        <v>30</v>
      </c>
      <c r="F341" s="1" t="s">
        <v>141</v>
      </c>
      <c r="G341" s="1" t="s">
        <v>5826</v>
      </c>
      <c r="H341" s="1" t="s">
        <v>5829</v>
      </c>
      <c r="I341" s="1" t="s">
        <v>7</v>
      </c>
      <c r="J341" s="1" t="s">
        <v>5828</v>
      </c>
      <c r="K341" s="1" t="s">
        <v>5100</v>
      </c>
      <c r="L341" s="1" t="s">
        <v>5101</v>
      </c>
      <c r="M341" s="1" t="s">
        <v>5053</v>
      </c>
      <c r="N341" s="2">
        <v>165150</v>
      </c>
      <c r="O341" s="1" t="s">
        <v>108</v>
      </c>
      <c r="P341" s="2">
        <v>1800</v>
      </c>
      <c r="Q341" s="1" t="s">
        <v>75</v>
      </c>
      <c r="R341" s="1" t="s">
        <v>40</v>
      </c>
      <c r="S341" s="1" t="s">
        <v>54</v>
      </c>
      <c r="T341" s="1" t="s">
        <v>42</v>
      </c>
      <c r="U341" s="1" t="s">
        <v>43</v>
      </c>
      <c r="V341" s="1" t="s">
        <v>55</v>
      </c>
      <c r="W341" s="1" t="s">
        <v>56</v>
      </c>
      <c r="X341" s="1" t="s">
        <v>43</v>
      </c>
      <c r="Y341" s="2" t="s">
        <v>43</v>
      </c>
      <c r="Z341" s="1" t="s">
        <v>46</v>
      </c>
      <c r="AA341" s="1" t="s">
        <v>141</v>
      </c>
    </row>
    <row r="342" spans="1:27" x14ac:dyDescent="0.25">
      <c r="A342" s="1" t="s">
        <v>2531</v>
      </c>
      <c r="B342" s="1" t="s">
        <v>2532</v>
      </c>
      <c r="C342" s="1" t="s">
        <v>877</v>
      </c>
      <c r="D342" s="1" t="s">
        <v>878</v>
      </c>
      <c r="E342" s="1" t="s">
        <v>30</v>
      </c>
      <c r="F342" s="1" t="s">
        <v>141</v>
      </c>
      <c r="G342" s="1" t="s">
        <v>5826</v>
      </c>
      <c r="H342" s="1" t="s">
        <v>5830</v>
      </c>
      <c r="I342" s="1" t="s">
        <v>7</v>
      </c>
      <c r="J342" s="1" t="s">
        <v>5828</v>
      </c>
      <c r="K342" s="1" t="s">
        <v>5100</v>
      </c>
      <c r="L342" s="1" t="s">
        <v>5101</v>
      </c>
      <c r="M342" s="1" t="s">
        <v>5053</v>
      </c>
      <c r="N342" s="2">
        <v>165150</v>
      </c>
      <c r="O342" s="1" t="s">
        <v>108</v>
      </c>
      <c r="P342" s="2">
        <v>900</v>
      </c>
      <c r="Q342" s="1" t="s">
        <v>75</v>
      </c>
      <c r="R342" s="1" t="s">
        <v>40</v>
      </c>
      <c r="S342" s="1" t="s">
        <v>54</v>
      </c>
      <c r="T342" s="1" t="s">
        <v>42</v>
      </c>
      <c r="U342" s="1" t="s">
        <v>43</v>
      </c>
      <c r="V342" s="1" t="s">
        <v>55</v>
      </c>
      <c r="W342" s="1" t="s">
        <v>56</v>
      </c>
      <c r="X342" s="1" t="s">
        <v>43</v>
      </c>
      <c r="Y342" s="2" t="s">
        <v>43</v>
      </c>
      <c r="Z342" s="1" t="s">
        <v>46</v>
      </c>
      <c r="AA342" s="1" t="s">
        <v>141</v>
      </c>
    </row>
    <row r="343" spans="1:27" x14ac:dyDescent="0.25">
      <c r="A343" s="1" t="s">
        <v>2531</v>
      </c>
      <c r="B343" s="1" t="s">
        <v>2532</v>
      </c>
      <c r="C343" s="1" t="s">
        <v>877</v>
      </c>
      <c r="D343" s="1" t="s">
        <v>878</v>
      </c>
      <c r="E343" s="1" t="s">
        <v>30</v>
      </c>
      <c r="F343" s="1" t="s">
        <v>141</v>
      </c>
      <c r="G343" s="1" t="s">
        <v>5826</v>
      </c>
      <c r="H343" s="1" t="s">
        <v>5831</v>
      </c>
      <c r="I343" s="1" t="s">
        <v>7</v>
      </c>
      <c r="J343" s="1" t="s">
        <v>5828</v>
      </c>
      <c r="K343" s="1" t="s">
        <v>5100</v>
      </c>
      <c r="L343" s="1" t="s">
        <v>5101</v>
      </c>
      <c r="M343" s="1" t="s">
        <v>5053</v>
      </c>
      <c r="N343" s="2">
        <v>165150</v>
      </c>
      <c r="O343" s="1" t="s">
        <v>108</v>
      </c>
      <c r="P343" s="2">
        <v>2400</v>
      </c>
      <c r="Q343" s="1" t="s">
        <v>75</v>
      </c>
      <c r="R343" s="1" t="s">
        <v>40</v>
      </c>
      <c r="S343" s="1" t="s">
        <v>54</v>
      </c>
      <c r="T343" s="1" t="s">
        <v>42</v>
      </c>
      <c r="U343" s="1" t="s">
        <v>43</v>
      </c>
      <c r="V343" s="1" t="s">
        <v>55</v>
      </c>
      <c r="W343" s="1" t="s">
        <v>56</v>
      </c>
      <c r="X343" s="1" t="s">
        <v>43</v>
      </c>
      <c r="Y343" s="2" t="s">
        <v>43</v>
      </c>
      <c r="Z343" s="1" t="s">
        <v>46</v>
      </c>
      <c r="AA343" s="1" t="s">
        <v>141</v>
      </c>
    </row>
    <row r="344" spans="1:27" x14ac:dyDescent="0.25">
      <c r="A344" s="1" t="s">
        <v>2531</v>
      </c>
      <c r="B344" s="1" t="s">
        <v>2532</v>
      </c>
      <c r="C344" s="1" t="s">
        <v>877</v>
      </c>
      <c r="D344" s="1" t="s">
        <v>878</v>
      </c>
      <c r="E344" s="1" t="s">
        <v>30</v>
      </c>
      <c r="F344" s="1" t="s">
        <v>141</v>
      </c>
      <c r="G344" s="1" t="s">
        <v>5826</v>
      </c>
      <c r="H344" s="1" t="s">
        <v>5832</v>
      </c>
      <c r="I344" s="1" t="s">
        <v>7</v>
      </c>
      <c r="J344" s="1" t="s">
        <v>5828</v>
      </c>
      <c r="K344" s="1" t="s">
        <v>5100</v>
      </c>
      <c r="L344" s="1" t="s">
        <v>5101</v>
      </c>
      <c r="M344" s="1" t="s">
        <v>5053</v>
      </c>
      <c r="N344" s="2">
        <v>165150</v>
      </c>
      <c r="O344" s="1" t="s">
        <v>108</v>
      </c>
      <c r="P344" s="2">
        <v>6600</v>
      </c>
      <c r="Q344" s="1" t="s">
        <v>75</v>
      </c>
      <c r="R344" s="1" t="s">
        <v>40</v>
      </c>
      <c r="S344" s="1" t="s">
        <v>54</v>
      </c>
      <c r="T344" s="1" t="s">
        <v>42</v>
      </c>
      <c r="U344" s="1" t="s">
        <v>43</v>
      </c>
      <c r="V344" s="1" t="s">
        <v>55</v>
      </c>
      <c r="W344" s="1" t="s">
        <v>56</v>
      </c>
      <c r="X344" s="1" t="s">
        <v>43</v>
      </c>
      <c r="Y344" s="2" t="s">
        <v>43</v>
      </c>
      <c r="Z344" s="1" t="s">
        <v>46</v>
      </c>
      <c r="AA344" s="1" t="s">
        <v>141</v>
      </c>
    </row>
    <row r="345" spans="1:27" x14ac:dyDescent="0.25">
      <c r="A345" s="1" t="s">
        <v>2531</v>
      </c>
      <c r="B345" s="1" t="s">
        <v>2532</v>
      </c>
      <c r="C345" s="1" t="s">
        <v>877</v>
      </c>
      <c r="D345" s="1" t="s">
        <v>878</v>
      </c>
      <c r="E345" s="1" t="s">
        <v>30</v>
      </c>
      <c r="F345" s="1" t="s">
        <v>141</v>
      </c>
      <c r="G345" s="1" t="s">
        <v>5826</v>
      </c>
      <c r="H345" s="1" t="s">
        <v>5833</v>
      </c>
      <c r="I345" s="1" t="s">
        <v>7</v>
      </c>
      <c r="J345" s="1" t="s">
        <v>5828</v>
      </c>
      <c r="K345" s="1" t="s">
        <v>5100</v>
      </c>
      <c r="L345" s="1" t="s">
        <v>5101</v>
      </c>
      <c r="M345" s="1" t="s">
        <v>5053</v>
      </c>
      <c r="N345" s="2">
        <v>165150</v>
      </c>
      <c r="O345" s="1" t="s">
        <v>108</v>
      </c>
      <c r="P345" s="2">
        <v>450</v>
      </c>
      <c r="Q345" s="1" t="s">
        <v>75</v>
      </c>
      <c r="R345" s="1" t="s">
        <v>40</v>
      </c>
      <c r="S345" s="1" t="s">
        <v>54</v>
      </c>
      <c r="T345" s="1" t="s">
        <v>42</v>
      </c>
      <c r="U345" s="1" t="s">
        <v>43</v>
      </c>
      <c r="V345" s="1" t="s">
        <v>55</v>
      </c>
      <c r="W345" s="1" t="s">
        <v>56</v>
      </c>
      <c r="X345" s="1" t="s">
        <v>43</v>
      </c>
      <c r="Y345" s="2" t="s">
        <v>43</v>
      </c>
      <c r="Z345" s="1" t="s">
        <v>46</v>
      </c>
      <c r="AA345" s="1" t="s">
        <v>141</v>
      </c>
    </row>
    <row r="346" spans="1:27" x14ac:dyDescent="0.25">
      <c r="A346" s="1" t="s">
        <v>2531</v>
      </c>
      <c r="B346" s="1" t="s">
        <v>2532</v>
      </c>
      <c r="C346" s="1" t="s">
        <v>877</v>
      </c>
      <c r="D346" s="1" t="s">
        <v>878</v>
      </c>
      <c r="E346" s="1" t="s">
        <v>30</v>
      </c>
      <c r="F346" s="1" t="s">
        <v>141</v>
      </c>
      <c r="G346" s="1" t="s">
        <v>5826</v>
      </c>
      <c r="H346" s="1" t="s">
        <v>5834</v>
      </c>
      <c r="I346" s="1" t="s">
        <v>7</v>
      </c>
      <c r="J346" s="1" t="s">
        <v>5828</v>
      </c>
      <c r="K346" s="1" t="s">
        <v>5100</v>
      </c>
      <c r="L346" s="1" t="s">
        <v>5101</v>
      </c>
      <c r="M346" s="1" t="s">
        <v>5053</v>
      </c>
      <c r="N346" s="2">
        <v>165150</v>
      </c>
      <c r="O346" s="1" t="s">
        <v>108</v>
      </c>
      <c r="P346" s="2">
        <v>1350</v>
      </c>
      <c r="Q346" s="1" t="s">
        <v>75</v>
      </c>
      <c r="R346" s="1" t="s">
        <v>40</v>
      </c>
      <c r="S346" s="1" t="s">
        <v>54</v>
      </c>
      <c r="T346" s="1" t="s">
        <v>42</v>
      </c>
      <c r="U346" s="1" t="s">
        <v>43</v>
      </c>
      <c r="V346" s="1" t="s">
        <v>55</v>
      </c>
      <c r="W346" s="1" t="s">
        <v>56</v>
      </c>
      <c r="X346" s="1" t="s">
        <v>43</v>
      </c>
      <c r="Y346" s="2" t="s">
        <v>43</v>
      </c>
      <c r="Z346" s="1" t="s">
        <v>46</v>
      </c>
      <c r="AA346" s="1" t="s">
        <v>141</v>
      </c>
    </row>
    <row r="347" spans="1:27" x14ac:dyDescent="0.25">
      <c r="A347" s="1" t="s">
        <v>2531</v>
      </c>
      <c r="B347" s="1" t="s">
        <v>2532</v>
      </c>
      <c r="C347" s="1" t="s">
        <v>877</v>
      </c>
      <c r="D347" s="1" t="s">
        <v>878</v>
      </c>
      <c r="E347" s="1" t="s">
        <v>30</v>
      </c>
      <c r="F347" s="1" t="s">
        <v>141</v>
      </c>
      <c r="G347" s="1" t="s">
        <v>5826</v>
      </c>
      <c r="H347" s="1" t="s">
        <v>5835</v>
      </c>
      <c r="I347" s="1" t="s">
        <v>7</v>
      </c>
      <c r="J347" s="1" t="s">
        <v>5828</v>
      </c>
      <c r="K347" s="1" t="s">
        <v>5100</v>
      </c>
      <c r="L347" s="1" t="s">
        <v>5101</v>
      </c>
      <c r="M347" s="1" t="s">
        <v>5053</v>
      </c>
      <c r="N347" s="2">
        <v>165150</v>
      </c>
      <c r="O347" s="1" t="s">
        <v>108</v>
      </c>
      <c r="P347" s="2">
        <v>150</v>
      </c>
      <c r="Q347" s="1" t="s">
        <v>75</v>
      </c>
      <c r="R347" s="1" t="s">
        <v>40</v>
      </c>
      <c r="S347" s="1" t="s">
        <v>54</v>
      </c>
      <c r="T347" s="1" t="s">
        <v>42</v>
      </c>
      <c r="U347" s="1" t="s">
        <v>43</v>
      </c>
      <c r="V347" s="1" t="s">
        <v>55</v>
      </c>
      <c r="W347" s="1" t="s">
        <v>56</v>
      </c>
      <c r="X347" s="1" t="s">
        <v>43</v>
      </c>
      <c r="Y347" s="2" t="s">
        <v>43</v>
      </c>
      <c r="Z347" s="1" t="s">
        <v>46</v>
      </c>
      <c r="AA347" s="1" t="s">
        <v>141</v>
      </c>
    </row>
    <row r="348" spans="1:27" x14ac:dyDescent="0.25">
      <c r="A348" s="1" t="s">
        <v>2531</v>
      </c>
      <c r="B348" s="1" t="s">
        <v>2532</v>
      </c>
      <c r="C348" s="1" t="s">
        <v>877</v>
      </c>
      <c r="D348" s="1" t="s">
        <v>878</v>
      </c>
      <c r="E348" s="1" t="s">
        <v>30</v>
      </c>
      <c r="F348" s="1" t="s">
        <v>141</v>
      </c>
      <c r="G348" s="1" t="s">
        <v>5826</v>
      </c>
      <c r="H348" s="1" t="s">
        <v>5836</v>
      </c>
      <c r="I348" s="1" t="s">
        <v>7</v>
      </c>
      <c r="J348" s="1" t="s">
        <v>5828</v>
      </c>
      <c r="K348" s="1" t="s">
        <v>5100</v>
      </c>
      <c r="L348" s="1" t="s">
        <v>5101</v>
      </c>
      <c r="M348" s="1" t="s">
        <v>5053</v>
      </c>
      <c r="N348" s="2">
        <v>165150</v>
      </c>
      <c r="O348" s="1" t="s">
        <v>108</v>
      </c>
      <c r="P348" s="2">
        <v>1050</v>
      </c>
      <c r="Q348" s="1" t="s">
        <v>75</v>
      </c>
      <c r="R348" s="1" t="s">
        <v>40</v>
      </c>
      <c r="S348" s="1" t="s">
        <v>54</v>
      </c>
      <c r="T348" s="1" t="s">
        <v>42</v>
      </c>
      <c r="U348" s="1" t="s">
        <v>43</v>
      </c>
      <c r="V348" s="1" t="s">
        <v>55</v>
      </c>
      <c r="W348" s="1" t="s">
        <v>56</v>
      </c>
      <c r="X348" s="1" t="s">
        <v>43</v>
      </c>
      <c r="Y348" s="2" t="s">
        <v>43</v>
      </c>
      <c r="Z348" s="1" t="s">
        <v>46</v>
      </c>
      <c r="AA348" s="1" t="s">
        <v>141</v>
      </c>
    </row>
    <row r="349" spans="1:27" x14ac:dyDescent="0.25">
      <c r="A349" s="1" t="s">
        <v>2531</v>
      </c>
      <c r="B349" s="1" t="s">
        <v>2532</v>
      </c>
      <c r="C349" s="1" t="s">
        <v>877</v>
      </c>
      <c r="D349" s="1" t="s">
        <v>878</v>
      </c>
      <c r="E349" s="1" t="s">
        <v>30</v>
      </c>
      <c r="F349" s="1" t="s">
        <v>141</v>
      </c>
      <c r="G349" s="1" t="s">
        <v>5826</v>
      </c>
      <c r="H349" s="1" t="s">
        <v>5837</v>
      </c>
      <c r="I349" s="1" t="s">
        <v>7</v>
      </c>
      <c r="J349" s="1" t="s">
        <v>5828</v>
      </c>
      <c r="K349" s="1" t="s">
        <v>5100</v>
      </c>
      <c r="L349" s="1" t="s">
        <v>5101</v>
      </c>
      <c r="M349" s="1" t="s">
        <v>5053</v>
      </c>
      <c r="N349" s="2">
        <v>165150</v>
      </c>
      <c r="O349" s="1" t="s">
        <v>108</v>
      </c>
      <c r="P349" s="2">
        <v>450</v>
      </c>
      <c r="Q349" s="1" t="s">
        <v>75</v>
      </c>
      <c r="R349" s="1" t="s">
        <v>40</v>
      </c>
      <c r="S349" s="1" t="s">
        <v>54</v>
      </c>
      <c r="T349" s="1" t="s">
        <v>42</v>
      </c>
      <c r="U349" s="1" t="s">
        <v>43</v>
      </c>
      <c r="V349" s="1" t="s">
        <v>55</v>
      </c>
      <c r="W349" s="1" t="s">
        <v>56</v>
      </c>
      <c r="X349" s="1" t="s">
        <v>43</v>
      </c>
      <c r="Y349" s="2" t="s">
        <v>43</v>
      </c>
      <c r="Z349" s="1" t="s">
        <v>46</v>
      </c>
      <c r="AA349" s="1" t="s">
        <v>141</v>
      </c>
    </row>
    <row r="350" spans="1:27" x14ac:dyDescent="0.25">
      <c r="A350" s="1" t="s">
        <v>1339</v>
      </c>
      <c r="B350" s="1" t="s">
        <v>1340</v>
      </c>
      <c r="C350" s="1" t="s">
        <v>877</v>
      </c>
      <c r="D350" s="1" t="s">
        <v>878</v>
      </c>
      <c r="E350" s="1" t="s">
        <v>30</v>
      </c>
      <c r="F350" s="1" t="s">
        <v>109</v>
      </c>
      <c r="G350" s="1" t="s">
        <v>1341</v>
      </c>
      <c r="H350" s="1" t="s">
        <v>1342</v>
      </c>
      <c r="I350" s="1" t="s">
        <v>7</v>
      </c>
      <c r="J350" s="1" t="s">
        <v>1343</v>
      </c>
      <c r="K350" s="1" t="s">
        <v>52</v>
      </c>
      <c r="L350" s="1" t="s">
        <v>53</v>
      </c>
      <c r="M350" s="1" t="s">
        <v>37</v>
      </c>
      <c r="N350" s="2">
        <v>1260600</v>
      </c>
      <c r="O350" s="1" t="s">
        <v>108</v>
      </c>
      <c r="P350" s="2">
        <v>205050</v>
      </c>
      <c r="Q350" s="1" t="s">
        <v>83</v>
      </c>
      <c r="R350" s="1" t="s">
        <v>40</v>
      </c>
      <c r="S350" s="1" t="s">
        <v>54</v>
      </c>
      <c r="T350" s="1" t="s">
        <v>42</v>
      </c>
      <c r="U350" s="1" t="s">
        <v>43</v>
      </c>
      <c r="V350" s="1" t="s">
        <v>55</v>
      </c>
      <c r="W350" s="1" t="s">
        <v>56</v>
      </c>
      <c r="X350" s="1" t="s">
        <v>43</v>
      </c>
      <c r="Y350" s="2" t="s">
        <v>43</v>
      </c>
      <c r="Z350" s="1" t="s">
        <v>46</v>
      </c>
      <c r="AA350" s="1" t="s">
        <v>95</v>
      </c>
    </row>
    <row r="351" spans="1:27" x14ac:dyDescent="0.25">
      <c r="A351" s="1" t="s">
        <v>1339</v>
      </c>
      <c r="B351" s="1" t="s">
        <v>1340</v>
      </c>
      <c r="C351" s="1" t="s">
        <v>877</v>
      </c>
      <c r="D351" s="1" t="s">
        <v>878</v>
      </c>
      <c r="E351" s="1" t="s">
        <v>30</v>
      </c>
      <c r="F351" s="1" t="s">
        <v>109</v>
      </c>
      <c r="G351" s="1" t="s">
        <v>1341</v>
      </c>
      <c r="H351" s="1" t="s">
        <v>1344</v>
      </c>
      <c r="I351" s="1" t="s">
        <v>7</v>
      </c>
      <c r="J351" s="1" t="s">
        <v>1343</v>
      </c>
      <c r="K351" s="1" t="s">
        <v>52</v>
      </c>
      <c r="L351" s="1" t="s">
        <v>53</v>
      </c>
      <c r="M351" s="1" t="s">
        <v>37</v>
      </c>
      <c r="N351" s="2">
        <v>1260600</v>
      </c>
      <c r="O351" s="1" t="s">
        <v>108</v>
      </c>
      <c r="P351" s="2">
        <v>525000</v>
      </c>
      <c r="Q351" s="1" t="s">
        <v>83</v>
      </c>
      <c r="R351" s="1" t="s">
        <v>40</v>
      </c>
      <c r="S351" s="1" t="s">
        <v>54</v>
      </c>
      <c r="T351" s="1" t="s">
        <v>42</v>
      </c>
      <c r="U351" s="1" t="s">
        <v>43</v>
      </c>
      <c r="V351" s="1" t="s">
        <v>55</v>
      </c>
      <c r="W351" s="1" t="s">
        <v>56</v>
      </c>
      <c r="X351" s="1" t="s">
        <v>43</v>
      </c>
      <c r="Y351" s="2" t="s">
        <v>43</v>
      </c>
      <c r="Z351" s="1" t="s">
        <v>46</v>
      </c>
      <c r="AA351" s="1" t="s">
        <v>95</v>
      </c>
    </row>
    <row r="352" spans="1:27" x14ac:dyDescent="0.25">
      <c r="A352" s="1" t="s">
        <v>1339</v>
      </c>
      <c r="B352" s="1" t="s">
        <v>1340</v>
      </c>
      <c r="C352" s="1" t="s">
        <v>877</v>
      </c>
      <c r="D352" s="1" t="s">
        <v>878</v>
      </c>
      <c r="E352" s="1" t="s">
        <v>30</v>
      </c>
      <c r="F352" s="1" t="s">
        <v>109</v>
      </c>
      <c r="G352" s="1" t="s">
        <v>1341</v>
      </c>
      <c r="H352" s="1" t="s">
        <v>1345</v>
      </c>
      <c r="I352" s="1" t="s">
        <v>7</v>
      </c>
      <c r="J352" s="1" t="s">
        <v>1343</v>
      </c>
      <c r="K352" s="1" t="s">
        <v>52</v>
      </c>
      <c r="L352" s="1" t="s">
        <v>53</v>
      </c>
      <c r="M352" s="1" t="s">
        <v>37</v>
      </c>
      <c r="N352" s="2">
        <v>1260600</v>
      </c>
      <c r="O352" s="1" t="s">
        <v>108</v>
      </c>
      <c r="P352" s="2">
        <v>240000</v>
      </c>
      <c r="Q352" s="1" t="s">
        <v>83</v>
      </c>
      <c r="R352" s="1" t="s">
        <v>40</v>
      </c>
      <c r="S352" s="1" t="s">
        <v>54</v>
      </c>
      <c r="T352" s="1" t="s">
        <v>42</v>
      </c>
      <c r="U352" s="1" t="s">
        <v>43</v>
      </c>
      <c r="V352" s="1" t="s">
        <v>55</v>
      </c>
      <c r="W352" s="1" t="s">
        <v>56</v>
      </c>
      <c r="X352" s="1" t="s">
        <v>43</v>
      </c>
      <c r="Y352" s="2" t="s">
        <v>43</v>
      </c>
      <c r="Z352" s="1" t="s">
        <v>46</v>
      </c>
      <c r="AA352" s="1" t="s">
        <v>95</v>
      </c>
    </row>
    <row r="353" spans="1:27" x14ac:dyDescent="0.25">
      <c r="A353" s="1" t="s">
        <v>1339</v>
      </c>
      <c r="B353" s="1" t="s">
        <v>1340</v>
      </c>
      <c r="C353" s="1" t="s">
        <v>877</v>
      </c>
      <c r="D353" s="1" t="s">
        <v>878</v>
      </c>
      <c r="E353" s="1" t="s">
        <v>30</v>
      </c>
      <c r="F353" s="1" t="s">
        <v>109</v>
      </c>
      <c r="G353" s="1" t="s">
        <v>1341</v>
      </c>
      <c r="H353" s="1" t="s">
        <v>1346</v>
      </c>
      <c r="I353" s="1" t="s">
        <v>7</v>
      </c>
      <c r="J353" s="1" t="s">
        <v>1343</v>
      </c>
      <c r="K353" s="1" t="s">
        <v>52</v>
      </c>
      <c r="L353" s="1" t="s">
        <v>53</v>
      </c>
      <c r="M353" s="1" t="s">
        <v>37</v>
      </c>
      <c r="N353" s="2">
        <v>1260600</v>
      </c>
      <c r="O353" s="1" t="s">
        <v>108</v>
      </c>
      <c r="P353" s="2">
        <v>20000</v>
      </c>
      <c r="Q353" s="1" t="s">
        <v>83</v>
      </c>
      <c r="R353" s="1" t="s">
        <v>40</v>
      </c>
      <c r="S353" s="1" t="s">
        <v>54</v>
      </c>
      <c r="T353" s="1" t="s">
        <v>42</v>
      </c>
      <c r="U353" s="1" t="s">
        <v>43</v>
      </c>
      <c r="V353" s="1" t="s">
        <v>55</v>
      </c>
      <c r="W353" s="1" t="s">
        <v>56</v>
      </c>
      <c r="X353" s="1" t="s">
        <v>43</v>
      </c>
      <c r="Y353" s="2" t="s">
        <v>43</v>
      </c>
      <c r="Z353" s="1" t="s">
        <v>46</v>
      </c>
      <c r="AA353" s="1" t="s">
        <v>95</v>
      </c>
    </row>
    <row r="354" spans="1:27" x14ac:dyDescent="0.25">
      <c r="A354" s="1" t="s">
        <v>1339</v>
      </c>
      <c r="B354" s="1" t="s">
        <v>1340</v>
      </c>
      <c r="C354" s="1" t="s">
        <v>877</v>
      </c>
      <c r="D354" s="1" t="s">
        <v>878</v>
      </c>
      <c r="E354" s="1" t="s">
        <v>30</v>
      </c>
      <c r="F354" s="1" t="s">
        <v>109</v>
      </c>
      <c r="G354" s="1" t="s">
        <v>1341</v>
      </c>
      <c r="H354" s="1" t="s">
        <v>1347</v>
      </c>
      <c r="I354" s="1" t="s">
        <v>7</v>
      </c>
      <c r="J354" s="1" t="s">
        <v>1343</v>
      </c>
      <c r="K354" s="1" t="s">
        <v>212</v>
      </c>
      <c r="L354" s="1" t="s">
        <v>213</v>
      </c>
      <c r="M354" s="1" t="s">
        <v>37</v>
      </c>
      <c r="N354" s="2">
        <v>1260600</v>
      </c>
      <c r="O354" s="1" t="s">
        <v>108</v>
      </c>
      <c r="P354" s="2">
        <v>255550</v>
      </c>
      <c r="Q354" s="1" t="s">
        <v>83</v>
      </c>
      <c r="R354" s="1" t="s">
        <v>40</v>
      </c>
      <c r="S354" s="1" t="s">
        <v>54</v>
      </c>
      <c r="T354" s="1" t="s">
        <v>42</v>
      </c>
      <c r="U354" s="1" t="s">
        <v>43</v>
      </c>
      <c r="V354" s="1" t="s">
        <v>55</v>
      </c>
      <c r="W354" s="1" t="s">
        <v>56</v>
      </c>
      <c r="X354" s="1" t="s">
        <v>43</v>
      </c>
      <c r="Y354" s="2" t="s">
        <v>43</v>
      </c>
      <c r="Z354" s="1" t="s">
        <v>46</v>
      </c>
      <c r="AA354" s="1" t="s">
        <v>95</v>
      </c>
    </row>
    <row r="355" spans="1:27" x14ac:dyDescent="0.25">
      <c r="A355" s="1" t="s">
        <v>1339</v>
      </c>
      <c r="B355" s="1" t="s">
        <v>1340</v>
      </c>
      <c r="C355" s="1" t="s">
        <v>877</v>
      </c>
      <c r="D355" s="1" t="s">
        <v>878</v>
      </c>
      <c r="E355" s="1" t="s">
        <v>30</v>
      </c>
      <c r="F355" s="1" t="s">
        <v>95</v>
      </c>
      <c r="G355" s="1" t="s">
        <v>1348</v>
      </c>
      <c r="H355" s="1" t="s">
        <v>1349</v>
      </c>
      <c r="I355" s="1" t="s">
        <v>7</v>
      </c>
      <c r="J355" s="1" t="s">
        <v>1350</v>
      </c>
      <c r="K355" s="1" t="s">
        <v>52</v>
      </c>
      <c r="L355" s="1" t="s">
        <v>53</v>
      </c>
      <c r="M355" s="1" t="s">
        <v>37</v>
      </c>
      <c r="N355" s="2">
        <v>40160</v>
      </c>
      <c r="O355" s="1" t="s">
        <v>38</v>
      </c>
      <c r="P355" s="2">
        <v>40160</v>
      </c>
      <c r="Q355" s="1" t="s">
        <v>83</v>
      </c>
      <c r="R355" s="1" t="s">
        <v>40</v>
      </c>
      <c r="S355" s="1" t="s">
        <v>54</v>
      </c>
      <c r="T355" s="1" t="s">
        <v>42</v>
      </c>
      <c r="U355" s="1" t="s">
        <v>43</v>
      </c>
      <c r="V355" s="1" t="s">
        <v>55</v>
      </c>
      <c r="W355" s="1" t="s">
        <v>56</v>
      </c>
      <c r="X355" s="1" t="s">
        <v>43</v>
      </c>
      <c r="Y355" s="2" t="s">
        <v>43</v>
      </c>
      <c r="Z355" s="1" t="s">
        <v>46</v>
      </c>
      <c r="AA355" s="1" t="s">
        <v>95</v>
      </c>
    </row>
    <row r="356" spans="1:27" x14ac:dyDescent="0.25">
      <c r="A356" s="1" t="s">
        <v>1339</v>
      </c>
      <c r="B356" s="1" t="s">
        <v>1340</v>
      </c>
      <c r="C356" s="1" t="s">
        <v>877</v>
      </c>
      <c r="D356" s="1" t="s">
        <v>878</v>
      </c>
      <c r="E356" s="1" t="s">
        <v>30</v>
      </c>
      <c r="F356" s="1" t="s">
        <v>324</v>
      </c>
      <c r="G356" s="1" t="s">
        <v>1351</v>
      </c>
      <c r="H356" s="1" t="s">
        <v>1352</v>
      </c>
      <c r="I356" s="1" t="s">
        <v>7</v>
      </c>
      <c r="J356" s="1" t="s">
        <v>1353</v>
      </c>
      <c r="K356" s="1" t="s">
        <v>194</v>
      </c>
      <c r="L356" s="1" t="s">
        <v>195</v>
      </c>
      <c r="M356" s="1" t="s">
        <v>37</v>
      </c>
      <c r="N356" s="2">
        <v>106590</v>
      </c>
      <c r="O356" s="1" t="s">
        <v>38</v>
      </c>
      <c r="P356" s="2">
        <v>106590</v>
      </c>
      <c r="Q356" s="1" t="s">
        <v>93</v>
      </c>
      <c r="R356" s="1" t="s">
        <v>94</v>
      </c>
      <c r="S356" s="1" t="s">
        <v>54</v>
      </c>
      <c r="T356" s="1" t="s">
        <v>42</v>
      </c>
      <c r="U356" s="1" t="s">
        <v>43</v>
      </c>
      <c r="V356" s="1" t="s">
        <v>55</v>
      </c>
      <c r="W356" s="1" t="s">
        <v>56</v>
      </c>
      <c r="X356" s="1" t="s">
        <v>43</v>
      </c>
      <c r="Y356" s="2">
        <v>106590</v>
      </c>
      <c r="Z356" s="1" t="s">
        <v>46</v>
      </c>
      <c r="AA356" s="1" t="s">
        <v>252</v>
      </c>
    </row>
    <row r="357" spans="1:27" x14ac:dyDescent="0.25">
      <c r="A357" s="1" t="s">
        <v>1339</v>
      </c>
      <c r="B357" s="1" t="s">
        <v>1340</v>
      </c>
      <c r="C357" s="1" t="s">
        <v>877</v>
      </c>
      <c r="D357" s="1" t="s">
        <v>878</v>
      </c>
      <c r="E357" s="1" t="s">
        <v>30</v>
      </c>
      <c r="F357" s="1" t="s">
        <v>145</v>
      </c>
      <c r="G357" s="1" t="s">
        <v>3698</v>
      </c>
      <c r="H357" s="1" t="s">
        <v>3699</v>
      </c>
      <c r="I357" s="1" t="s">
        <v>7</v>
      </c>
      <c r="J357" s="1" t="s">
        <v>3700</v>
      </c>
      <c r="K357" s="1" t="s">
        <v>181</v>
      </c>
      <c r="L357" s="1" t="s">
        <v>182</v>
      </c>
      <c r="M357" s="1" t="s">
        <v>3402</v>
      </c>
      <c r="N357" s="2">
        <v>400730</v>
      </c>
      <c r="O357" s="1" t="s">
        <v>38</v>
      </c>
      <c r="P357" s="2">
        <v>400730</v>
      </c>
      <c r="Q357" s="1" t="s">
        <v>93</v>
      </c>
      <c r="R357" s="1" t="s">
        <v>94</v>
      </c>
      <c r="S357" s="1" t="s">
        <v>54</v>
      </c>
      <c r="T357" s="1" t="s">
        <v>42</v>
      </c>
      <c r="U357" s="1" t="s">
        <v>43</v>
      </c>
      <c r="V357" s="1" t="s">
        <v>55</v>
      </c>
      <c r="W357" s="1" t="s">
        <v>56</v>
      </c>
      <c r="X357" s="1" t="s">
        <v>43</v>
      </c>
      <c r="Y357" s="2">
        <v>400730</v>
      </c>
      <c r="Z357" s="1" t="s">
        <v>46</v>
      </c>
      <c r="AA357" s="1" t="s">
        <v>64</v>
      </c>
    </row>
    <row r="358" spans="1:27" x14ac:dyDescent="0.25">
      <c r="A358" s="1" t="s">
        <v>1339</v>
      </c>
      <c r="B358" s="1" t="s">
        <v>1340</v>
      </c>
      <c r="C358" s="1" t="s">
        <v>877</v>
      </c>
      <c r="D358" s="1" t="s">
        <v>878</v>
      </c>
      <c r="E358" s="1" t="s">
        <v>30</v>
      </c>
      <c r="F358" s="1" t="s">
        <v>145</v>
      </c>
      <c r="G358" s="1" t="s">
        <v>3701</v>
      </c>
      <c r="H358" s="1" t="s">
        <v>3702</v>
      </c>
      <c r="I358" s="1" t="s">
        <v>7</v>
      </c>
      <c r="J358" s="1" t="s">
        <v>3703</v>
      </c>
      <c r="K358" s="1" t="s">
        <v>181</v>
      </c>
      <c r="L358" s="1" t="s">
        <v>182</v>
      </c>
      <c r="M358" s="1" t="s">
        <v>3402</v>
      </c>
      <c r="N358" s="2">
        <v>70379.199999999997</v>
      </c>
      <c r="O358" s="1" t="s">
        <v>38</v>
      </c>
      <c r="P358" s="2">
        <v>70379.199999999997</v>
      </c>
      <c r="Q358" s="1" t="s">
        <v>93</v>
      </c>
      <c r="R358" s="1" t="s">
        <v>94</v>
      </c>
      <c r="S358" s="1" t="s">
        <v>54</v>
      </c>
      <c r="T358" s="1" t="s">
        <v>42</v>
      </c>
      <c r="U358" s="1" t="s">
        <v>43</v>
      </c>
      <c r="V358" s="1" t="s">
        <v>55</v>
      </c>
      <c r="W358" s="1" t="s">
        <v>56</v>
      </c>
      <c r="X358" s="1" t="s">
        <v>43</v>
      </c>
      <c r="Y358" s="2">
        <v>70379.199999999997</v>
      </c>
      <c r="Z358" s="1" t="s">
        <v>46</v>
      </c>
      <c r="AA358" s="1" t="s">
        <v>64</v>
      </c>
    </row>
    <row r="359" spans="1:27" x14ac:dyDescent="0.25">
      <c r="A359" s="1" t="s">
        <v>1339</v>
      </c>
      <c r="B359" s="1" t="s">
        <v>1340</v>
      </c>
      <c r="C359" s="1" t="s">
        <v>877</v>
      </c>
      <c r="D359" s="1" t="s">
        <v>878</v>
      </c>
      <c r="E359" s="1" t="s">
        <v>30</v>
      </c>
      <c r="F359" s="1" t="s">
        <v>145</v>
      </c>
      <c r="G359" s="1" t="s">
        <v>3704</v>
      </c>
      <c r="H359" s="1" t="s">
        <v>3705</v>
      </c>
      <c r="I359" s="1" t="s">
        <v>7</v>
      </c>
      <c r="J359" s="1" t="s">
        <v>3706</v>
      </c>
      <c r="K359" s="1" t="s">
        <v>181</v>
      </c>
      <c r="L359" s="1" t="s">
        <v>182</v>
      </c>
      <c r="M359" s="1" t="s">
        <v>3402</v>
      </c>
      <c r="N359" s="2">
        <v>67443.199999999997</v>
      </c>
      <c r="O359" s="1" t="s">
        <v>38</v>
      </c>
      <c r="P359" s="2">
        <v>67443.199999999997</v>
      </c>
      <c r="Q359" s="1" t="s">
        <v>93</v>
      </c>
      <c r="R359" s="1" t="s">
        <v>94</v>
      </c>
      <c r="S359" s="1" t="s">
        <v>54</v>
      </c>
      <c r="T359" s="1" t="s">
        <v>42</v>
      </c>
      <c r="U359" s="1" t="s">
        <v>43</v>
      </c>
      <c r="V359" s="1" t="s">
        <v>55</v>
      </c>
      <c r="W359" s="1" t="s">
        <v>56</v>
      </c>
      <c r="X359" s="1" t="s">
        <v>43</v>
      </c>
      <c r="Y359" s="2">
        <v>67443.199999999997</v>
      </c>
      <c r="Z359" s="1" t="s">
        <v>46</v>
      </c>
      <c r="AA359" s="1" t="s">
        <v>64</v>
      </c>
    </row>
    <row r="360" spans="1:27" x14ac:dyDescent="0.25">
      <c r="A360" s="1" t="s">
        <v>1339</v>
      </c>
      <c r="B360" s="1" t="s">
        <v>1340</v>
      </c>
      <c r="C360" s="1" t="s">
        <v>877</v>
      </c>
      <c r="D360" s="1" t="s">
        <v>878</v>
      </c>
      <c r="E360" s="1" t="s">
        <v>30</v>
      </c>
      <c r="F360" s="1" t="s">
        <v>145</v>
      </c>
      <c r="G360" s="1" t="s">
        <v>3707</v>
      </c>
      <c r="H360" s="1" t="s">
        <v>3708</v>
      </c>
      <c r="I360" s="1" t="s">
        <v>7</v>
      </c>
      <c r="J360" s="1" t="s">
        <v>3709</v>
      </c>
      <c r="K360" s="1" t="s">
        <v>181</v>
      </c>
      <c r="L360" s="1" t="s">
        <v>182</v>
      </c>
      <c r="M360" s="1" t="s">
        <v>3402</v>
      </c>
      <c r="N360" s="2">
        <v>2202300</v>
      </c>
      <c r="O360" s="1" t="s">
        <v>38</v>
      </c>
      <c r="P360" s="2">
        <v>2202300</v>
      </c>
      <c r="Q360" s="1" t="s">
        <v>93</v>
      </c>
      <c r="R360" s="1" t="s">
        <v>94</v>
      </c>
      <c r="S360" s="1" t="s">
        <v>54</v>
      </c>
      <c r="T360" s="1" t="s">
        <v>42</v>
      </c>
      <c r="U360" s="1" t="s">
        <v>43</v>
      </c>
      <c r="V360" s="1" t="s">
        <v>55</v>
      </c>
      <c r="W360" s="1" t="s">
        <v>56</v>
      </c>
      <c r="X360" s="1" t="s">
        <v>43</v>
      </c>
      <c r="Y360" s="2">
        <v>2202300</v>
      </c>
      <c r="Z360" s="1" t="s">
        <v>46</v>
      </c>
      <c r="AA360" s="1" t="s">
        <v>64</v>
      </c>
    </row>
    <row r="361" spans="1:27" x14ac:dyDescent="0.25">
      <c r="A361" s="1" t="s">
        <v>1746</v>
      </c>
      <c r="B361" s="1" t="s">
        <v>1747</v>
      </c>
      <c r="C361" s="1" t="s">
        <v>877</v>
      </c>
      <c r="D361" s="1" t="s">
        <v>878</v>
      </c>
      <c r="E361" s="1" t="s">
        <v>30</v>
      </c>
      <c r="F361" s="1" t="s">
        <v>31</v>
      </c>
      <c r="G361" s="1" t="s">
        <v>1748</v>
      </c>
      <c r="H361" s="1" t="s">
        <v>1749</v>
      </c>
      <c r="I361" s="1" t="s">
        <v>7</v>
      </c>
      <c r="J361" s="1" t="s">
        <v>1750</v>
      </c>
      <c r="K361" s="1" t="s">
        <v>99</v>
      </c>
      <c r="L361" s="1" t="s">
        <v>100</v>
      </c>
      <c r="M361" s="1" t="s">
        <v>37</v>
      </c>
      <c r="N361" s="2">
        <v>162000</v>
      </c>
      <c r="O361" s="1" t="s">
        <v>38</v>
      </c>
      <c r="P361" s="2">
        <v>162000</v>
      </c>
      <c r="Q361" s="1" t="s">
        <v>83</v>
      </c>
      <c r="R361" s="1" t="s">
        <v>40</v>
      </c>
      <c r="S361" s="1" t="s">
        <v>54</v>
      </c>
      <c r="T361" s="1" t="s">
        <v>42</v>
      </c>
      <c r="U361" s="1" t="s">
        <v>43</v>
      </c>
      <c r="V361" s="1" t="s">
        <v>55</v>
      </c>
      <c r="W361" s="1" t="s">
        <v>56</v>
      </c>
      <c r="X361" s="1" t="s">
        <v>43</v>
      </c>
      <c r="Y361" s="2" t="s">
        <v>43</v>
      </c>
      <c r="Z361" s="1" t="s">
        <v>46</v>
      </c>
      <c r="AA361" s="1" t="s">
        <v>273</v>
      </c>
    </row>
    <row r="362" spans="1:27" x14ac:dyDescent="0.25">
      <c r="A362" s="1" t="s">
        <v>1746</v>
      </c>
      <c r="B362" s="1" t="s">
        <v>1747</v>
      </c>
      <c r="C362" s="1" t="s">
        <v>877</v>
      </c>
      <c r="D362" s="1" t="s">
        <v>878</v>
      </c>
      <c r="E362" s="1" t="s">
        <v>30</v>
      </c>
      <c r="F362" s="1" t="s">
        <v>149</v>
      </c>
      <c r="G362" s="1" t="s">
        <v>1751</v>
      </c>
      <c r="H362" s="1" t="s">
        <v>1752</v>
      </c>
      <c r="I362" s="1" t="s">
        <v>7</v>
      </c>
      <c r="J362" s="1" t="s">
        <v>1753</v>
      </c>
      <c r="K362" s="1" t="s">
        <v>809</v>
      </c>
      <c r="L362" s="1" t="s">
        <v>810</v>
      </c>
      <c r="M362" s="1" t="s">
        <v>37</v>
      </c>
      <c r="N362" s="2">
        <v>70980</v>
      </c>
      <c r="O362" s="1" t="s">
        <v>38</v>
      </c>
      <c r="P362" s="2">
        <v>70980</v>
      </c>
      <c r="Q362" s="1" t="s">
        <v>165</v>
      </c>
      <c r="R362" s="1" t="s">
        <v>40</v>
      </c>
      <c r="S362" s="1" t="s">
        <v>54</v>
      </c>
      <c r="T362" s="1" t="s">
        <v>42</v>
      </c>
      <c r="U362" s="1" t="s">
        <v>43</v>
      </c>
      <c r="V362" s="1" t="s">
        <v>55</v>
      </c>
      <c r="W362" s="1" t="s">
        <v>56</v>
      </c>
      <c r="X362" s="1" t="s">
        <v>43</v>
      </c>
      <c r="Y362" s="2" t="s">
        <v>43</v>
      </c>
      <c r="Z362" s="1" t="s">
        <v>46</v>
      </c>
      <c r="AA362" s="1" t="s">
        <v>109</v>
      </c>
    </row>
    <row r="363" spans="1:27" x14ac:dyDescent="0.25">
      <c r="A363" s="1" t="s">
        <v>1746</v>
      </c>
      <c r="B363" s="1" t="s">
        <v>1747</v>
      </c>
      <c r="C363" s="1" t="s">
        <v>877</v>
      </c>
      <c r="D363" s="1" t="s">
        <v>878</v>
      </c>
      <c r="E363" s="1" t="s">
        <v>30</v>
      </c>
      <c r="F363" s="1" t="s">
        <v>47</v>
      </c>
      <c r="G363" s="1" t="s">
        <v>1754</v>
      </c>
      <c r="H363" s="1" t="s">
        <v>1755</v>
      </c>
      <c r="I363" s="1" t="s">
        <v>7</v>
      </c>
      <c r="J363" s="1" t="s">
        <v>1756</v>
      </c>
      <c r="K363" s="1" t="s">
        <v>135</v>
      </c>
      <c r="L363" s="1" t="s">
        <v>136</v>
      </c>
      <c r="M363" s="1" t="s">
        <v>37</v>
      </c>
      <c r="N363" s="2">
        <v>40500</v>
      </c>
      <c r="O363" s="1" t="s">
        <v>38</v>
      </c>
      <c r="P363" s="2">
        <v>40500</v>
      </c>
      <c r="Q363" s="1" t="s">
        <v>39</v>
      </c>
      <c r="R363" s="1" t="s">
        <v>40</v>
      </c>
      <c r="S363" s="1" t="s">
        <v>54</v>
      </c>
      <c r="T363" s="1" t="s">
        <v>42</v>
      </c>
      <c r="U363" s="1" t="s">
        <v>43</v>
      </c>
      <c r="V363" s="1" t="s">
        <v>237</v>
      </c>
      <c r="W363" s="1" t="s">
        <v>238</v>
      </c>
      <c r="X363" s="1" t="s">
        <v>43</v>
      </c>
      <c r="Y363" s="2" t="s">
        <v>43</v>
      </c>
      <c r="Z363" s="1" t="s">
        <v>46</v>
      </c>
      <c r="AA363" s="1" t="s">
        <v>47</v>
      </c>
    </row>
    <row r="364" spans="1:27" x14ac:dyDescent="0.25">
      <c r="A364" s="1" t="s">
        <v>1746</v>
      </c>
      <c r="B364" s="1" t="s">
        <v>1747</v>
      </c>
      <c r="C364" s="1" t="s">
        <v>877</v>
      </c>
      <c r="D364" s="1" t="s">
        <v>878</v>
      </c>
      <c r="E364" s="1" t="s">
        <v>30</v>
      </c>
      <c r="F364" s="1" t="s">
        <v>64</v>
      </c>
      <c r="G364" s="1" t="s">
        <v>1757</v>
      </c>
      <c r="H364" s="1" t="s">
        <v>1758</v>
      </c>
      <c r="I364" s="1" t="s">
        <v>7</v>
      </c>
      <c r="J364" s="1" t="s">
        <v>1759</v>
      </c>
      <c r="K364" s="1" t="s">
        <v>99</v>
      </c>
      <c r="L364" s="1" t="s">
        <v>100</v>
      </c>
      <c r="M364" s="1" t="s">
        <v>37</v>
      </c>
      <c r="N364" s="2">
        <v>84600</v>
      </c>
      <c r="O364" s="1" t="s">
        <v>38</v>
      </c>
      <c r="P364" s="2">
        <v>84600</v>
      </c>
      <c r="Q364" s="1" t="s">
        <v>165</v>
      </c>
      <c r="R364" s="1" t="s">
        <v>40</v>
      </c>
      <c r="S364" s="1" t="s">
        <v>54</v>
      </c>
      <c r="T364" s="1" t="s">
        <v>42</v>
      </c>
      <c r="U364" s="1" t="s">
        <v>43</v>
      </c>
      <c r="V364" s="1" t="s">
        <v>55</v>
      </c>
      <c r="W364" s="1" t="s">
        <v>56</v>
      </c>
      <c r="X364" s="1" t="s">
        <v>43</v>
      </c>
      <c r="Y364" s="2" t="s">
        <v>43</v>
      </c>
      <c r="Z364" s="1" t="s">
        <v>46</v>
      </c>
      <c r="AA364" s="1" t="s">
        <v>265</v>
      </c>
    </row>
    <row r="365" spans="1:27" x14ac:dyDescent="0.25">
      <c r="A365" s="1" t="s">
        <v>1746</v>
      </c>
      <c r="B365" s="1" t="s">
        <v>1747</v>
      </c>
      <c r="C365" s="1" t="s">
        <v>877</v>
      </c>
      <c r="D365" s="1" t="s">
        <v>878</v>
      </c>
      <c r="E365" s="1" t="s">
        <v>30</v>
      </c>
      <c r="F365" s="1" t="s">
        <v>76</v>
      </c>
      <c r="G365" s="1" t="s">
        <v>1760</v>
      </c>
      <c r="H365" s="1" t="s">
        <v>1761</v>
      </c>
      <c r="I365" s="1" t="s">
        <v>7</v>
      </c>
      <c r="J365" s="1" t="s">
        <v>1762</v>
      </c>
      <c r="K365" s="1" t="s">
        <v>212</v>
      </c>
      <c r="L365" s="1" t="s">
        <v>213</v>
      </c>
      <c r="M365" s="1" t="s">
        <v>37</v>
      </c>
      <c r="N365" s="2">
        <v>185250</v>
      </c>
      <c r="O365" s="1" t="s">
        <v>38</v>
      </c>
      <c r="P365" s="2">
        <v>185250</v>
      </c>
      <c r="Q365" s="1" t="s">
        <v>165</v>
      </c>
      <c r="R365" s="1" t="s">
        <v>40</v>
      </c>
      <c r="S365" s="1" t="s">
        <v>54</v>
      </c>
      <c r="T365" s="1" t="s">
        <v>42</v>
      </c>
      <c r="U365" s="1" t="s">
        <v>43</v>
      </c>
      <c r="V365" s="1" t="s">
        <v>55</v>
      </c>
      <c r="W365" s="1" t="s">
        <v>56</v>
      </c>
      <c r="X365" s="1" t="s">
        <v>43</v>
      </c>
      <c r="Y365" s="2" t="s">
        <v>43</v>
      </c>
      <c r="Z365" s="1" t="s">
        <v>46</v>
      </c>
      <c r="AA365" s="1" t="s">
        <v>183</v>
      </c>
    </row>
    <row r="366" spans="1:27" x14ac:dyDescent="0.25">
      <c r="A366" s="1" t="s">
        <v>1746</v>
      </c>
      <c r="B366" s="1" t="s">
        <v>1747</v>
      </c>
      <c r="C366" s="1" t="s">
        <v>877</v>
      </c>
      <c r="D366" s="1" t="s">
        <v>878</v>
      </c>
      <c r="E366" s="1" t="s">
        <v>30</v>
      </c>
      <c r="F366" s="1" t="s">
        <v>76</v>
      </c>
      <c r="G366" s="1" t="s">
        <v>1763</v>
      </c>
      <c r="H366" s="1" t="s">
        <v>1764</v>
      </c>
      <c r="I366" s="1" t="s">
        <v>7</v>
      </c>
      <c r="J366" s="1" t="s">
        <v>1765</v>
      </c>
      <c r="K366" s="1" t="s">
        <v>1635</v>
      </c>
      <c r="L366" s="1" t="s">
        <v>1636</v>
      </c>
      <c r="M366" s="1" t="s">
        <v>37</v>
      </c>
      <c r="N366" s="2">
        <v>151575</v>
      </c>
      <c r="O366" s="1" t="s">
        <v>38</v>
      </c>
      <c r="P366" s="2">
        <v>151575</v>
      </c>
      <c r="Q366" s="1" t="s">
        <v>165</v>
      </c>
      <c r="R366" s="1" t="s">
        <v>40</v>
      </c>
      <c r="S366" s="1" t="s">
        <v>54</v>
      </c>
      <c r="T366" s="1" t="s">
        <v>42</v>
      </c>
      <c r="U366" s="1" t="s">
        <v>43</v>
      </c>
      <c r="V366" s="1" t="s">
        <v>55</v>
      </c>
      <c r="W366" s="1" t="s">
        <v>56</v>
      </c>
      <c r="X366" s="1" t="s">
        <v>43</v>
      </c>
      <c r="Y366" s="2" t="s">
        <v>43</v>
      </c>
      <c r="Z366" s="1" t="s">
        <v>46</v>
      </c>
      <c r="AA366" s="1" t="s">
        <v>289</v>
      </c>
    </row>
    <row r="367" spans="1:27" x14ac:dyDescent="0.25">
      <c r="A367" s="1" t="s">
        <v>1746</v>
      </c>
      <c r="B367" s="1" t="s">
        <v>1747</v>
      </c>
      <c r="C367" s="1" t="s">
        <v>877</v>
      </c>
      <c r="D367" s="1" t="s">
        <v>878</v>
      </c>
      <c r="E367" s="1" t="s">
        <v>30</v>
      </c>
      <c r="F367" s="1" t="s">
        <v>47</v>
      </c>
      <c r="G367" s="1" t="s">
        <v>3743</v>
      </c>
      <c r="H367" s="1" t="s">
        <v>3744</v>
      </c>
      <c r="I367" s="1" t="s">
        <v>7</v>
      </c>
      <c r="J367" s="1" t="s">
        <v>3745</v>
      </c>
      <c r="K367" s="1" t="s">
        <v>135</v>
      </c>
      <c r="L367" s="1" t="s">
        <v>136</v>
      </c>
      <c r="M367" s="1" t="s">
        <v>3402</v>
      </c>
      <c r="N367" s="2">
        <v>100000</v>
      </c>
      <c r="O367" s="1" t="s">
        <v>38</v>
      </c>
      <c r="P367" s="2">
        <v>100000</v>
      </c>
      <c r="Q367" s="1" t="s">
        <v>83</v>
      </c>
      <c r="R367" s="1" t="s">
        <v>40</v>
      </c>
      <c r="S367" s="1" t="s">
        <v>54</v>
      </c>
      <c r="T367" s="1" t="s">
        <v>42</v>
      </c>
      <c r="U367" s="1" t="s">
        <v>43</v>
      </c>
      <c r="V367" s="1" t="s">
        <v>55</v>
      </c>
      <c r="W367" s="1" t="s">
        <v>56</v>
      </c>
      <c r="X367" s="1" t="s">
        <v>43</v>
      </c>
      <c r="Y367" s="2" t="s">
        <v>43</v>
      </c>
      <c r="Z367" s="1" t="s">
        <v>46</v>
      </c>
      <c r="AA367" s="1" t="s">
        <v>47</v>
      </c>
    </row>
    <row r="368" spans="1:27" x14ac:dyDescent="0.25">
      <c r="A368" s="1" t="s">
        <v>1746</v>
      </c>
      <c r="B368" s="1" t="s">
        <v>1747</v>
      </c>
      <c r="C368" s="1" t="s">
        <v>877</v>
      </c>
      <c r="D368" s="1" t="s">
        <v>878</v>
      </c>
      <c r="E368" s="1" t="s">
        <v>30</v>
      </c>
      <c r="F368" s="1" t="s">
        <v>273</v>
      </c>
      <c r="G368" s="1" t="s">
        <v>3746</v>
      </c>
      <c r="H368" s="1" t="s">
        <v>3747</v>
      </c>
      <c r="I368" s="1" t="s">
        <v>7</v>
      </c>
      <c r="J368" s="1" t="s">
        <v>3748</v>
      </c>
      <c r="K368" s="1" t="s">
        <v>3406</v>
      </c>
      <c r="L368" s="1" t="s">
        <v>3407</v>
      </c>
      <c r="M368" s="1" t="s">
        <v>3402</v>
      </c>
      <c r="N368" s="2">
        <v>60472.800000000003</v>
      </c>
      <c r="O368" s="1" t="s">
        <v>38</v>
      </c>
      <c r="P368" s="2">
        <v>60472.800000000003</v>
      </c>
      <c r="Q368" s="1" t="s">
        <v>165</v>
      </c>
      <c r="R368" s="1" t="s">
        <v>40</v>
      </c>
      <c r="S368" s="1" t="s">
        <v>54</v>
      </c>
      <c r="T368" s="1" t="s">
        <v>42</v>
      </c>
      <c r="U368" s="1" t="s">
        <v>43</v>
      </c>
      <c r="V368" s="1" t="s">
        <v>55</v>
      </c>
      <c r="W368" s="1" t="s">
        <v>56</v>
      </c>
      <c r="X368" s="1" t="s">
        <v>43</v>
      </c>
      <c r="Y368" s="2" t="s">
        <v>43</v>
      </c>
      <c r="Z368" s="1" t="s">
        <v>46</v>
      </c>
      <c r="AA368" s="1" t="s">
        <v>189</v>
      </c>
    </row>
    <row r="369" spans="1:27" x14ac:dyDescent="0.25">
      <c r="A369" s="1" t="s">
        <v>1746</v>
      </c>
      <c r="B369" s="1" t="s">
        <v>1747</v>
      </c>
      <c r="C369" s="1" t="s">
        <v>877</v>
      </c>
      <c r="D369" s="1" t="s">
        <v>878</v>
      </c>
      <c r="E369" s="1" t="s">
        <v>30</v>
      </c>
      <c r="F369" s="1" t="s">
        <v>342</v>
      </c>
      <c r="G369" s="1" t="s">
        <v>4590</v>
      </c>
      <c r="H369" s="1" t="s">
        <v>4591</v>
      </c>
      <c r="I369" s="1" t="s">
        <v>7</v>
      </c>
      <c r="J369" s="1" t="s">
        <v>4592</v>
      </c>
      <c r="K369" s="1" t="s">
        <v>4593</v>
      </c>
      <c r="L369" s="1" t="s">
        <v>4594</v>
      </c>
      <c r="M369" s="1" t="s">
        <v>4296</v>
      </c>
      <c r="N369" s="2">
        <v>44175</v>
      </c>
      <c r="O369" s="1" t="s">
        <v>38</v>
      </c>
      <c r="P369" s="2">
        <v>44175</v>
      </c>
      <c r="Q369" s="1" t="s">
        <v>165</v>
      </c>
      <c r="R369" s="1" t="s">
        <v>40</v>
      </c>
      <c r="S369" s="1" t="s">
        <v>54</v>
      </c>
      <c r="T369" s="1" t="s">
        <v>42</v>
      </c>
      <c r="U369" s="1" t="s">
        <v>43</v>
      </c>
      <c r="V369" s="1" t="s">
        <v>55</v>
      </c>
      <c r="W369" s="1" t="s">
        <v>56</v>
      </c>
      <c r="X369" s="1" t="s">
        <v>43</v>
      </c>
      <c r="Y369" s="2" t="s">
        <v>43</v>
      </c>
      <c r="Z369" s="1" t="s">
        <v>46</v>
      </c>
      <c r="AA369" s="1" t="s">
        <v>174</v>
      </c>
    </row>
    <row r="370" spans="1:27" x14ac:dyDescent="0.25">
      <c r="A370" s="1" t="s">
        <v>1746</v>
      </c>
      <c r="B370" s="1" t="s">
        <v>1747</v>
      </c>
      <c r="C370" s="1" t="s">
        <v>877</v>
      </c>
      <c r="D370" s="1" t="s">
        <v>878</v>
      </c>
      <c r="E370" s="1" t="s">
        <v>30</v>
      </c>
      <c r="F370" s="1" t="s">
        <v>95</v>
      </c>
      <c r="G370" s="1" t="s">
        <v>4595</v>
      </c>
      <c r="H370" s="1" t="s">
        <v>4596</v>
      </c>
      <c r="I370" s="1" t="s">
        <v>7</v>
      </c>
      <c r="J370" s="1" t="s">
        <v>4597</v>
      </c>
      <c r="K370" s="1" t="s">
        <v>135</v>
      </c>
      <c r="L370" s="1" t="s">
        <v>136</v>
      </c>
      <c r="M370" s="1" t="s">
        <v>4296</v>
      </c>
      <c r="N370" s="2">
        <v>70000</v>
      </c>
      <c r="O370" s="1" t="s">
        <v>38</v>
      </c>
      <c r="P370" s="2">
        <v>70000</v>
      </c>
      <c r="Q370" s="1" t="s">
        <v>83</v>
      </c>
      <c r="R370" s="1" t="s">
        <v>40</v>
      </c>
      <c r="S370" s="1" t="s">
        <v>54</v>
      </c>
      <c r="T370" s="1" t="s">
        <v>42</v>
      </c>
      <c r="U370" s="1" t="s">
        <v>43</v>
      </c>
      <c r="V370" s="1" t="s">
        <v>55</v>
      </c>
      <c r="W370" s="1" t="s">
        <v>56</v>
      </c>
      <c r="X370" s="1" t="s">
        <v>43</v>
      </c>
      <c r="Y370" s="2" t="s">
        <v>43</v>
      </c>
      <c r="Z370" s="1" t="s">
        <v>46</v>
      </c>
      <c r="AA370" s="1" t="s">
        <v>95</v>
      </c>
    </row>
    <row r="371" spans="1:27" x14ac:dyDescent="0.25">
      <c r="A371" s="1" t="s">
        <v>1746</v>
      </c>
      <c r="B371" s="1" t="s">
        <v>1747</v>
      </c>
      <c r="C371" s="1" t="s">
        <v>877</v>
      </c>
      <c r="D371" s="1" t="s">
        <v>878</v>
      </c>
      <c r="E371" s="1" t="s">
        <v>30</v>
      </c>
      <c r="F371" s="1" t="s">
        <v>31</v>
      </c>
      <c r="G371" s="1" t="s">
        <v>5581</v>
      </c>
      <c r="H371" s="1" t="s">
        <v>5582</v>
      </c>
      <c r="I371" s="1" t="s">
        <v>7</v>
      </c>
      <c r="J371" s="1" t="s">
        <v>5583</v>
      </c>
      <c r="K371" s="1" t="s">
        <v>2841</v>
      </c>
      <c r="L371" s="1" t="s">
        <v>2842</v>
      </c>
      <c r="M371" s="1" t="s">
        <v>5053</v>
      </c>
      <c r="N371" s="2">
        <v>120725.67</v>
      </c>
      <c r="O371" s="1" t="s">
        <v>38</v>
      </c>
      <c r="P371" s="2">
        <v>120725.67</v>
      </c>
      <c r="Q371" s="1" t="s">
        <v>83</v>
      </c>
      <c r="R371" s="1" t="s">
        <v>40</v>
      </c>
      <c r="S371" s="1" t="s">
        <v>54</v>
      </c>
      <c r="T371" s="1" t="s">
        <v>42</v>
      </c>
      <c r="U371" s="1" t="s">
        <v>43</v>
      </c>
      <c r="V371" s="1" t="s">
        <v>55</v>
      </c>
      <c r="W371" s="1" t="s">
        <v>56</v>
      </c>
      <c r="X371" s="1" t="s">
        <v>43</v>
      </c>
      <c r="Y371" s="2" t="s">
        <v>43</v>
      </c>
      <c r="Z371" s="1" t="s">
        <v>46</v>
      </c>
      <c r="AA371" s="1" t="s">
        <v>145</v>
      </c>
    </row>
    <row r="372" spans="1:27" x14ac:dyDescent="0.25">
      <c r="A372" s="1" t="s">
        <v>1746</v>
      </c>
      <c r="B372" s="1" t="s">
        <v>1747</v>
      </c>
      <c r="C372" s="1" t="s">
        <v>877</v>
      </c>
      <c r="D372" s="1" t="s">
        <v>878</v>
      </c>
      <c r="E372" s="1" t="s">
        <v>30</v>
      </c>
      <c r="F372" s="1" t="s">
        <v>149</v>
      </c>
      <c r="G372" s="1" t="s">
        <v>5584</v>
      </c>
      <c r="H372" s="1" t="s">
        <v>5585</v>
      </c>
      <c r="I372" s="1" t="s">
        <v>7</v>
      </c>
      <c r="J372" s="1" t="s">
        <v>5586</v>
      </c>
      <c r="K372" s="1" t="s">
        <v>2841</v>
      </c>
      <c r="L372" s="1" t="s">
        <v>2842</v>
      </c>
      <c r="M372" s="1" t="s">
        <v>5053</v>
      </c>
      <c r="N372" s="2">
        <v>75000</v>
      </c>
      <c r="O372" s="1" t="s">
        <v>38</v>
      </c>
      <c r="P372" s="2">
        <v>75000</v>
      </c>
      <c r="Q372" s="1" t="s">
        <v>165</v>
      </c>
      <c r="R372" s="1" t="s">
        <v>40</v>
      </c>
      <c r="S372" s="1" t="s">
        <v>54</v>
      </c>
      <c r="T372" s="1" t="s">
        <v>42</v>
      </c>
      <c r="U372" s="1" t="s">
        <v>43</v>
      </c>
      <c r="V372" s="1" t="s">
        <v>55</v>
      </c>
      <c r="W372" s="1" t="s">
        <v>56</v>
      </c>
      <c r="X372" s="1" t="s">
        <v>43</v>
      </c>
      <c r="Y372" s="2" t="s">
        <v>43</v>
      </c>
      <c r="Z372" s="1" t="s">
        <v>46</v>
      </c>
      <c r="AA372" s="1" t="s">
        <v>109</v>
      </c>
    </row>
    <row r="373" spans="1:27" x14ac:dyDescent="0.25">
      <c r="A373" s="1" t="s">
        <v>1746</v>
      </c>
      <c r="B373" s="1" t="s">
        <v>1747</v>
      </c>
      <c r="C373" s="1" t="s">
        <v>877</v>
      </c>
      <c r="D373" s="1" t="s">
        <v>878</v>
      </c>
      <c r="E373" s="1" t="s">
        <v>30</v>
      </c>
      <c r="F373" s="1" t="s">
        <v>273</v>
      </c>
      <c r="G373" s="1" t="s">
        <v>5587</v>
      </c>
      <c r="H373" s="1" t="s">
        <v>5588</v>
      </c>
      <c r="I373" s="1" t="s">
        <v>7</v>
      </c>
      <c r="J373" s="1" t="s">
        <v>5589</v>
      </c>
      <c r="K373" s="1" t="s">
        <v>2841</v>
      </c>
      <c r="L373" s="1" t="s">
        <v>2842</v>
      </c>
      <c r="M373" s="1" t="s">
        <v>5053</v>
      </c>
      <c r="N373" s="2">
        <v>75000</v>
      </c>
      <c r="O373" s="1" t="s">
        <v>38</v>
      </c>
      <c r="P373" s="2">
        <v>75000</v>
      </c>
      <c r="Q373" s="1" t="s">
        <v>165</v>
      </c>
      <c r="R373" s="1" t="s">
        <v>40</v>
      </c>
      <c r="S373" s="1" t="s">
        <v>54</v>
      </c>
      <c r="T373" s="1" t="s">
        <v>42</v>
      </c>
      <c r="U373" s="1" t="s">
        <v>43</v>
      </c>
      <c r="V373" s="1" t="s">
        <v>55</v>
      </c>
      <c r="W373" s="1" t="s">
        <v>56</v>
      </c>
      <c r="X373" s="1" t="s">
        <v>43</v>
      </c>
      <c r="Y373" s="2" t="s">
        <v>43</v>
      </c>
      <c r="Z373" s="1" t="s">
        <v>46</v>
      </c>
      <c r="AA373" s="1" t="s">
        <v>174</v>
      </c>
    </row>
    <row r="374" spans="1:27" x14ac:dyDescent="0.25">
      <c r="A374" s="1" t="s">
        <v>1746</v>
      </c>
      <c r="B374" s="1" t="s">
        <v>1747</v>
      </c>
      <c r="C374" s="1" t="s">
        <v>877</v>
      </c>
      <c r="D374" s="1" t="s">
        <v>878</v>
      </c>
      <c r="E374" s="1" t="s">
        <v>30</v>
      </c>
      <c r="F374" s="1" t="s">
        <v>64</v>
      </c>
      <c r="G374" s="1" t="s">
        <v>5590</v>
      </c>
      <c r="H374" s="1" t="s">
        <v>5591</v>
      </c>
      <c r="I374" s="1" t="s">
        <v>7</v>
      </c>
      <c r="J374" s="1" t="s">
        <v>5592</v>
      </c>
      <c r="K374" s="1" t="s">
        <v>2841</v>
      </c>
      <c r="L374" s="1" t="s">
        <v>2842</v>
      </c>
      <c r="M374" s="1" t="s">
        <v>5053</v>
      </c>
      <c r="N374" s="2">
        <v>57500</v>
      </c>
      <c r="O374" s="1" t="s">
        <v>38</v>
      </c>
      <c r="P374" s="2">
        <v>57500</v>
      </c>
      <c r="Q374" s="1" t="s">
        <v>165</v>
      </c>
      <c r="R374" s="1" t="s">
        <v>40</v>
      </c>
      <c r="S374" s="1" t="s">
        <v>54</v>
      </c>
      <c r="T374" s="1" t="s">
        <v>42</v>
      </c>
      <c r="U374" s="1" t="s">
        <v>43</v>
      </c>
      <c r="V374" s="1" t="s">
        <v>55</v>
      </c>
      <c r="W374" s="1" t="s">
        <v>56</v>
      </c>
      <c r="X374" s="1" t="s">
        <v>43</v>
      </c>
      <c r="Y374" s="2" t="s">
        <v>43</v>
      </c>
      <c r="Z374" s="1" t="s">
        <v>46</v>
      </c>
      <c r="AA374" s="1" t="s">
        <v>76</v>
      </c>
    </row>
    <row r="375" spans="1:27" x14ac:dyDescent="0.25">
      <c r="A375" s="1" t="s">
        <v>2271</v>
      </c>
      <c r="B375" s="1" t="s">
        <v>2272</v>
      </c>
      <c r="C375" s="1" t="s">
        <v>877</v>
      </c>
      <c r="D375" s="1" t="s">
        <v>878</v>
      </c>
      <c r="E375" s="1" t="s">
        <v>30</v>
      </c>
      <c r="F375" s="1" t="s">
        <v>342</v>
      </c>
      <c r="G375" s="1" t="s">
        <v>2273</v>
      </c>
      <c r="H375" s="1" t="s">
        <v>2274</v>
      </c>
      <c r="I375" s="1" t="s">
        <v>7</v>
      </c>
      <c r="J375" s="1" t="s">
        <v>2275</v>
      </c>
      <c r="K375" s="1" t="s">
        <v>135</v>
      </c>
      <c r="L375" s="1" t="s">
        <v>136</v>
      </c>
      <c r="M375" s="1" t="s">
        <v>37</v>
      </c>
      <c r="N375" s="2">
        <v>37940</v>
      </c>
      <c r="O375" s="1" t="s">
        <v>108</v>
      </c>
      <c r="P375" s="2">
        <v>2250</v>
      </c>
      <c r="Q375" s="1" t="s">
        <v>165</v>
      </c>
      <c r="R375" s="1" t="s">
        <v>40</v>
      </c>
      <c r="S375" s="1" t="s">
        <v>54</v>
      </c>
      <c r="T375" s="1" t="s">
        <v>42</v>
      </c>
      <c r="U375" s="1" t="s">
        <v>43</v>
      </c>
      <c r="V375" s="1" t="s">
        <v>55</v>
      </c>
      <c r="W375" s="1" t="s">
        <v>56</v>
      </c>
      <c r="X375" s="1" t="s">
        <v>43</v>
      </c>
      <c r="Y375" s="2" t="s">
        <v>43</v>
      </c>
      <c r="Z375" s="1" t="s">
        <v>46</v>
      </c>
      <c r="AA375" s="1" t="s">
        <v>342</v>
      </c>
    </row>
    <row r="376" spans="1:27" x14ac:dyDescent="0.25">
      <c r="A376" s="1" t="s">
        <v>2271</v>
      </c>
      <c r="B376" s="1" t="s">
        <v>2272</v>
      </c>
      <c r="C376" s="1" t="s">
        <v>877</v>
      </c>
      <c r="D376" s="1" t="s">
        <v>878</v>
      </c>
      <c r="E376" s="1" t="s">
        <v>30</v>
      </c>
      <c r="F376" s="1" t="s">
        <v>342</v>
      </c>
      <c r="G376" s="1" t="s">
        <v>2273</v>
      </c>
      <c r="H376" s="1" t="s">
        <v>2276</v>
      </c>
      <c r="I376" s="1" t="s">
        <v>7</v>
      </c>
      <c r="J376" s="1" t="s">
        <v>2275</v>
      </c>
      <c r="K376" s="1" t="s">
        <v>135</v>
      </c>
      <c r="L376" s="1" t="s">
        <v>136</v>
      </c>
      <c r="M376" s="1" t="s">
        <v>37</v>
      </c>
      <c r="N376" s="2">
        <v>37940</v>
      </c>
      <c r="O376" s="1" t="s">
        <v>108</v>
      </c>
      <c r="P376" s="2">
        <v>550</v>
      </c>
      <c r="Q376" s="1" t="s">
        <v>165</v>
      </c>
      <c r="R376" s="1" t="s">
        <v>40</v>
      </c>
      <c r="S376" s="1" t="s">
        <v>54</v>
      </c>
      <c r="T376" s="1" t="s">
        <v>42</v>
      </c>
      <c r="U376" s="1" t="s">
        <v>43</v>
      </c>
      <c r="V376" s="1" t="s">
        <v>55</v>
      </c>
      <c r="W376" s="1" t="s">
        <v>56</v>
      </c>
      <c r="X376" s="1" t="s">
        <v>43</v>
      </c>
      <c r="Y376" s="2" t="s">
        <v>43</v>
      </c>
      <c r="Z376" s="1" t="s">
        <v>46</v>
      </c>
      <c r="AA376" s="1" t="s">
        <v>342</v>
      </c>
    </row>
    <row r="377" spans="1:27" x14ac:dyDescent="0.25">
      <c r="A377" s="1" t="s">
        <v>2271</v>
      </c>
      <c r="B377" s="1" t="s">
        <v>2272</v>
      </c>
      <c r="C377" s="1" t="s">
        <v>877</v>
      </c>
      <c r="D377" s="1" t="s">
        <v>878</v>
      </c>
      <c r="E377" s="1" t="s">
        <v>30</v>
      </c>
      <c r="F377" s="1" t="s">
        <v>342</v>
      </c>
      <c r="G377" s="1" t="s">
        <v>2273</v>
      </c>
      <c r="H377" s="1" t="s">
        <v>2277</v>
      </c>
      <c r="I377" s="1" t="s">
        <v>7</v>
      </c>
      <c r="J377" s="1" t="s">
        <v>2275</v>
      </c>
      <c r="K377" s="1" t="s">
        <v>135</v>
      </c>
      <c r="L377" s="1" t="s">
        <v>136</v>
      </c>
      <c r="M377" s="1" t="s">
        <v>37</v>
      </c>
      <c r="N377" s="2">
        <v>37940</v>
      </c>
      <c r="O377" s="1" t="s">
        <v>108</v>
      </c>
      <c r="P377" s="2">
        <v>3600</v>
      </c>
      <c r="Q377" s="1" t="s">
        <v>165</v>
      </c>
      <c r="R377" s="1" t="s">
        <v>40</v>
      </c>
      <c r="S377" s="1" t="s">
        <v>54</v>
      </c>
      <c r="T377" s="1" t="s">
        <v>42</v>
      </c>
      <c r="U377" s="1" t="s">
        <v>43</v>
      </c>
      <c r="V377" s="1" t="s">
        <v>55</v>
      </c>
      <c r="W377" s="1" t="s">
        <v>56</v>
      </c>
      <c r="X377" s="1" t="s">
        <v>43</v>
      </c>
      <c r="Y377" s="2" t="s">
        <v>43</v>
      </c>
      <c r="Z377" s="1" t="s">
        <v>46</v>
      </c>
      <c r="AA377" s="1" t="s">
        <v>342</v>
      </c>
    </row>
    <row r="378" spans="1:27" x14ac:dyDescent="0.25">
      <c r="A378" s="1" t="s">
        <v>2271</v>
      </c>
      <c r="B378" s="1" t="s">
        <v>2272</v>
      </c>
      <c r="C378" s="1" t="s">
        <v>877</v>
      </c>
      <c r="D378" s="1" t="s">
        <v>878</v>
      </c>
      <c r="E378" s="1" t="s">
        <v>30</v>
      </c>
      <c r="F378" s="1" t="s">
        <v>342</v>
      </c>
      <c r="G378" s="1" t="s">
        <v>2273</v>
      </c>
      <c r="H378" s="1" t="s">
        <v>2278</v>
      </c>
      <c r="I378" s="1" t="s">
        <v>7</v>
      </c>
      <c r="J378" s="1" t="s">
        <v>2275</v>
      </c>
      <c r="K378" s="1" t="s">
        <v>135</v>
      </c>
      <c r="L378" s="1" t="s">
        <v>136</v>
      </c>
      <c r="M378" s="1" t="s">
        <v>37</v>
      </c>
      <c r="N378" s="2">
        <v>37940</v>
      </c>
      <c r="O378" s="1" t="s">
        <v>108</v>
      </c>
      <c r="P378" s="2">
        <v>10500</v>
      </c>
      <c r="Q378" s="1" t="s">
        <v>165</v>
      </c>
      <c r="R378" s="1" t="s">
        <v>40</v>
      </c>
      <c r="S378" s="1" t="s">
        <v>54</v>
      </c>
      <c r="T378" s="1" t="s">
        <v>42</v>
      </c>
      <c r="U378" s="1" t="s">
        <v>43</v>
      </c>
      <c r="V378" s="1" t="s">
        <v>55</v>
      </c>
      <c r="W378" s="1" t="s">
        <v>56</v>
      </c>
      <c r="X378" s="1" t="s">
        <v>43</v>
      </c>
      <c r="Y378" s="2" t="s">
        <v>43</v>
      </c>
      <c r="Z378" s="1" t="s">
        <v>46</v>
      </c>
      <c r="AA378" s="1" t="s">
        <v>342</v>
      </c>
    </row>
    <row r="379" spans="1:27" x14ac:dyDescent="0.25">
      <c r="A379" s="1" t="s">
        <v>2271</v>
      </c>
      <c r="B379" s="1" t="s">
        <v>2272</v>
      </c>
      <c r="C379" s="1" t="s">
        <v>877</v>
      </c>
      <c r="D379" s="1" t="s">
        <v>878</v>
      </c>
      <c r="E379" s="1" t="s">
        <v>30</v>
      </c>
      <c r="F379" s="1" t="s">
        <v>342</v>
      </c>
      <c r="G379" s="1" t="s">
        <v>2273</v>
      </c>
      <c r="H379" s="1" t="s">
        <v>2279</v>
      </c>
      <c r="I379" s="1" t="s">
        <v>7</v>
      </c>
      <c r="J379" s="1" t="s">
        <v>2275</v>
      </c>
      <c r="K379" s="1" t="s">
        <v>135</v>
      </c>
      <c r="L379" s="1" t="s">
        <v>136</v>
      </c>
      <c r="M379" s="1" t="s">
        <v>37</v>
      </c>
      <c r="N379" s="2">
        <v>37940</v>
      </c>
      <c r="O379" s="1" t="s">
        <v>108</v>
      </c>
      <c r="P379" s="2">
        <v>1100</v>
      </c>
      <c r="Q379" s="1" t="s">
        <v>165</v>
      </c>
      <c r="R379" s="1" t="s">
        <v>40</v>
      </c>
      <c r="S379" s="1" t="s">
        <v>54</v>
      </c>
      <c r="T379" s="1" t="s">
        <v>42</v>
      </c>
      <c r="U379" s="1" t="s">
        <v>43</v>
      </c>
      <c r="V379" s="1" t="s">
        <v>55</v>
      </c>
      <c r="W379" s="1" t="s">
        <v>56</v>
      </c>
      <c r="X379" s="1" t="s">
        <v>43</v>
      </c>
      <c r="Y379" s="2" t="s">
        <v>43</v>
      </c>
      <c r="Z379" s="1" t="s">
        <v>46</v>
      </c>
      <c r="AA379" s="1" t="s">
        <v>342</v>
      </c>
    </row>
    <row r="380" spans="1:27" x14ac:dyDescent="0.25">
      <c r="A380" s="1" t="s">
        <v>2271</v>
      </c>
      <c r="B380" s="1" t="s">
        <v>2272</v>
      </c>
      <c r="C380" s="1" t="s">
        <v>877</v>
      </c>
      <c r="D380" s="1" t="s">
        <v>878</v>
      </c>
      <c r="E380" s="1" t="s">
        <v>30</v>
      </c>
      <c r="F380" s="1" t="s">
        <v>342</v>
      </c>
      <c r="G380" s="1" t="s">
        <v>2273</v>
      </c>
      <c r="H380" s="1" t="s">
        <v>2280</v>
      </c>
      <c r="I380" s="1" t="s">
        <v>7</v>
      </c>
      <c r="J380" s="1" t="s">
        <v>2275</v>
      </c>
      <c r="K380" s="1" t="s">
        <v>135</v>
      </c>
      <c r="L380" s="1" t="s">
        <v>136</v>
      </c>
      <c r="M380" s="1" t="s">
        <v>37</v>
      </c>
      <c r="N380" s="2">
        <v>37940</v>
      </c>
      <c r="O380" s="1" t="s">
        <v>108</v>
      </c>
      <c r="P380" s="2">
        <v>2400</v>
      </c>
      <c r="Q380" s="1" t="s">
        <v>165</v>
      </c>
      <c r="R380" s="1" t="s">
        <v>40</v>
      </c>
      <c r="S380" s="1" t="s">
        <v>54</v>
      </c>
      <c r="T380" s="1" t="s">
        <v>42</v>
      </c>
      <c r="U380" s="1" t="s">
        <v>43</v>
      </c>
      <c r="V380" s="1" t="s">
        <v>55</v>
      </c>
      <c r="W380" s="1" t="s">
        <v>56</v>
      </c>
      <c r="X380" s="1" t="s">
        <v>43</v>
      </c>
      <c r="Y380" s="2" t="s">
        <v>43</v>
      </c>
      <c r="Z380" s="1" t="s">
        <v>46</v>
      </c>
      <c r="AA380" s="1" t="s">
        <v>342</v>
      </c>
    </row>
    <row r="381" spans="1:27" x14ac:dyDescent="0.25">
      <c r="A381" s="1" t="s">
        <v>2271</v>
      </c>
      <c r="B381" s="1" t="s">
        <v>2272</v>
      </c>
      <c r="C381" s="1" t="s">
        <v>877</v>
      </c>
      <c r="D381" s="1" t="s">
        <v>878</v>
      </c>
      <c r="E381" s="1" t="s">
        <v>30</v>
      </c>
      <c r="F381" s="1" t="s">
        <v>342</v>
      </c>
      <c r="G381" s="1" t="s">
        <v>2273</v>
      </c>
      <c r="H381" s="1" t="s">
        <v>2281</v>
      </c>
      <c r="I381" s="1" t="s">
        <v>7</v>
      </c>
      <c r="J381" s="1" t="s">
        <v>2275</v>
      </c>
      <c r="K381" s="1" t="s">
        <v>135</v>
      </c>
      <c r="L381" s="1" t="s">
        <v>136</v>
      </c>
      <c r="M381" s="1" t="s">
        <v>37</v>
      </c>
      <c r="N381" s="2">
        <v>37940</v>
      </c>
      <c r="O381" s="1" t="s">
        <v>108</v>
      </c>
      <c r="P381" s="2">
        <v>1500</v>
      </c>
      <c r="Q381" s="1" t="s">
        <v>165</v>
      </c>
      <c r="R381" s="1" t="s">
        <v>40</v>
      </c>
      <c r="S381" s="1" t="s">
        <v>54</v>
      </c>
      <c r="T381" s="1" t="s">
        <v>42</v>
      </c>
      <c r="U381" s="1" t="s">
        <v>43</v>
      </c>
      <c r="V381" s="1" t="s">
        <v>55</v>
      </c>
      <c r="W381" s="1" t="s">
        <v>56</v>
      </c>
      <c r="X381" s="1" t="s">
        <v>43</v>
      </c>
      <c r="Y381" s="2" t="s">
        <v>43</v>
      </c>
      <c r="Z381" s="1" t="s">
        <v>46</v>
      </c>
      <c r="AA381" s="1" t="s">
        <v>342</v>
      </c>
    </row>
    <row r="382" spans="1:27" x14ac:dyDescent="0.25">
      <c r="A382" s="1" t="s">
        <v>2271</v>
      </c>
      <c r="B382" s="1" t="s">
        <v>2272</v>
      </c>
      <c r="C382" s="1" t="s">
        <v>877</v>
      </c>
      <c r="D382" s="1" t="s">
        <v>878</v>
      </c>
      <c r="E382" s="1" t="s">
        <v>30</v>
      </c>
      <c r="F382" s="1" t="s">
        <v>342</v>
      </c>
      <c r="G382" s="1" t="s">
        <v>2273</v>
      </c>
      <c r="H382" s="1" t="s">
        <v>2282</v>
      </c>
      <c r="I382" s="1" t="s">
        <v>7</v>
      </c>
      <c r="J382" s="1" t="s">
        <v>2275</v>
      </c>
      <c r="K382" s="1" t="s">
        <v>135</v>
      </c>
      <c r="L382" s="1" t="s">
        <v>136</v>
      </c>
      <c r="M382" s="1" t="s">
        <v>37</v>
      </c>
      <c r="N382" s="2">
        <v>37940</v>
      </c>
      <c r="O382" s="1" t="s">
        <v>108</v>
      </c>
      <c r="P382" s="2">
        <v>2000</v>
      </c>
      <c r="Q382" s="1" t="s">
        <v>165</v>
      </c>
      <c r="R382" s="1" t="s">
        <v>40</v>
      </c>
      <c r="S382" s="1" t="s">
        <v>54</v>
      </c>
      <c r="T382" s="1" t="s">
        <v>42</v>
      </c>
      <c r="U382" s="1" t="s">
        <v>43</v>
      </c>
      <c r="V382" s="1" t="s">
        <v>55</v>
      </c>
      <c r="W382" s="1" t="s">
        <v>56</v>
      </c>
      <c r="X382" s="1" t="s">
        <v>43</v>
      </c>
      <c r="Y382" s="2" t="s">
        <v>43</v>
      </c>
      <c r="Z382" s="1" t="s">
        <v>46</v>
      </c>
      <c r="AA382" s="1" t="s">
        <v>342</v>
      </c>
    </row>
    <row r="383" spans="1:27" x14ac:dyDescent="0.25">
      <c r="A383" s="1" t="s">
        <v>2271</v>
      </c>
      <c r="B383" s="1" t="s">
        <v>2272</v>
      </c>
      <c r="C383" s="1" t="s">
        <v>877</v>
      </c>
      <c r="D383" s="1" t="s">
        <v>878</v>
      </c>
      <c r="E383" s="1" t="s">
        <v>30</v>
      </c>
      <c r="F383" s="1" t="s">
        <v>342</v>
      </c>
      <c r="G383" s="1" t="s">
        <v>2273</v>
      </c>
      <c r="H383" s="1" t="s">
        <v>2283</v>
      </c>
      <c r="I383" s="1" t="s">
        <v>7</v>
      </c>
      <c r="J383" s="1" t="s">
        <v>2275</v>
      </c>
      <c r="K383" s="1" t="s">
        <v>135</v>
      </c>
      <c r="L383" s="1" t="s">
        <v>136</v>
      </c>
      <c r="M383" s="1" t="s">
        <v>37</v>
      </c>
      <c r="N383" s="2">
        <v>37940</v>
      </c>
      <c r="O383" s="1" t="s">
        <v>108</v>
      </c>
      <c r="P383" s="2">
        <v>5200</v>
      </c>
      <c r="Q383" s="1" t="s">
        <v>165</v>
      </c>
      <c r="R383" s="1" t="s">
        <v>40</v>
      </c>
      <c r="S383" s="1" t="s">
        <v>54</v>
      </c>
      <c r="T383" s="1" t="s">
        <v>42</v>
      </c>
      <c r="U383" s="1" t="s">
        <v>43</v>
      </c>
      <c r="V383" s="1" t="s">
        <v>55</v>
      </c>
      <c r="W383" s="1" t="s">
        <v>56</v>
      </c>
      <c r="X383" s="1" t="s">
        <v>43</v>
      </c>
      <c r="Y383" s="2" t="s">
        <v>43</v>
      </c>
      <c r="Z383" s="1" t="s">
        <v>46</v>
      </c>
      <c r="AA383" s="1" t="s">
        <v>342</v>
      </c>
    </row>
    <row r="384" spans="1:27" x14ac:dyDescent="0.25">
      <c r="A384" s="1" t="s">
        <v>2271</v>
      </c>
      <c r="B384" s="1" t="s">
        <v>2272</v>
      </c>
      <c r="C384" s="1" t="s">
        <v>877</v>
      </c>
      <c r="D384" s="1" t="s">
        <v>878</v>
      </c>
      <c r="E384" s="1" t="s">
        <v>30</v>
      </c>
      <c r="F384" s="1" t="s">
        <v>342</v>
      </c>
      <c r="G384" s="1" t="s">
        <v>2273</v>
      </c>
      <c r="H384" s="1" t="s">
        <v>2284</v>
      </c>
      <c r="I384" s="1" t="s">
        <v>7</v>
      </c>
      <c r="J384" s="1" t="s">
        <v>2275</v>
      </c>
      <c r="K384" s="1" t="s">
        <v>135</v>
      </c>
      <c r="L384" s="1" t="s">
        <v>136</v>
      </c>
      <c r="M384" s="1" t="s">
        <v>37</v>
      </c>
      <c r="N384" s="2">
        <v>37940</v>
      </c>
      <c r="O384" s="1" t="s">
        <v>108</v>
      </c>
      <c r="P384" s="2">
        <v>540</v>
      </c>
      <c r="Q384" s="1" t="s">
        <v>165</v>
      </c>
      <c r="R384" s="1" t="s">
        <v>40</v>
      </c>
      <c r="S384" s="1" t="s">
        <v>54</v>
      </c>
      <c r="T384" s="1" t="s">
        <v>42</v>
      </c>
      <c r="U384" s="1" t="s">
        <v>43</v>
      </c>
      <c r="V384" s="1" t="s">
        <v>55</v>
      </c>
      <c r="W384" s="1" t="s">
        <v>56</v>
      </c>
      <c r="X384" s="1" t="s">
        <v>43</v>
      </c>
      <c r="Y384" s="2" t="s">
        <v>43</v>
      </c>
      <c r="Z384" s="1" t="s">
        <v>46</v>
      </c>
      <c r="AA384" s="1" t="s">
        <v>342</v>
      </c>
    </row>
    <row r="385" spans="1:27" x14ac:dyDescent="0.25">
      <c r="A385" s="1" t="s">
        <v>2271</v>
      </c>
      <c r="B385" s="1" t="s">
        <v>2272</v>
      </c>
      <c r="C385" s="1" t="s">
        <v>877</v>
      </c>
      <c r="D385" s="1" t="s">
        <v>878</v>
      </c>
      <c r="E385" s="1" t="s">
        <v>30</v>
      </c>
      <c r="F385" s="1" t="s">
        <v>342</v>
      </c>
      <c r="G385" s="1" t="s">
        <v>2273</v>
      </c>
      <c r="H385" s="1" t="s">
        <v>2285</v>
      </c>
      <c r="I385" s="1" t="s">
        <v>7</v>
      </c>
      <c r="J385" s="1" t="s">
        <v>2275</v>
      </c>
      <c r="K385" s="1" t="s">
        <v>135</v>
      </c>
      <c r="L385" s="1" t="s">
        <v>136</v>
      </c>
      <c r="M385" s="1" t="s">
        <v>37</v>
      </c>
      <c r="N385" s="2">
        <v>37940</v>
      </c>
      <c r="O385" s="1" t="s">
        <v>108</v>
      </c>
      <c r="P385" s="2">
        <v>1500</v>
      </c>
      <c r="Q385" s="1" t="s">
        <v>165</v>
      </c>
      <c r="R385" s="1" t="s">
        <v>40</v>
      </c>
      <c r="S385" s="1" t="s">
        <v>54</v>
      </c>
      <c r="T385" s="1" t="s">
        <v>42</v>
      </c>
      <c r="U385" s="1" t="s">
        <v>43</v>
      </c>
      <c r="V385" s="1" t="s">
        <v>55</v>
      </c>
      <c r="W385" s="1" t="s">
        <v>56</v>
      </c>
      <c r="X385" s="1" t="s">
        <v>43</v>
      </c>
      <c r="Y385" s="2" t="s">
        <v>43</v>
      </c>
      <c r="Z385" s="1" t="s">
        <v>46</v>
      </c>
      <c r="AA385" s="1" t="s">
        <v>342</v>
      </c>
    </row>
    <row r="386" spans="1:27" x14ac:dyDescent="0.25">
      <c r="A386" s="1" t="s">
        <v>2271</v>
      </c>
      <c r="B386" s="1" t="s">
        <v>2272</v>
      </c>
      <c r="C386" s="1" t="s">
        <v>877</v>
      </c>
      <c r="D386" s="1" t="s">
        <v>878</v>
      </c>
      <c r="E386" s="1" t="s">
        <v>30</v>
      </c>
      <c r="F386" s="1" t="s">
        <v>342</v>
      </c>
      <c r="G386" s="1" t="s">
        <v>2273</v>
      </c>
      <c r="H386" s="1" t="s">
        <v>2286</v>
      </c>
      <c r="I386" s="1" t="s">
        <v>7</v>
      </c>
      <c r="J386" s="1" t="s">
        <v>2275</v>
      </c>
      <c r="K386" s="1" t="s">
        <v>135</v>
      </c>
      <c r="L386" s="1" t="s">
        <v>136</v>
      </c>
      <c r="M386" s="1" t="s">
        <v>37</v>
      </c>
      <c r="N386" s="2">
        <v>37940</v>
      </c>
      <c r="O386" s="1" t="s">
        <v>108</v>
      </c>
      <c r="P386" s="2">
        <v>2800</v>
      </c>
      <c r="Q386" s="1" t="s">
        <v>165</v>
      </c>
      <c r="R386" s="1" t="s">
        <v>40</v>
      </c>
      <c r="S386" s="1" t="s">
        <v>54</v>
      </c>
      <c r="T386" s="1" t="s">
        <v>42</v>
      </c>
      <c r="U386" s="1" t="s">
        <v>43</v>
      </c>
      <c r="V386" s="1" t="s">
        <v>55</v>
      </c>
      <c r="W386" s="1" t="s">
        <v>56</v>
      </c>
      <c r="X386" s="1" t="s">
        <v>43</v>
      </c>
      <c r="Y386" s="2" t="s">
        <v>43</v>
      </c>
      <c r="Z386" s="1" t="s">
        <v>46</v>
      </c>
      <c r="AA386" s="1" t="s">
        <v>342</v>
      </c>
    </row>
    <row r="387" spans="1:27" x14ac:dyDescent="0.25">
      <c r="A387" s="1" t="s">
        <v>2271</v>
      </c>
      <c r="B387" s="1" t="s">
        <v>2272</v>
      </c>
      <c r="C387" s="1" t="s">
        <v>877</v>
      </c>
      <c r="D387" s="1" t="s">
        <v>878</v>
      </c>
      <c r="E387" s="1" t="s">
        <v>30</v>
      </c>
      <c r="F387" s="1" t="s">
        <v>342</v>
      </c>
      <c r="G387" s="1" t="s">
        <v>2273</v>
      </c>
      <c r="H387" s="1" t="s">
        <v>2287</v>
      </c>
      <c r="I387" s="1" t="s">
        <v>7</v>
      </c>
      <c r="J387" s="1" t="s">
        <v>2275</v>
      </c>
      <c r="K387" s="1" t="s">
        <v>135</v>
      </c>
      <c r="L387" s="1" t="s">
        <v>136</v>
      </c>
      <c r="M387" s="1" t="s">
        <v>37</v>
      </c>
      <c r="N387" s="2">
        <v>37940</v>
      </c>
      <c r="O387" s="1" t="s">
        <v>108</v>
      </c>
      <c r="P387" s="2">
        <v>3000</v>
      </c>
      <c r="Q387" s="1" t="s">
        <v>165</v>
      </c>
      <c r="R387" s="1" t="s">
        <v>40</v>
      </c>
      <c r="S387" s="1" t="s">
        <v>54</v>
      </c>
      <c r="T387" s="1" t="s">
        <v>42</v>
      </c>
      <c r="U387" s="1" t="s">
        <v>43</v>
      </c>
      <c r="V387" s="1" t="s">
        <v>55</v>
      </c>
      <c r="W387" s="1" t="s">
        <v>56</v>
      </c>
      <c r="X387" s="1" t="s">
        <v>43</v>
      </c>
      <c r="Y387" s="2" t="s">
        <v>43</v>
      </c>
      <c r="Z387" s="1" t="s">
        <v>46</v>
      </c>
      <c r="AA387" s="1" t="s">
        <v>342</v>
      </c>
    </row>
    <row r="388" spans="1:27" x14ac:dyDescent="0.25">
      <c r="A388" s="1" t="s">
        <v>2271</v>
      </c>
      <c r="B388" s="1" t="s">
        <v>2272</v>
      </c>
      <c r="C388" s="1" t="s">
        <v>877</v>
      </c>
      <c r="D388" s="1" t="s">
        <v>878</v>
      </c>
      <c r="E388" s="1" t="s">
        <v>30</v>
      </c>
      <c r="F388" s="1" t="s">
        <v>342</v>
      </c>
      <c r="G388" s="1" t="s">
        <v>2273</v>
      </c>
      <c r="H388" s="1" t="s">
        <v>2288</v>
      </c>
      <c r="I388" s="1" t="s">
        <v>7</v>
      </c>
      <c r="J388" s="1" t="s">
        <v>2275</v>
      </c>
      <c r="K388" s="1" t="s">
        <v>135</v>
      </c>
      <c r="L388" s="1" t="s">
        <v>136</v>
      </c>
      <c r="M388" s="1" t="s">
        <v>37</v>
      </c>
      <c r="N388" s="2">
        <v>37940</v>
      </c>
      <c r="O388" s="1" t="s">
        <v>108</v>
      </c>
      <c r="P388" s="2">
        <v>1000</v>
      </c>
      <c r="Q388" s="1" t="s">
        <v>165</v>
      </c>
      <c r="R388" s="1" t="s">
        <v>40</v>
      </c>
      <c r="S388" s="1" t="s">
        <v>54</v>
      </c>
      <c r="T388" s="1" t="s">
        <v>42</v>
      </c>
      <c r="U388" s="1" t="s">
        <v>43</v>
      </c>
      <c r="V388" s="1" t="s">
        <v>55</v>
      </c>
      <c r="W388" s="1" t="s">
        <v>56</v>
      </c>
      <c r="X388" s="1" t="s">
        <v>43</v>
      </c>
      <c r="Y388" s="2" t="s">
        <v>43</v>
      </c>
      <c r="Z388" s="1" t="s">
        <v>46</v>
      </c>
      <c r="AA388" s="1" t="s">
        <v>342</v>
      </c>
    </row>
    <row r="389" spans="1:27" x14ac:dyDescent="0.25">
      <c r="A389" s="1" t="s">
        <v>2271</v>
      </c>
      <c r="B389" s="1" t="s">
        <v>2272</v>
      </c>
      <c r="C389" s="1" t="s">
        <v>877</v>
      </c>
      <c r="D389" s="1" t="s">
        <v>878</v>
      </c>
      <c r="E389" s="1" t="s">
        <v>30</v>
      </c>
      <c r="F389" s="1" t="s">
        <v>149</v>
      </c>
      <c r="G389" s="1" t="s">
        <v>2289</v>
      </c>
      <c r="H389" s="1" t="s">
        <v>2290</v>
      </c>
      <c r="I389" s="1" t="s">
        <v>7</v>
      </c>
      <c r="J389" s="1" t="s">
        <v>2291</v>
      </c>
      <c r="K389" s="1" t="s">
        <v>135</v>
      </c>
      <c r="L389" s="1" t="s">
        <v>136</v>
      </c>
      <c r="M389" s="1" t="s">
        <v>37</v>
      </c>
      <c r="N389" s="2">
        <v>180000</v>
      </c>
      <c r="O389" s="1" t="s">
        <v>38</v>
      </c>
      <c r="P389" s="2">
        <v>180000</v>
      </c>
      <c r="Q389" s="1" t="s">
        <v>39</v>
      </c>
      <c r="R389" s="1" t="s">
        <v>40</v>
      </c>
      <c r="S389" s="1" t="s">
        <v>54</v>
      </c>
      <c r="T389" s="1" t="s">
        <v>42</v>
      </c>
      <c r="U389" s="1" t="s">
        <v>43</v>
      </c>
      <c r="V389" s="1" t="s">
        <v>55</v>
      </c>
      <c r="W389" s="1" t="s">
        <v>56</v>
      </c>
      <c r="X389" s="1" t="s">
        <v>43</v>
      </c>
      <c r="Y389" s="2" t="s">
        <v>43</v>
      </c>
      <c r="Z389" s="1" t="s">
        <v>46</v>
      </c>
      <c r="AA389" s="1" t="s">
        <v>149</v>
      </c>
    </row>
    <row r="390" spans="1:27" x14ac:dyDescent="0.25">
      <c r="A390" s="1" t="s">
        <v>2271</v>
      </c>
      <c r="B390" s="1" t="s">
        <v>2272</v>
      </c>
      <c r="C390" s="1" t="s">
        <v>877</v>
      </c>
      <c r="D390" s="1" t="s">
        <v>878</v>
      </c>
      <c r="E390" s="1" t="s">
        <v>30</v>
      </c>
      <c r="F390" s="1" t="s">
        <v>155</v>
      </c>
      <c r="G390" s="1" t="s">
        <v>2292</v>
      </c>
      <c r="H390" s="1" t="s">
        <v>2293</v>
      </c>
      <c r="I390" s="1" t="s">
        <v>7</v>
      </c>
      <c r="J390" s="1" t="s">
        <v>2294</v>
      </c>
      <c r="K390" s="1" t="s">
        <v>546</v>
      </c>
      <c r="L390" s="1" t="s">
        <v>547</v>
      </c>
      <c r="M390" s="1" t="s">
        <v>37</v>
      </c>
      <c r="N390" s="2">
        <v>60800</v>
      </c>
      <c r="O390" s="1" t="s">
        <v>38</v>
      </c>
      <c r="P390" s="2">
        <v>60800</v>
      </c>
      <c r="Q390" s="1" t="s">
        <v>39</v>
      </c>
      <c r="R390" s="1" t="s">
        <v>40</v>
      </c>
      <c r="S390" s="1" t="s">
        <v>54</v>
      </c>
      <c r="T390" s="1" t="s">
        <v>42</v>
      </c>
      <c r="U390" s="1" t="s">
        <v>43</v>
      </c>
      <c r="V390" s="1" t="s">
        <v>55</v>
      </c>
      <c r="W390" s="1" t="s">
        <v>56</v>
      </c>
      <c r="X390" s="1" t="s">
        <v>43</v>
      </c>
      <c r="Y390" s="2" t="s">
        <v>43</v>
      </c>
      <c r="Z390" s="1" t="s">
        <v>46</v>
      </c>
      <c r="AA390" s="1" t="s">
        <v>155</v>
      </c>
    </row>
    <row r="391" spans="1:27" x14ac:dyDescent="0.25">
      <c r="A391" s="1" t="s">
        <v>2271</v>
      </c>
      <c r="B391" s="1" t="s">
        <v>2272</v>
      </c>
      <c r="C391" s="1" t="s">
        <v>877</v>
      </c>
      <c r="D391" s="1" t="s">
        <v>878</v>
      </c>
      <c r="E391" s="1" t="s">
        <v>30</v>
      </c>
      <c r="F391" s="1" t="s">
        <v>131</v>
      </c>
      <c r="G391" s="1" t="s">
        <v>2295</v>
      </c>
      <c r="H391" s="1" t="s">
        <v>2296</v>
      </c>
      <c r="I391" s="1" t="s">
        <v>7</v>
      </c>
      <c r="J391" s="1" t="s">
        <v>2297</v>
      </c>
      <c r="K391" s="1" t="s">
        <v>546</v>
      </c>
      <c r="L391" s="1" t="s">
        <v>547</v>
      </c>
      <c r="M391" s="1" t="s">
        <v>37</v>
      </c>
      <c r="N391" s="2">
        <v>59500</v>
      </c>
      <c r="O391" s="1" t="s">
        <v>38</v>
      </c>
      <c r="P391" s="2">
        <v>59500</v>
      </c>
      <c r="Q391" s="1" t="s">
        <v>39</v>
      </c>
      <c r="R391" s="1" t="s">
        <v>40</v>
      </c>
      <c r="S391" s="1" t="s">
        <v>54</v>
      </c>
      <c r="T391" s="1" t="s">
        <v>42</v>
      </c>
      <c r="U391" s="1" t="s">
        <v>43</v>
      </c>
      <c r="V391" s="1" t="s">
        <v>55</v>
      </c>
      <c r="W391" s="1" t="s">
        <v>56</v>
      </c>
      <c r="X391" s="1" t="s">
        <v>43</v>
      </c>
      <c r="Y391" s="2" t="s">
        <v>43</v>
      </c>
      <c r="Z391" s="1" t="s">
        <v>46</v>
      </c>
      <c r="AA391" s="1" t="s">
        <v>131</v>
      </c>
    </row>
    <row r="392" spans="1:27" x14ac:dyDescent="0.25">
      <c r="A392" s="1" t="s">
        <v>2271</v>
      </c>
      <c r="B392" s="1" t="s">
        <v>2272</v>
      </c>
      <c r="C392" s="1" t="s">
        <v>877</v>
      </c>
      <c r="D392" s="1" t="s">
        <v>878</v>
      </c>
      <c r="E392" s="1" t="s">
        <v>30</v>
      </c>
      <c r="F392" s="1" t="s">
        <v>131</v>
      </c>
      <c r="G392" s="1" t="s">
        <v>2298</v>
      </c>
      <c r="H392" s="1" t="s">
        <v>2299</v>
      </c>
      <c r="I392" s="1" t="s">
        <v>7</v>
      </c>
      <c r="J392" s="1" t="s">
        <v>2300</v>
      </c>
      <c r="K392" s="1" t="s">
        <v>809</v>
      </c>
      <c r="L392" s="1" t="s">
        <v>810</v>
      </c>
      <c r="M392" s="1" t="s">
        <v>37</v>
      </c>
      <c r="N392" s="2">
        <v>184041</v>
      </c>
      <c r="O392" s="1" t="s">
        <v>38</v>
      </c>
      <c r="P392" s="2">
        <v>184041</v>
      </c>
      <c r="Q392" s="1" t="s">
        <v>39</v>
      </c>
      <c r="R392" s="1" t="s">
        <v>40</v>
      </c>
      <c r="S392" s="1" t="s">
        <v>54</v>
      </c>
      <c r="T392" s="1" t="s">
        <v>42</v>
      </c>
      <c r="U392" s="1" t="s">
        <v>43</v>
      </c>
      <c r="V392" s="1" t="s">
        <v>55</v>
      </c>
      <c r="W392" s="1" t="s">
        <v>56</v>
      </c>
      <c r="X392" s="1" t="s">
        <v>43</v>
      </c>
      <c r="Y392" s="2" t="s">
        <v>43</v>
      </c>
      <c r="Z392" s="1" t="s">
        <v>46</v>
      </c>
      <c r="AA392" s="1" t="s">
        <v>131</v>
      </c>
    </row>
    <row r="393" spans="1:27" x14ac:dyDescent="0.25">
      <c r="A393" s="1" t="s">
        <v>2271</v>
      </c>
      <c r="B393" s="1" t="s">
        <v>2272</v>
      </c>
      <c r="C393" s="1" t="s">
        <v>877</v>
      </c>
      <c r="D393" s="1" t="s">
        <v>878</v>
      </c>
      <c r="E393" s="1" t="s">
        <v>30</v>
      </c>
      <c r="F393" s="1" t="s">
        <v>402</v>
      </c>
      <c r="G393" s="1" t="s">
        <v>2301</v>
      </c>
      <c r="H393" s="1" t="s">
        <v>2302</v>
      </c>
      <c r="I393" s="1" t="s">
        <v>7</v>
      </c>
      <c r="J393" s="1" t="s">
        <v>2303</v>
      </c>
      <c r="K393" s="1" t="s">
        <v>187</v>
      </c>
      <c r="L393" s="1" t="s">
        <v>188</v>
      </c>
      <c r="M393" s="1" t="s">
        <v>37</v>
      </c>
      <c r="N393" s="2">
        <v>44992</v>
      </c>
      <c r="O393" s="1" t="s">
        <v>38</v>
      </c>
      <c r="P393" s="2">
        <v>44992</v>
      </c>
      <c r="Q393" s="1" t="s">
        <v>39</v>
      </c>
      <c r="R393" s="1" t="s">
        <v>40</v>
      </c>
      <c r="S393" s="1" t="s">
        <v>54</v>
      </c>
      <c r="T393" s="1" t="s">
        <v>42</v>
      </c>
      <c r="U393" s="1" t="s">
        <v>43</v>
      </c>
      <c r="V393" s="1" t="s">
        <v>55</v>
      </c>
      <c r="W393" s="1" t="s">
        <v>56</v>
      </c>
      <c r="X393" s="1" t="s">
        <v>43</v>
      </c>
      <c r="Y393" s="2" t="s">
        <v>43</v>
      </c>
      <c r="Z393" s="1" t="s">
        <v>46</v>
      </c>
      <c r="AA393" s="1" t="s">
        <v>402</v>
      </c>
    </row>
    <row r="394" spans="1:27" x14ac:dyDescent="0.25">
      <c r="A394" s="1" t="s">
        <v>2271</v>
      </c>
      <c r="B394" s="1" t="s">
        <v>2272</v>
      </c>
      <c r="C394" s="1" t="s">
        <v>877</v>
      </c>
      <c r="D394" s="1" t="s">
        <v>878</v>
      </c>
      <c r="E394" s="1" t="s">
        <v>30</v>
      </c>
      <c r="F394" s="1" t="s">
        <v>64</v>
      </c>
      <c r="G394" s="1" t="s">
        <v>2304</v>
      </c>
      <c r="H394" s="1" t="s">
        <v>2305</v>
      </c>
      <c r="I394" s="1" t="s">
        <v>7</v>
      </c>
      <c r="J394" s="1" t="s">
        <v>2306</v>
      </c>
      <c r="K394" s="1" t="s">
        <v>73</v>
      </c>
      <c r="L394" s="1" t="s">
        <v>74</v>
      </c>
      <c r="M394" s="1" t="s">
        <v>37</v>
      </c>
      <c r="N394" s="2">
        <v>104000</v>
      </c>
      <c r="O394" s="1" t="s">
        <v>38</v>
      </c>
      <c r="P394" s="2">
        <v>104000</v>
      </c>
      <c r="Q394" s="1" t="s">
        <v>39</v>
      </c>
      <c r="R394" s="1" t="s">
        <v>40</v>
      </c>
      <c r="S394" s="1" t="s">
        <v>54</v>
      </c>
      <c r="T394" s="1" t="s">
        <v>42</v>
      </c>
      <c r="U394" s="1" t="s">
        <v>43</v>
      </c>
      <c r="V394" s="1" t="s">
        <v>55</v>
      </c>
      <c r="W394" s="1" t="s">
        <v>56</v>
      </c>
      <c r="X394" s="1" t="s">
        <v>43</v>
      </c>
      <c r="Y394" s="2" t="s">
        <v>43</v>
      </c>
      <c r="Z394" s="1" t="s">
        <v>46</v>
      </c>
      <c r="AA394" s="1" t="s">
        <v>174</v>
      </c>
    </row>
    <row r="395" spans="1:27" x14ac:dyDescent="0.25">
      <c r="A395" s="1" t="s">
        <v>2271</v>
      </c>
      <c r="B395" s="1" t="s">
        <v>2272</v>
      </c>
      <c r="C395" s="1" t="s">
        <v>877</v>
      </c>
      <c r="D395" s="1" t="s">
        <v>878</v>
      </c>
      <c r="E395" s="1" t="s">
        <v>30</v>
      </c>
      <c r="F395" s="1" t="s">
        <v>189</v>
      </c>
      <c r="G395" s="1" t="s">
        <v>2307</v>
      </c>
      <c r="H395" s="1" t="s">
        <v>2308</v>
      </c>
      <c r="I395" s="1" t="s">
        <v>7</v>
      </c>
      <c r="J395" s="1" t="s">
        <v>2309</v>
      </c>
      <c r="K395" s="1" t="s">
        <v>135</v>
      </c>
      <c r="L395" s="1" t="s">
        <v>136</v>
      </c>
      <c r="M395" s="1" t="s">
        <v>37</v>
      </c>
      <c r="N395" s="2">
        <v>55188</v>
      </c>
      <c r="O395" s="1" t="s">
        <v>38</v>
      </c>
      <c r="P395" s="2">
        <v>55188</v>
      </c>
      <c r="Q395" s="1" t="s">
        <v>39</v>
      </c>
      <c r="R395" s="1" t="s">
        <v>895</v>
      </c>
      <c r="S395" s="1" t="s">
        <v>54</v>
      </c>
      <c r="T395" s="1" t="s">
        <v>42</v>
      </c>
      <c r="U395" s="1" t="s">
        <v>43</v>
      </c>
      <c r="V395" s="1" t="s">
        <v>55</v>
      </c>
      <c r="W395" s="1" t="s">
        <v>56</v>
      </c>
      <c r="X395" s="1" t="s">
        <v>43</v>
      </c>
      <c r="Y395" s="2" t="s">
        <v>43</v>
      </c>
      <c r="Z395" s="1" t="s">
        <v>46</v>
      </c>
      <c r="AA395" s="1" t="s">
        <v>189</v>
      </c>
    </row>
    <row r="396" spans="1:27" x14ac:dyDescent="0.25">
      <c r="A396" s="1" t="s">
        <v>2271</v>
      </c>
      <c r="B396" s="1" t="s">
        <v>2272</v>
      </c>
      <c r="C396" s="1" t="s">
        <v>877</v>
      </c>
      <c r="D396" s="1" t="s">
        <v>878</v>
      </c>
      <c r="E396" s="1" t="s">
        <v>30</v>
      </c>
      <c r="F396" s="1" t="s">
        <v>189</v>
      </c>
      <c r="G396" s="1" t="s">
        <v>2310</v>
      </c>
      <c r="H396" s="1" t="s">
        <v>2311</v>
      </c>
      <c r="I396" s="1" t="s">
        <v>7</v>
      </c>
      <c r="J396" s="1" t="s">
        <v>2312</v>
      </c>
      <c r="K396" s="1" t="s">
        <v>187</v>
      </c>
      <c r="L396" s="1" t="s">
        <v>188</v>
      </c>
      <c r="M396" s="1" t="s">
        <v>37</v>
      </c>
      <c r="N396" s="2">
        <v>1023339.04</v>
      </c>
      <c r="O396" s="1" t="s">
        <v>38</v>
      </c>
      <c r="P396" s="2">
        <v>1023339.04</v>
      </c>
      <c r="Q396" s="1" t="s">
        <v>39</v>
      </c>
      <c r="R396" s="1" t="s">
        <v>40</v>
      </c>
      <c r="S396" s="1" t="s">
        <v>54</v>
      </c>
      <c r="T396" s="1" t="s">
        <v>42</v>
      </c>
      <c r="U396" s="1" t="s">
        <v>43</v>
      </c>
      <c r="V396" s="1" t="s">
        <v>55</v>
      </c>
      <c r="W396" s="1" t="s">
        <v>56</v>
      </c>
      <c r="X396" s="1" t="s">
        <v>43</v>
      </c>
      <c r="Y396" s="2" t="s">
        <v>43</v>
      </c>
      <c r="Z396" s="1" t="s">
        <v>46</v>
      </c>
      <c r="AA396" s="1" t="s">
        <v>189</v>
      </c>
    </row>
    <row r="397" spans="1:27" x14ac:dyDescent="0.25">
      <c r="A397" s="1" t="s">
        <v>2271</v>
      </c>
      <c r="B397" s="1" t="s">
        <v>2272</v>
      </c>
      <c r="C397" s="1" t="s">
        <v>877</v>
      </c>
      <c r="D397" s="1" t="s">
        <v>878</v>
      </c>
      <c r="E397" s="1" t="s">
        <v>30</v>
      </c>
      <c r="F397" s="1" t="s">
        <v>77</v>
      </c>
      <c r="G397" s="1" t="s">
        <v>2313</v>
      </c>
      <c r="H397" s="1" t="s">
        <v>2314</v>
      </c>
      <c r="I397" s="1" t="s">
        <v>7</v>
      </c>
      <c r="J397" s="1" t="s">
        <v>2315</v>
      </c>
      <c r="K397" s="1" t="s">
        <v>2316</v>
      </c>
      <c r="L397" s="1" t="s">
        <v>2317</v>
      </c>
      <c r="M397" s="1" t="s">
        <v>37</v>
      </c>
      <c r="N397" s="2">
        <v>65000</v>
      </c>
      <c r="O397" s="1" t="s">
        <v>38</v>
      </c>
      <c r="P397" s="2">
        <v>65000</v>
      </c>
      <c r="Q397" s="1" t="s">
        <v>39</v>
      </c>
      <c r="R397" s="1" t="s">
        <v>40</v>
      </c>
      <c r="S397" s="1" t="s">
        <v>41</v>
      </c>
      <c r="T397" s="1" t="s">
        <v>42</v>
      </c>
      <c r="U397" s="1" t="s">
        <v>43</v>
      </c>
      <c r="V397" s="1" t="s">
        <v>44</v>
      </c>
      <c r="W397" s="1" t="s">
        <v>45</v>
      </c>
      <c r="X397" s="1" t="s">
        <v>43</v>
      </c>
      <c r="Y397" s="2" t="s">
        <v>43</v>
      </c>
      <c r="Z397" s="1" t="s">
        <v>46</v>
      </c>
      <c r="AA397" s="1" t="s">
        <v>189</v>
      </c>
    </row>
    <row r="398" spans="1:27" x14ac:dyDescent="0.25">
      <c r="A398" s="1" t="s">
        <v>2271</v>
      </c>
      <c r="B398" s="1" t="s">
        <v>2272</v>
      </c>
      <c r="C398" s="1" t="s">
        <v>877</v>
      </c>
      <c r="D398" s="1" t="s">
        <v>878</v>
      </c>
      <c r="E398" s="1" t="s">
        <v>30</v>
      </c>
      <c r="F398" s="1" t="s">
        <v>76</v>
      </c>
      <c r="G398" s="1" t="s">
        <v>2318</v>
      </c>
      <c r="H398" s="1" t="s">
        <v>2319</v>
      </c>
      <c r="I398" s="1" t="s">
        <v>7</v>
      </c>
      <c r="J398" s="1" t="s">
        <v>2320</v>
      </c>
      <c r="K398" s="1" t="s">
        <v>2321</v>
      </c>
      <c r="L398" s="1" t="s">
        <v>2322</v>
      </c>
      <c r="M398" s="1" t="s">
        <v>37</v>
      </c>
      <c r="N398" s="2">
        <v>57000</v>
      </c>
      <c r="O398" s="1" t="s">
        <v>38</v>
      </c>
      <c r="P398" s="2">
        <v>57000</v>
      </c>
      <c r="Q398" s="1" t="s">
        <v>39</v>
      </c>
      <c r="R398" s="1" t="s">
        <v>40</v>
      </c>
      <c r="S398" s="1" t="s">
        <v>54</v>
      </c>
      <c r="T398" s="1" t="s">
        <v>42</v>
      </c>
      <c r="U398" s="1" t="s">
        <v>43</v>
      </c>
      <c r="V398" s="1" t="s">
        <v>55</v>
      </c>
      <c r="W398" s="1" t="s">
        <v>56</v>
      </c>
      <c r="X398" s="1" t="s">
        <v>43</v>
      </c>
      <c r="Y398" s="2" t="s">
        <v>43</v>
      </c>
      <c r="Z398" s="1" t="s">
        <v>46</v>
      </c>
      <c r="AA398" s="1" t="s">
        <v>76</v>
      </c>
    </row>
    <row r="399" spans="1:27" x14ac:dyDescent="0.25">
      <c r="A399" s="1" t="s">
        <v>2271</v>
      </c>
      <c r="B399" s="1" t="s">
        <v>2272</v>
      </c>
      <c r="C399" s="1" t="s">
        <v>877</v>
      </c>
      <c r="D399" s="1" t="s">
        <v>878</v>
      </c>
      <c r="E399" s="1" t="s">
        <v>30</v>
      </c>
      <c r="F399" s="1" t="s">
        <v>324</v>
      </c>
      <c r="G399" s="1" t="s">
        <v>2323</v>
      </c>
      <c r="H399" s="1" t="s">
        <v>2324</v>
      </c>
      <c r="I399" s="1" t="s">
        <v>7</v>
      </c>
      <c r="J399" s="1" t="s">
        <v>2325</v>
      </c>
      <c r="K399" s="1" t="s">
        <v>135</v>
      </c>
      <c r="L399" s="1" t="s">
        <v>136</v>
      </c>
      <c r="M399" s="1" t="s">
        <v>37</v>
      </c>
      <c r="N399" s="2">
        <v>86884.6</v>
      </c>
      <c r="O399" s="1" t="s">
        <v>38</v>
      </c>
      <c r="P399" s="2">
        <v>86884.6</v>
      </c>
      <c r="Q399" s="1" t="s">
        <v>39</v>
      </c>
      <c r="R399" s="1" t="s">
        <v>895</v>
      </c>
      <c r="S399" s="1" t="s">
        <v>54</v>
      </c>
      <c r="T399" s="1" t="s">
        <v>42</v>
      </c>
      <c r="U399" s="1" t="s">
        <v>43</v>
      </c>
      <c r="V399" s="1" t="s">
        <v>55</v>
      </c>
      <c r="W399" s="1" t="s">
        <v>56</v>
      </c>
      <c r="X399" s="1" t="s">
        <v>43</v>
      </c>
      <c r="Y399" s="2" t="s">
        <v>43</v>
      </c>
      <c r="Z399" s="1" t="s">
        <v>46</v>
      </c>
      <c r="AA399" s="1" t="s">
        <v>324</v>
      </c>
    </row>
    <row r="400" spans="1:27" x14ac:dyDescent="0.25">
      <c r="A400" s="1" t="s">
        <v>2271</v>
      </c>
      <c r="B400" s="1" t="s">
        <v>2272</v>
      </c>
      <c r="C400" s="1" t="s">
        <v>877</v>
      </c>
      <c r="D400" s="1" t="s">
        <v>878</v>
      </c>
      <c r="E400" s="1" t="s">
        <v>30</v>
      </c>
      <c r="F400" s="1" t="s">
        <v>149</v>
      </c>
      <c r="G400" s="1" t="s">
        <v>3299</v>
      </c>
      <c r="H400" s="1" t="s">
        <v>3300</v>
      </c>
      <c r="I400" s="1" t="s">
        <v>7</v>
      </c>
      <c r="J400" s="1" t="s">
        <v>3301</v>
      </c>
      <c r="K400" s="1" t="s">
        <v>232</v>
      </c>
      <c r="L400" s="1" t="s">
        <v>233</v>
      </c>
      <c r="M400" s="1" t="s">
        <v>3055</v>
      </c>
      <c r="N400" s="2">
        <v>190200</v>
      </c>
      <c r="O400" s="1" t="s">
        <v>38</v>
      </c>
      <c r="P400" s="2">
        <v>190200</v>
      </c>
      <c r="Q400" s="1" t="s">
        <v>39</v>
      </c>
      <c r="R400" s="1" t="s">
        <v>40</v>
      </c>
      <c r="S400" s="1" t="s">
        <v>41</v>
      </c>
      <c r="T400" s="1" t="s">
        <v>42</v>
      </c>
      <c r="U400" s="1" t="s">
        <v>43</v>
      </c>
      <c r="V400" s="1" t="s">
        <v>44</v>
      </c>
      <c r="W400" s="1" t="s">
        <v>45</v>
      </c>
      <c r="X400" s="1" t="s">
        <v>43</v>
      </c>
      <c r="Y400" s="2" t="s">
        <v>43</v>
      </c>
      <c r="Z400" s="1" t="s">
        <v>46</v>
      </c>
      <c r="AA400" s="1" t="s">
        <v>149</v>
      </c>
    </row>
    <row r="401" spans="1:27" x14ac:dyDescent="0.25">
      <c r="A401" s="1" t="s">
        <v>2271</v>
      </c>
      <c r="B401" s="1" t="s">
        <v>2272</v>
      </c>
      <c r="C401" s="1" t="s">
        <v>877</v>
      </c>
      <c r="D401" s="1" t="s">
        <v>878</v>
      </c>
      <c r="E401" s="1" t="s">
        <v>30</v>
      </c>
      <c r="F401" s="1" t="s">
        <v>109</v>
      </c>
      <c r="G401" s="1" t="s">
        <v>3995</v>
      </c>
      <c r="H401" s="1" t="s">
        <v>3996</v>
      </c>
      <c r="I401" s="1" t="s">
        <v>7</v>
      </c>
      <c r="J401" s="1" t="s">
        <v>3997</v>
      </c>
      <c r="K401" s="1" t="s">
        <v>3421</v>
      </c>
      <c r="L401" s="1" t="s">
        <v>3422</v>
      </c>
      <c r="M401" s="1" t="s">
        <v>3402</v>
      </c>
      <c r="N401" s="2">
        <v>257500</v>
      </c>
      <c r="O401" s="1" t="s">
        <v>38</v>
      </c>
      <c r="P401" s="2">
        <v>257500</v>
      </c>
      <c r="Q401" s="1" t="s">
        <v>39</v>
      </c>
      <c r="R401" s="1" t="s">
        <v>40</v>
      </c>
      <c r="S401" s="1" t="s">
        <v>54</v>
      </c>
      <c r="T401" s="1" t="s">
        <v>42</v>
      </c>
      <c r="U401" s="1" t="s">
        <v>43</v>
      </c>
      <c r="V401" s="1" t="s">
        <v>55</v>
      </c>
      <c r="W401" s="1" t="s">
        <v>56</v>
      </c>
      <c r="X401" s="1" t="s">
        <v>43</v>
      </c>
      <c r="Y401" s="2" t="s">
        <v>43</v>
      </c>
      <c r="Z401" s="1" t="s">
        <v>46</v>
      </c>
      <c r="AA401" s="1" t="s">
        <v>109</v>
      </c>
    </row>
    <row r="402" spans="1:27" x14ac:dyDescent="0.25">
      <c r="A402" s="1" t="s">
        <v>2271</v>
      </c>
      <c r="B402" s="1" t="s">
        <v>2272</v>
      </c>
      <c r="C402" s="1" t="s">
        <v>877</v>
      </c>
      <c r="D402" s="1" t="s">
        <v>878</v>
      </c>
      <c r="E402" s="1" t="s">
        <v>30</v>
      </c>
      <c r="F402" s="1" t="s">
        <v>252</v>
      </c>
      <c r="G402" s="1" t="s">
        <v>3998</v>
      </c>
      <c r="H402" s="1" t="s">
        <v>3999</v>
      </c>
      <c r="I402" s="1" t="s">
        <v>7</v>
      </c>
      <c r="J402" s="1" t="s">
        <v>4000</v>
      </c>
      <c r="K402" s="1" t="s">
        <v>135</v>
      </c>
      <c r="L402" s="1" t="s">
        <v>136</v>
      </c>
      <c r="M402" s="1" t="s">
        <v>3402</v>
      </c>
      <c r="N402" s="2">
        <v>42000</v>
      </c>
      <c r="O402" s="1" t="s">
        <v>38</v>
      </c>
      <c r="P402" s="2">
        <v>42000</v>
      </c>
      <c r="Q402" s="1" t="s">
        <v>39</v>
      </c>
      <c r="R402" s="1" t="s">
        <v>40</v>
      </c>
      <c r="S402" s="1" t="s">
        <v>54</v>
      </c>
      <c r="T402" s="1" t="s">
        <v>42</v>
      </c>
      <c r="U402" s="1" t="s">
        <v>43</v>
      </c>
      <c r="V402" s="1" t="s">
        <v>55</v>
      </c>
      <c r="W402" s="1" t="s">
        <v>56</v>
      </c>
      <c r="X402" s="1" t="s">
        <v>43</v>
      </c>
      <c r="Y402" s="2" t="s">
        <v>43</v>
      </c>
      <c r="Z402" s="1" t="s">
        <v>46</v>
      </c>
      <c r="AA402" s="1" t="s">
        <v>252</v>
      </c>
    </row>
    <row r="403" spans="1:27" x14ac:dyDescent="0.25">
      <c r="A403" s="1" t="s">
        <v>2271</v>
      </c>
      <c r="B403" s="1" t="s">
        <v>2272</v>
      </c>
      <c r="C403" s="1" t="s">
        <v>877</v>
      </c>
      <c r="D403" s="1" t="s">
        <v>878</v>
      </c>
      <c r="E403" s="1" t="s">
        <v>30</v>
      </c>
      <c r="F403" s="1" t="s">
        <v>141</v>
      </c>
      <c r="G403" s="1" t="s">
        <v>4710</v>
      </c>
      <c r="H403" s="1" t="s">
        <v>4711</v>
      </c>
      <c r="I403" s="1" t="s">
        <v>7</v>
      </c>
      <c r="J403" s="1" t="s">
        <v>4712</v>
      </c>
      <c r="K403" s="1" t="s">
        <v>3506</v>
      </c>
      <c r="L403" s="1" t="s">
        <v>3507</v>
      </c>
      <c r="M403" s="1" t="s">
        <v>4296</v>
      </c>
      <c r="N403" s="2">
        <v>169000</v>
      </c>
      <c r="O403" s="1" t="s">
        <v>38</v>
      </c>
      <c r="P403" s="2">
        <v>169000</v>
      </c>
      <c r="Q403" s="1" t="s">
        <v>39</v>
      </c>
      <c r="R403" s="1" t="s">
        <v>40</v>
      </c>
      <c r="S403" s="1" t="s">
        <v>54</v>
      </c>
      <c r="T403" s="1" t="s">
        <v>42</v>
      </c>
      <c r="U403" s="1" t="s">
        <v>43</v>
      </c>
      <c r="V403" s="1" t="s">
        <v>55</v>
      </c>
      <c r="W403" s="1" t="s">
        <v>56</v>
      </c>
      <c r="X403" s="1" t="s">
        <v>43</v>
      </c>
      <c r="Y403" s="2" t="s">
        <v>43</v>
      </c>
      <c r="Z403" s="1" t="s">
        <v>46</v>
      </c>
      <c r="AA403" s="1" t="s">
        <v>141</v>
      </c>
    </row>
    <row r="404" spans="1:27" x14ac:dyDescent="0.25">
      <c r="A404" s="1" t="s">
        <v>2271</v>
      </c>
      <c r="B404" s="1" t="s">
        <v>2272</v>
      </c>
      <c r="C404" s="1" t="s">
        <v>877</v>
      </c>
      <c r="D404" s="1" t="s">
        <v>878</v>
      </c>
      <c r="E404" s="1" t="s">
        <v>30</v>
      </c>
      <c r="F404" s="1" t="s">
        <v>109</v>
      </c>
      <c r="G404" s="1" t="s">
        <v>4713</v>
      </c>
      <c r="H404" s="1" t="s">
        <v>4714</v>
      </c>
      <c r="I404" s="1" t="s">
        <v>7</v>
      </c>
      <c r="J404" s="1" t="s">
        <v>4715</v>
      </c>
      <c r="K404" s="1" t="s">
        <v>135</v>
      </c>
      <c r="L404" s="1" t="s">
        <v>136</v>
      </c>
      <c r="M404" s="1" t="s">
        <v>4296</v>
      </c>
      <c r="N404" s="2">
        <v>77000</v>
      </c>
      <c r="O404" s="1" t="s">
        <v>38</v>
      </c>
      <c r="P404" s="2">
        <v>77000</v>
      </c>
      <c r="Q404" s="1" t="s">
        <v>39</v>
      </c>
      <c r="R404" s="1" t="s">
        <v>40</v>
      </c>
      <c r="S404" s="1" t="s">
        <v>54</v>
      </c>
      <c r="T404" s="1" t="s">
        <v>42</v>
      </c>
      <c r="U404" s="1" t="s">
        <v>43</v>
      </c>
      <c r="V404" s="1" t="s">
        <v>55</v>
      </c>
      <c r="W404" s="1" t="s">
        <v>56</v>
      </c>
      <c r="X404" s="1" t="s">
        <v>43</v>
      </c>
      <c r="Y404" s="2" t="s">
        <v>43</v>
      </c>
      <c r="Z404" s="1" t="s">
        <v>46</v>
      </c>
      <c r="AA404" s="1" t="s">
        <v>109</v>
      </c>
    </row>
    <row r="405" spans="1:27" x14ac:dyDescent="0.25">
      <c r="A405" s="1" t="s">
        <v>2271</v>
      </c>
      <c r="B405" s="1" t="s">
        <v>2272</v>
      </c>
      <c r="C405" s="1" t="s">
        <v>877</v>
      </c>
      <c r="D405" s="1" t="s">
        <v>878</v>
      </c>
      <c r="E405" s="1" t="s">
        <v>30</v>
      </c>
      <c r="F405" s="1" t="s">
        <v>289</v>
      </c>
      <c r="G405" s="1" t="s">
        <v>4716</v>
      </c>
      <c r="H405" s="1" t="s">
        <v>4717</v>
      </c>
      <c r="I405" s="1" t="s">
        <v>7</v>
      </c>
      <c r="J405" s="1" t="s">
        <v>4718</v>
      </c>
      <c r="K405" s="1" t="s">
        <v>135</v>
      </c>
      <c r="L405" s="1" t="s">
        <v>136</v>
      </c>
      <c r="M405" s="1" t="s">
        <v>4296</v>
      </c>
      <c r="N405" s="2">
        <v>56000</v>
      </c>
      <c r="O405" s="1" t="s">
        <v>38</v>
      </c>
      <c r="P405" s="2">
        <v>56000</v>
      </c>
      <c r="Q405" s="1" t="s">
        <v>39</v>
      </c>
      <c r="R405" s="1" t="s">
        <v>40</v>
      </c>
      <c r="S405" s="1" t="s">
        <v>54</v>
      </c>
      <c r="T405" s="1" t="s">
        <v>42</v>
      </c>
      <c r="U405" s="1" t="s">
        <v>43</v>
      </c>
      <c r="V405" s="1" t="s">
        <v>55</v>
      </c>
      <c r="W405" s="1" t="s">
        <v>56</v>
      </c>
      <c r="X405" s="1" t="s">
        <v>43</v>
      </c>
      <c r="Y405" s="2" t="s">
        <v>43</v>
      </c>
      <c r="Z405" s="1" t="s">
        <v>46</v>
      </c>
      <c r="AA405" s="1" t="s">
        <v>289</v>
      </c>
    </row>
    <row r="406" spans="1:27" x14ac:dyDescent="0.25">
      <c r="A406" s="1" t="s">
        <v>2271</v>
      </c>
      <c r="B406" s="1" t="s">
        <v>2272</v>
      </c>
      <c r="C406" s="1" t="s">
        <v>877</v>
      </c>
      <c r="D406" s="1" t="s">
        <v>878</v>
      </c>
      <c r="E406" s="1" t="s">
        <v>30</v>
      </c>
      <c r="F406" s="1" t="s">
        <v>289</v>
      </c>
      <c r="G406" s="1" t="s">
        <v>5765</v>
      </c>
      <c r="H406" s="1" t="s">
        <v>5766</v>
      </c>
      <c r="I406" s="1" t="s">
        <v>7</v>
      </c>
      <c r="J406" s="1" t="s">
        <v>5767</v>
      </c>
      <c r="K406" s="1" t="s">
        <v>2841</v>
      </c>
      <c r="L406" s="1" t="s">
        <v>2842</v>
      </c>
      <c r="M406" s="1" t="s">
        <v>5053</v>
      </c>
      <c r="N406" s="2">
        <v>288083</v>
      </c>
      <c r="O406" s="1" t="s">
        <v>38</v>
      </c>
      <c r="P406" s="2">
        <v>288083</v>
      </c>
      <c r="Q406" s="1" t="s">
        <v>39</v>
      </c>
      <c r="R406" s="1" t="s">
        <v>40</v>
      </c>
      <c r="S406" s="1" t="s">
        <v>54</v>
      </c>
      <c r="T406" s="1" t="s">
        <v>42</v>
      </c>
      <c r="U406" s="1" t="s">
        <v>43</v>
      </c>
      <c r="V406" s="1" t="s">
        <v>55</v>
      </c>
      <c r="W406" s="1" t="s">
        <v>56</v>
      </c>
      <c r="X406" s="1" t="s">
        <v>43</v>
      </c>
      <c r="Y406" s="2" t="s">
        <v>43</v>
      </c>
      <c r="Z406" s="1" t="s">
        <v>46</v>
      </c>
      <c r="AA406" s="1" t="s">
        <v>289</v>
      </c>
    </row>
    <row r="407" spans="1:27" x14ac:dyDescent="0.25">
      <c r="A407" s="1" t="s">
        <v>2271</v>
      </c>
      <c r="B407" s="1" t="s">
        <v>2272</v>
      </c>
      <c r="C407" s="1" t="s">
        <v>877</v>
      </c>
      <c r="D407" s="1" t="s">
        <v>878</v>
      </c>
      <c r="E407" s="1" t="s">
        <v>30</v>
      </c>
      <c r="F407" s="1" t="s">
        <v>155</v>
      </c>
      <c r="G407" s="1" t="s">
        <v>6346</v>
      </c>
      <c r="H407" s="1" t="s">
        <v>6347</v>
      </c>
      <c r="I407" s="1" t="s">
        <v>7</v>
      </c>
      <c r="J407" s="1" t="s">
        <v>6348</v>
      </c>
      <c r="K407" s="1" t="s">
        <v>99</v>
      </c>
      <c r="L407" s="1" t="s">
        <v>100</v>
      </c>
      <c r="M407" s="1" t="s">
        <v>5928</v>
      </c>
      <c r="N407" s="2">
        <v>288000</v>
      </c>
      <c r="O407" s="1" t="s">
        <v>38</v>
      </c>
      <c r="P407" s="2">
        <v>288000</v>
      </c>
      <c r="Q407" s="1" t="s">
        <v>39</v>
      </c>
      <c r="R407" s="1" t="s">
        <v>40</v>
      </c>
      <c r="S407" s="1" t="s">
        <v>41</v>
      </c>
      <c r="T407" s="1" t="s">
        <v>42</v>
      </c>
      <c r="U407" s="1" t="s">
        <v>43</v>
      </c>
      <c r="V407" s="1" t="s">
        <v>44</v>
      </c>
      <c r="W407" s="1" t="s">
        <v>45</v>
      </c>
      <c r="X407" s="1" t="s">
        <v>43</v>
      </c>
      <c r="Y407" s="2" t="s">
        <v>43</v>
      </c>
      <c r="Z407" s="1" t="s">
        <v>46</v>
      </c>
      <c r="AA407" s="1" t="s">
        <v>903</v>
      </c>
    </row>
    <row r="408" spans="1:27" x14ac:dyDescent="0.25">
      <c r="A408" s="1" t="s">
        <v>2271</v>
      </c>
      <c r="B408" s="1" t="s">
        <v>2272</v>
      </c>
      <c r="C408" s="1" t="s">
        <v>877</v>
      </c>
      <c r="D408" s="1" t="s">
        <v>878</v>
      </c>
      <c r="E408" s="1" t="s">
        <v>30</v>
      </c>
      <c r="F408" s="1" t="s">
        <v>95</v>
      </c>
      <c r="G408" s="1" t="s">
        <v>6349</v>
      </c>
      <c r="H408" s="1" t="s">
        <v>6350</v>
      </c>
      <c r="I408" s="1" t="s">
        <v>7</v>
      </c>
      <c r="J408" s="1" t="s">
        <v>6351</v>
      </c>
      <c r="K408" s="1" t="s">
        <v>99</v>
      </c>
      <c r="L408" s="1" t="s">
        <v>100</v>
      </c>
      <c r="M408" s="1" t="s">
        <v>5928</v>
      </c>
      <c r="N408" s="2">
        <v>81850</v>
      </c>
      <c r="O408" s="1" t="s">
        <v>38</v>
      </c>
      <c r="P408" s="2">
        <v>81850</v>
      </c>
      <c r="Q408" s="1" t="s">
        <v>39</v>
      </c>
      <c r="R408" s="1" t="s">
        <v>40</v>
      </c>
      <c r="S408" s="1" t="s">
        <v>54</v>
      </c>
      <c r="T408" s="1" t="s">
        <v>42</v>
      </c>
      <c r="U408" s="1" t="s">
        <v>43</v>
      </c>
      <c r="V408" s="1" t="s">
        <v>55</v>
      </c>
      <c r="W408" s="1" t="s">
        <v>56</v>
      </c>
      <c r="X408" s="1" t="s">
        <v>43</v>
      </c>
      <c r="Y408" s="2" t="s">
        <v>43</v>
      </c>
      <c r="Z408" s="1" t="s">
        <v>46</v>
      </c>
      <c r="AA408" s="1" t="s">
        <v>95</v>
      </c>
    </row>
    <row r="409" spans="1:27" x14ac:dyDescent="0.25">
      <c r="A409" s="1" t="s">
        <v>2271</v>
      </c>
      <c r="B409" s="1" t="s">
        <v>2272</v>
      </c>
      <c r="C409" s="1" t="s">
        <v>877</v>
      </c>
      <c r="D409" s="1" t="s">
        <v>878</v>
      </c>
      <c r="E409" s="1" t="s">
        <v>30</v>
      </c>
      <c r="F409" s="1" t="s">
        <v>69</v>
      </c>
      <c r="G409" s="1" t="s">
        <v>6352</v>
      </c>
      <c r="H409" s="1" t="s">
        <v>6353</v>
      </c>
      <c r="I409" s="1" t="s">
        <v>7</v>
      </c>
      <c r="J409" s="1" t="s">
        <v>6354</v>
      </c>
      <c r="K409" s="1" t="s">
        <v>135</v>
      </c>
      <c r="L409" s="1" t="s">
        <v>136</v>
      </c>
      <c r="M409" s="1" t="s">
        <v>5928</v>
      </c>
      <c r="N409" s="2">
        <v>153983.44</v>
      </c>
      <c r="O409" s="1" t="s">
        <v>38</v>
      </c>
      <c r="P409" s="2">
        <v>153983.44</v>
      </c>
      <c r="Q409" s="1" t="s">
        <v>39</v>
      </c>
      <c r="R409" s="1" t="s">
        <v>895</v>
      </c>
      <c r="S409" s="1" t="s">
        <v>54</v>
      </c>
      <c r="T409" s="1" t="s">
        <v>42</v>
      </c>
      <c r="U409" s="1" t="s">
        <v>43</v>
      </c>
      <c r="V409" s="1" t="s">
        <v>55</v>
      </c>
      <c r="W409" s="1" t="s">
        <v>56</v>
      </c>
      <c r="X409" s="1" t="s">
        <v>43</v>
      </c>
      <c r="Y409" s="2" t="s">
        <v>43</v>
      </c>
      <c r="Z409" s="1" t="s">
        <v>46</v>
      </c>
      <c r="AA409" s="1" t="s">
        <v>69</v>
      </c>
    </row>
    <row r="410" spans="1:27" x14ac:dyDescent="0.25">
      <c r="A410" s="1" t="s">
        <v>2271</v>
      </c>
      <c r="B410" s="1" t="s">
        <v>2272</v>
      </c>
      <c r="C410" s="1" t="s">
        <v>877</v>
      </c>
      <c r="D410" s="1" t="s">
        <v>878</v>
      </c>
      <c r="E410" s="1" t="s">
        <v>30</v>
      </c>
      <c r="F410" s="1" t="s">
        <v>189</v>
      </c>
      <c r="G410" s="1" t="s">
        <v>6355</v>
      </c>
      <c r="H410" s="1" t="s">
        <v>6356</v>
      </c>
      <c r="I410" s="1" t="s">
        <v>7</v>
      </c>
      <c r="J410" s="1" t="s">
        <v>6357</v>
      </c>
      <c r="K410" s="1" t="s">
        <v>135</v>
      </c>
      <c r="L410" s="1" t="s">
        <v>136</v>
      </c>
      <c r="M410" s="1" t="s">
        <v>5928</v>
      </c>
      <c r="N410" s="2">
        <v>117063.7</v>
      </c>
      <c r="O410" s="1" t="s">
        <v>38</v>
      </c>
      <c r="P410" s="2">
        <v>117063.7</v>
      </c>
      <c r="Q410" s="1" t="s">
        <v>39</v>
      </c>
      <c r="R410" s="1" t="s">
        <v>895</v>
      </c>
      <c r="S410" s="1" t="s">
        <v>54</v>
      </c>
      <c r="T410" s="1" t="s">
        <v>42</v>
      </c>
      <c r="U410" s="1" t="s">
        <v>43</v>
      </c>
      <c r="V410" s="1" t="s">
        <v>55</v>
      </c>
      <c r="W410" s="1" t="s">
        <v>56</v>
      </c>
      <c r="X410" s="1" t="s">
        <v>43</v>
      </c>
      <c r="Y410" s="2" t="s">
        <v>43</v>
      </c>
      <c r="Z410" s="1" t="s">
        <v>46</v>
      </c>
      <c r="AA410" s="1" t="s">
        <v>189</v>
      </c>
    </row>
    <row r="411" spans="1:27" x14ac:dyDescent="0.25">
      <c r="A411" s="1" t="s">
        <v>2271</v>
      </c>
      <c r="B411" s="1" t="s">
        <v>2272</v>
      </c>
      <c r="C411" s="1" t="s">
        <v>877</v>
      </c>
      <c r="D411" s="1" t="s">
        <v>878</v>
      </c>
      <c r="E411" s="1" t="s">
        <v>30</v>
      </c>
      <c r="F411" s="1" t="s">
        <v>558</v>
      </c>
      <c r="G411" s="1" t="s">
        <v>6358</v>
      </c>
      <c r="H411" s="1" t="s">
        <v>6359</v>
      </c>
      <c r="I411" s="1" t="s">
        <v>7</v>
      </c>
      <c r="J411" s="1" t="s">
        <v>6360</v>
      </c>
      <c r="K411" s="1" t="s">
        <v>135</v>
      </c>
      <c r="L411" s="1" t="s">
        <v>136</v>
      </c>
      <c r="M411" s="1" t="s">
        <v>5928</v>
      </c>
      <c r="N411" s="2">
        <v>176123.45</v>
      </c>
      <c r="O411" s="1" t="s">
        <v>38</v>
      </c>
      <c r="P411" s="2">
        <v>176123.45</v>
      </c>
      <c r="Q411" s="1" t="s">
        <v>39</v>
      </c>
      <c r="R411" s="1" t="s">
        <v>40</v>
      </c>
      <c r="S411" s="1" t="s">
        <v>54</v>
      </c>
      <c r="T411" s="1" t="s">
        <v>42</v>
      </c>
      <c r="U411" s="1" t="s">
        <v>43</v>
      </c>
      <c r="V411" s="1" t="s">
        <v>55</v>
      </c>
      <c r="W411" s="1" t="s">
        <v>56</v>
      </c>
      <c r="X411" s="1" t="s">
        <v>43</v>
      </c>
      <c r="Y411" s="2" t="s">
        <v>43</v>
      </c>
      <c r="Z411" s="1" t="s">
        <v>46</v>
      </c>
      <c r="AA411" s="1" t="s">
        <v>558</v>
      </c>
    </row>
    <row r="412" spans="1:27" x14ac:dyDescent="0.25">
      <c r="A412" s="1" t="s">
        <v>2271</v>
      </c>
      <c r="B412" s="1" t="s">
        <v>2272</v>
      </c>
      <c r="C412" s="1" t="s">
        <v>877</v>
      </c>
      <c r="D412" s="1" t="s">
        <v>878</v>
      </c>
      <c r="E412" s="1" t="s">
        <v>30</v>
      </c>
      <c r="F412" s="1" t="s">
        <v>112</v>
      </c>
      <c r="G412" s="1" t="s">
        <v>6361</v>
      </c>
      <c r="H412" s="1" t="s">
        <v>6362</v>
      </c>
      <c r="I412" s="1" t="s">
        <v>7</v>
      </c>
      <c r="J412" s="1" t="s">
        <v>6363</v>
      </c>
      <c r="K412" s="1" t="s">
        <v>135</v>
      </c>
      <c r="L412" s="1" t="s">
        <v>136</v>
      </c>
      <c r="M412" s="1" t="s">
        <v>5928</v>
      </c>
      <c r="N412" s="2">
        <v>122754.53</v>
      </c>
      <c r="O412" s="1" t="s">
        <v>38</v>
      </c>
      <c r="P412" s="2">
        <v>122754.53</v>
      </c>
      <c r="Q412" s="1" t="s">
        <v>39</v>
      </c>
      <c r="R412" s="1" t="s">
        <v>40</v>
      </c>
      <c r="S412" s="1" t="s">
        <v>54</v>
      </c>
      <c r="T412" s="1" t="s">
        <v>42</v>
      </c>
      <c r="U412" s="1" t="s">
        <v>43</v>
      </c>
      <c r="V412" s="1" t="s">
        <v>55</v>
      </c>
      <c r="W412" s="1" t="s">
        <v>56</v>
      </c>
      <c r="X412" s="1" t="s">
        <v>43</v>
      </c>
      <c r="Y412" s="2" t="s">
        <v>43</v>
      </c>
      <c r="Z412" s="1" t="s">
        <v>46</v>
      </c>
      <c r="AA412" s="1" t="s">
        <v>112</v>
      </c>
    </row>
    <row r="413" spans="1:27" x14ac:dyDescent="0.25">
      <c r="A413" s="1" t="s">
        <v>2271</v>
      </c>
      <c r="B413" s="1" t="s">
        <v>2272</v>
      </c>
      <c r="C413" s="1" t="s">
        <v>877</v>
      </c>
      <c r="D413" s="1" t="s">
        <v>878</v>
      </c>
      <c r="E413" s="1" t="s">
        <v>30</v>
      </c>
      <c r="F413" s="1" t="s">
        <v>76</v>
      </c>
      <c r="G413" s="1" t="s">
        <v>6364</v>
      </c>
      <c r="H413" s="1" t="s">
        <v>6365</v>
      </c>
      <c r="I413" s="1" t="s">
        <v>7</v>
      </c>
      <c r="J413" s="1" t="s">
        <v>6366</v>
      </c>
      <c r="K413" s="1" t="s">
        <v>135</v>
      </c>
      <c r="L413" s="1" t="s">
        <v>136</v>
      </c>
      <c r="M413" s="1" t="s">
        <v>5928</v>
      </c>
      <c r="N413" s="2">
        <v>176988.5</v>
      </c>
      <c r="O413" s="1" t="s">
        <v>38</v>
      </c>
      <c r="P413" s="2">
        <v>176988.5</v>
      </c>
      <c r="Q413" s="1" t="s">
        <v>39</v>
      </c>
      <c r="R413" s="1" t="s">
        <v>895</v>
      </c>
      <c r="S413" s="1" t="s">
        <v>54</v>
      </c>
      <c r="T413" s="1" t="s">
        <v>42</v>
      </c>
      <c r="U413" s="1" t="s">
        <v>43</v>
      </c>
      <c r="V413" s="1" t="s">
        <v>55</v>
      </c>
      <c r="W413" s="1" t="s">
        <v>56</v>
      </c>
      <c r="X413" s="1" t="s">
        <v>43</v>
      </c>
      <c r="Y413" s="2" t="s">
        <v>43</v>
      </c>
      <c r="Z413" s="1" t="s">
        <v>46</v>
      </c>
      <c r="AA413" s="1" t="s">
        <v>76</v>
      </c>
    </row>
    <row r="414" spans="1:27" x14ac:dyDescent="0.25">
      <c r="A414" s="1" t="s">
        <v>2271</v>
      </c>
      <c r="B414" s="1" t="s">
        <v>2272</v>
      </c>
      <c r="C414" s="1" t="s">
        <v>877</v>
      </c>
      <c r="D414" s="1" t="s">
        <v>878</v>
      </c>
      <c r="E414" s="1" t="s">
        <v>30</v>
      </c>
      <c r="F414" s="1" t="s">
        <v>252</v>
      </c>
      <c r="G414" s="1" t="s">
        <v>6367</v>
      </c>
      <c r="H414" s="1" t="s">
        <v>6368</v>
      </c>
      <c r="I414" s="1" t="s">
        <v>7</v>
      </c>
      <c r="J414" s="1" t="s">
        <v>6369</v>
      </c>
      <c r="K414" s="1" t="s">
        <v>135</v>
      </c>
      <c r="L414" s="1" t="s">
        <v>136</v>
      </c>
      <c r="M414" s="1" t="s">
        <v>5928</v>
      </c>
      <c r="N414" s="2">
        <v>126784.92</v>
      </c>
      <c r="O414" s="1" t="s">
        <v>38</v>
      </c>
      <c r="P414" s="2">
        <v>126784.92</v>
      </c>
      <c r="Q414" s="1" t="s">
        <v>39</v>
      </c>
      <c r="R414" s="1" t="s">
        <v>895</v>
      </c>
      <c r="S414" s="1" t="s">
        <v>54</v>
      </c>
      <c r="T414" s="1" t="s">
        <v>42</v>
      </c>
      <c r="U414" s="1" t="s">
        <v>43</v>
      </c>
      <c r="V414" s="1" t="s">
        <v>55</v>
      </c>
      <c r="W414" s="1" t="s">
        <v>56</v>
      </c>
      <c r="X414" s="1" t="s">
        <v>43</v>
      </c>
      <c r="Y414" s="2" t="s">
        <v>43</v>
      </c>
      <c r="Z414" s="1" t="s">
        <v>46</v>
      </c>
      <c r="AA414" s="1" t="s">
        <v>252</v>
      </c>
    </row>
    <row r="415" spans="1:27" x14ac:dyDescent="0.25">
      <c r="A415" s="1" t="s">
        <v>2326</v>
      </c>
      <c r="B415" s="1" t="s">
        <v>2327</v>
      </c>
      <c r="C415" s="1" t="s">
        <v>877</v>
      </c>
      <c r="D415" s="1" t="s">
        <v>878</v>
      </c>
      <c r="E415" s="1" t="s">
        <v>30</v>
      </c>
      <c r="F415" s="1" t="s">
        <v>58</v>
      </c>
      <c r="G415" s="1" t="s">
        <v>2328</v>
      </c>
      <c r="H415" s="1" t="s">
        <v>2329</v>
      </c>
      <c r="I415" s="1" t="s">
        <v>7</v>
      </c>
      <c r="J415" s="1" t="s">
        <v>2330</v>
      </c>
      <c r="K415" s="1" t="s">
        <v>127</v>
      </c>
      <c r="L415" s="1" t="s">
        <v>128</v>
      </c>
      <c r="M415" s="1" t="s">
        <v>37</v>
      </c>
      <c r="N415" s="2">
        <v>44000</v>
      </c>
      <c r="O415" s="1" t="s">
        <v>38</v>
      </c>
      <c r="P415" s="2">
        <v>44000</v>
      </c>
      <c r="Q415" s="1" t="s">
        <v>39</v>
      </c>
      <c r="R415" s="1" t="s">
        <v>40</v>
      </c>
      <c r="S415" s="1" t="s">
        <v>54</v>
      </c>
      <c r="T415" s="1" t="s">
        <v>42</v>
      </c>
      <c r="U415" s="1" t="s">
        <v>43</v>
      </c>
      <c r="V415" s="1" t="s">
        <v>55</v>
      </c>
      <c r="W415" s="1" t="s">
        <v>56</v>
      </c>
      <c r="X415" s="1" t="s">
        <v>43</v>
      </c>
      <c r="Y415" s="2" t="s">
        <v>43</v>
      </c>
      <c r="Z415" s="1" t="s">
        <v>46</v>
      </c>
      <c r="AA415" s="1" t="s">
        <v>58</v>
      </c>
    </row>
    <row r="416" spans="1:27" x14ac:dyDescent="0.25">
      <c r="A416" s="1" t="s">
        <v>2326</v>
      </c>
      <c r="B416" s="1" t="s">
        <v>2327</v>
      </c>
      <c r="C416" s="1" t="s">
        <v>877</v>
      </c>
      <c r="D416" s="1" t="s">
        <v>878</v>
      </c>
      <c r="E416" s="1" t="s">
        <v>30</v>
      </c>
      <c r="F416" s="1" t="s">
        <v>58</v>
      </c>
      <c r="G416" s="1" t="s">
        <v>2331</v>
      </c>
      <c r="H416" s="1" t="s">
        <v>2332</v>
      </c>
      <c r="I416" s="1" t="s">
        <v>7</v>
      </c>
      <c r="J416" s="1" t="s">
        <v>2333</v>
      </c>
      <c r="K416" s="1" t="s">
        <v>223</v>
      </c>
      <c r="L416" s="1" t="s">
        <v>224</v>
      </c>
      <c r="M416" s="1" t="s">
        <v>37</v>
      </c>
      <c r="N416" s="2">
        <v>91680</v>
      </c>
      <c r="O416" s="1" t="s">
        <v>38</v>
      </c>
      <c r="P416" s="2">
        <v>91680</v>
      </c>
      <c r="Q416" s="1" t="s">
        <v>39</v>
      </c>
      <c r="R416" s="1" t="s">
        <v>40</v>
      </c>
      <c r="S416" s="1" t="s">
        <v>54</v>
      </c>
      <c r="T416" s="1" t="s">
        <v>42</v>
      </c>
      <c r="U416" s="1" t="s">
        <v>43</v>
      </c>
      <c r="V416" s="1" t="s">
        <v>55</v>
      </c>
      <c r="W416" s="1" t="s">
        <v>56</v>
      </c>
      <c r="X416" s="1" t="s">
        <v>43</v>
      </c>
      <c r="Y416" s="2" t="s">
        <v>43</v>
      </c>
      <c r="Z416" s="1" t="s">
        <v>46</v>
      </c>
      <c r="AA416" s="1" t="s">
        <v>58</v>
      </c>
    </row>
    <row r="417" spans="1:27" x14ac:dyDescent="0.25">
      <c r="A417" s="1" t="s">
        <v>2326</v>
      </c>
      <c r="B417" s="1" t="s">
        <v>2327</v>
      </c>
      <c r="C417" s="1" t="s">
        <v>877</v>
      </c>
      <c r="D417" s="1" t="s">
        <v>878</v>
      </c>
      <c r="E417" s="1" t="s">
        <v>30</v>
      </c>
      <c r="F417" s="1" t="s">
        <v>174</v>
      </c>
      <c r="G417" s="1" t="s">
        <v>2334</v>
      </c>
      <c r="H417" s="1" t="s">
        <v>2335</v>
      </c>
      <c r="I417" s="1" t="s">
        <v>7</v>
      </c>
      <c r="J417" s="1" t="s">
        <v>2336</v>
      </c>
      <c r="K417" s="1" t="s">
        <v>135</v>
      </c>
      <c r="L417" s="1" t="s">
        <v>136</v>
      </c>
      <c r="M417" s="1" t="s">
        <v>37</v>
      </c>
      <c r="N417" s="2">
        <v>208555.97</v>
      </c>
      <c r="O417" s="1" t="s">
        <v>108</v>
      </c>
      <c r="P417" s="2">
        <v>21250</v>
      </c>
      <c r="Q417" s="1" t="s">
        <v>165</v>
      </c>
      <c r="R417" s="1" t="s">
        <v>40</v>
      </c>
      <c r="S417" s="1" t="s">
        <v>54</v>
      </c>
      <c r="T417" s="1" t="s">
        <v>42</v>
      </c>
      <c r="U417" s="1" t="s">
        <v>43</v>
      </c>
      <c r="V417" s="1" t="s">
        <v>55</v>
      </c>
      <c r="W417" s="1" t="s">
        <v>56</v>
      </c>
      <c r="X417" s="1" t="s">
        <v>43</v>
      </c>
      <c r="Y417" s="2" t="s">
        <v>43</v>
      </c>
      <c r="Z417" s="1" t="s">
        <v>46</v>
      </c>
      <c r="AA417" s="1" t="s">
        <v>174</v>
      </c>
    </row>
    <row r="418" spans="1:27" x14ac:dyDescent="0.25">
      <c r="A418" s="1" t="s">
        <v>2326</v>
      </c>
      <c r="B418" s="1" t="s">
        <v>2327</v>
      </c>
      <c r="C418" s="1" t="s">
        <v>877</v>
      </c>
      <c r="D418" s="1" t="s">
        <v>878</v>
      </c>
      <c r="E418" s="1" t="s">
        <v>30</v>
      </c>
      <c r="F418" s="1" t="s">
        <v>174</v>
      </c>
      <c r="G418" s="1" t="s">
        <v>2334</v>
      </c>
      <c r="H418" s="1" t="s">
        <v>2337</v>
      </c>
      <c r="I418" s="1" t="s">
        <v>7</v>
      </c>
      <c r="J418" s="1" t="s">
        <v>2336</v>
      </c>
      <c r="K418" s="1" t="s">
        <v>135</v>
      </c>
      <c r="L418" s="1" t="s">
        <v>136</v>
      </c>
      <c r="M418" s="1" t="s">
        <v>37</v>
      </c>
      <c r="N418" s="2">
        <v>208555.97</v>
      </c>
      <c r="O418" s="1" t="s">
        <v>108</v>
      </c>
      <c r="P418" s="2">
        <v>4250</v>
      </c>
      <c r="Q418" s="1" t="s">
        <v>165</v>
      </c>
      <c r="R418" s="1" t="s">
        <v>40</v>
      </c>
      <c r="S418" s="1" t="s">
        <v>54</v>
      </c>
      <c r="T418" s="1" t="s">
        <v>42</v>
      </c>
      <c r="U418" s="1" t="s">
        <v>43</v>
      </c>
      <c r="V418" s="1" t="s">
        <v>55</v>
      </c>
      <c r="W418" s="1" t="s">
        <v>56</v>
      </c>
      <c r="X418" s="1" t="s">
        <v>43</v>
      </c>
      <c r="Y418" s="2" t="s">
        <v>43</v>
      </c>
      <c r="Z418" s="1" t="s">
        <v>46</v>
      </c>
      <c r="AA418" s="1" t="s">
        <v>174</v>
      </c>
    </row>
    <row r="419" spans="1:27" x14ac:dyDescent="0.25">
      <c r="A419" s="1" t="s">
        <v>2326</v>
      </c>
      <c r="B419" s="1" t="s">
        <v>2327</v>
      </c>
      <c r="C419" s="1" t="s">
        <v>877</v>
      </c>
      <c r="D419" s="1" t="s">
        <v>878</v>
      </c>
      <c r="E419" s="1" t="s">
        <v>30</v>
      </c>
      <c r="F419" s="1" t="s">
        <v>174</v>
      </c>
      <c r="G419" s="1" t="s">
        <v>2334</v>
      </c>
      <c r="H419" s="1" t="s">
        <v>2338</v>
      </c>
      <c r="I419" s="1" t="s">
        <v>7</v>
      </c>
      <c r="J419" s="1" t="s">
        <v>2336</v>
      </c>
      <c r="K419" s="1" t="s">
        <v>135</v>
      </c>
      <c r="L419" s="1" t="s">
        <v>136</v>
      </c>
      <c r="M419" s="1" t="s">
        <v>37</v>
      </c>
      <c r="N419" s="2">
        <v>208555.97</v>
      </c>
      <c r="O419" s="1" t="s">
        <v>108</v>
      </c>
      <c r="P419" s="2">
        <v>4200</v>
      </c>
      <c r="Q419" s="1" t="s">
        <v>165</v>
      </c>
      <c r="R419" s="1" t="s">
        <v>40</v>
      </c>
      <c r="S419" s="1" t="s">
        <v>54</v>
      </c>
      <c r="T419" s="1" t="s">
        <v>42</v>
      </c>
      <c r="U419" s="1" t="s">
        <v>43</v>
      </c>
      <c r="V419" s="1" t="s">
        <v>55</v>
      </c>
      <c r="W419" s="1" t="s">
        <v>56</v>
      </c>
      <c r="X419" s="1" t="s">
        <v>43</v>
      </c>
      <c r="Y419" s="2" t="s">
        <v>43</v>
      </c>
      <c r="Z419" s="1" t="s">
        <v>46</v>
      </c>
      <c r="AA419" s="1" t="s">
        <v>174</v>
      </c>
    </row>
    <row r="420" spans="1:27" x14ac:dyDescent="0.25">
      <c r="A420" s="1" t="s">
        <v>2326</v>
      </c>
      <c r="B420" s="1" t="s">
        <v>2327</v>
      </c>
      <c r="C420" s="1" t="s">
        <v>877</v>
      </c>
      <c r="D420" s="1" t="s">
        <v>878</v>
      </c>
      <c r="E420" s="1" t="s">
        <v>30</v>
      </c>
      <c r="F420" s="1" t="s">
        <v>174</v>
      </c>
      <c r="G420" s="1" t="s">
        <v>2334</v>
      </c>
      <c r="H420" s="1" t="s">
        <v>2339</v>
      </c>
      <c r="I420" s="1" t="s">
        <v>7</v>
      </c>
      <c r="J420" s="1" t="s">
        <v>2336</v>
      </c>
      <c r="K420" s="1" t="s">
        <v>135</v>
      </c>
      <c r="L420" s="1" t="s">
        <v>136</v>
      </c>
      <c r="M420" s="1" t="s">
        <v>37</v>
      </c>
      <c r="N420" s="2">
        <v>208555.97</v>
      </c>
      <c r="O420" s="1" t="s">
        <v>108</v>
      </c>
      <c r="P420" s="2">
        <v>1630</v>
      </c>
      <c r="Q420" s="1" t="s">
        <v>165</v>
      </c>
      <c r="R420" s="1" t="s">
        <v>40</v>
      </c>
      <c r="S420" s="1" t="s">
        <v>54</v>
      </c>
      <c r="T420" s="1" t="s">
        <v>42</v>
      </c>
      <c r="U420" s="1" t="s">
        <v>43</v>
      </c>
      <c r="V420" s="1" t="s">
        <v>55</v>
      </c>
      <c r="W420" s="1" t="s">
        <v>56</v>
      </c>
      <c r="X420" s="1" t="s">
        <v>43</v>
      </c>
      <c r="Y420" s="2" t="s">
        <v>43</v>
      </c>
      <c r="Z420" s="1" t="s">
        <v>46</v>
      </c>
      <c r="AA420" s="1" t="s">
        <v>174</v>
      </c>
    </row>
    <row r="421" spans="1:27" x14ac:dyDescent="0.25">
      <c r="A421" s="1" t="s">
        <v>2326</v>
      </c>
      <c r="B421" s="1" t="s">
        <v>2327</v>
      </c>
      <c r="C421" s="1" t="s">
        <v>877</v>
      </c>
      <c r="D421" s="1" t="s">
        <v>878</v>
      </c>
      <c r="E421" s="1" t="s">
        <v>30</v>
      </c>
      <c r="F421" s="1" t="s">
        <v>174</v>
      </c>
      <c r="G421" s="1" t="s">
        <v>2334</v>
      </c>
      <c r="H421" s="1" t="s">
        <v>2340</v>
      </c>
      <c r="I421" s="1" t="s">
        <v>7</v>
      </c>
      <c r="J421" s="1" t="s">
        <v>2336</v>
      </c>
      <c r="K421" s="1" t="s">
        <v>135</v>
      </c>
      <c r="L421" s="1" t="s">
        <v>136</v>
      </c>
      <c r="M421" s="1" t="s">
        <v>37</v>
      </c>
      <c r="N421" s="2">
        <v>208555.97</v>
      </c>
      <c r="O421" s="1" t="s">
        <v>108</v>
      </c>
      <c r="P421" s="2">
        <v>7200</v>
      </c>
      <c r="Q421" s="1" t="s">
        <v>165</v>
      </c>
      <c r="R421" s="1" t="s">
        <v>40</v>
      </c>
      <c r="S421" s="1" t="s">
        <v>54</v>
      </c>
      <c r="T421" s="1" t="s">
        <v>42</v>
      </c>
      <c r="U421" s="1" t="s">
        <v>43</v>
      </c>
      <c r="V421" s="1" t="s">
        <v>55</v>
      </c>
      <c r="W421" s="1" t="s">
        <v>56</v>
      </c>
      <c r="X421" s="1" t="s">
        <v>43</v>
      </c>
      <c r="Y421" s="2" t="s">
        <v>43</v>
      </c>
      <c r="Z421" s="1" t="s">
        <v>46</v>
      </c>
      <c r="AA421" s="1" t="s">
        <v>174</v>
      </c>
    </row>
    <row r="422" spans="1:27" x14ac:dyDescent="0.25">
      <c r="A422" s="1" t="s">
        <v>2326</v>
      </c>
      <c r="B422" s="1" t="s">
        <v>2327</v>
      </c>
      <c r="C422" s="1" t="s">
        <v>877</v>
      </c>
      <c r="D422" s="1" t="s">
        <v>878</v>
      </c>
      <c r="E422" s="1" t="s">
        <v>30</v>
      </c>
      <c r="F422" s="1" t="s">
        <v>174</v>
      </c>
      <c r="G422" s="1" t="s">
        <v>2334</v>
      </c>
      <c r="H422" s="1" t="s">
        <v>2341</v>
      </c>
      <c r="I422" s="1" t="s">
        <v>7</v>
      </c>
      <c r="J422" s="1" t="s">
        <v>2336</v>
      </c>
      <c r="K422" s="1" t="s">
        <v>135</v>
      </c>
      <c r="L422" s="1" t="s">
        <v>136</v>
      </c>
      <c r="M422" s="1" t="s">
        <v>37</v>
      </c>
      <c r="N422" s="2">
        <v>208555.97</v>
      </c>
      <c r="O422" s="1" t="s">
        <v>108</v>
      </c>
      <c r="P422" s="2">
        <v>2000</v>
      </c>
      <c r="Q422" s="1" t="s">
        <v>165</v>
      </c>
      <c r="R422" s="1" t="s">
        <v>40</v>
      </c>
      <c r="S422" s="1" t="s">
        <v>54</v>
      </c>
      <c r="T422" s="1" t="s">
        <v>42</v>
      </c>
      <c r="U422" s="1" t="s">
        <v>43</v>
      </c>
      <c r="V422" s="1" t="s">
        <v>55</v>
      </c>
      <c r="W422" s="1" t="s">
        <v>56</v>
      </c>
      <c r="X422" s="1" t="s">
        <v>43</v>
      </c>
      <c r="Y422" s="2" t="s">
        <v>43</v>
      </c>
      <c r="Z422" s="1" t="s">
        <v>46</v>
      </c>
      <c r="AA422" s="1" t="s">
        <v>174</v>
      </c>
    </row>
    <row r="423" spans="1:27" x14ac:dyDescent="0.25">
      <c r="A423" s="1" t="s">
        <v>2326</v>
      </c>
      <c r="B423" s="1" t="s">
        <v>2327</v>
      </c>
      <c r="C423" s="1" t="s">
        <v>877</v>
      </c>
      <c r="D423" s="1" t="s">
        <v>878</v>
      </c>
      <c r="E423" s="1" t="s">
        <v>30</v>
      </c>
      <c r="F423" s="1" t="s">
        <v>174</v>
      </c>
      <c r="G423" s="1" t="s">
        <v>2334</v>
      </c>
      <c r="H423" s="1" t="s">
        <v>2342</v>
      </c>
      <c r="I423" s="1" t="s">
        <v>7</v>
      </c>
      <c r="J423" s="1" t="s">
        <v>2336</v>
      </c>
      <c r="K423" s="1" t="s">
        <v>135</v>
      </c>
      <c r="L423" s="1" t="s">
        <v>136</v>
      </c>
      <c r="M423" s="1" t="s">
        <v>37</v>
      </c>
      <c r="N423" s="2">
        <v>208555.97</v>
      </c>
      <c r="O423" s="1" t="s">
        <v>108</v>
      </c>
      <c r="P423" s="2">
        <v>7000</v>
      </c>
      <c r="Q423" s="1" t="s">
        <v>165</v>
      </c>
      <c r="R423" s="1" t="s">
        <v>40</v>
      </c>
      <c r="S423" s="1" t="s">
        <v>54</v>
      </c>
      <c r="T423" s="1" t="s">
        <v>42</v>
      </c>
      <c r="U423" s="1" t="s">
        <v>43</v>
      </c>
      <c r="V423" s="1" t="s">
        <v>55</v>
      </c>
      <c r="W423" s="1" t="s">
        <v>56</v>
      </c>
      <c r="X423" s="1" t="s">
        <v>43</v>
      </c>
      <c r="Y423" s="2" t="s">
        <v>43</v>
      </c>
      <c r="Z423" s="1" t="s">
        <v>46</v>
      </c>
      <c r="AA423" s="1" t="s">
        <v>174</v>
      </c>
    </row>
    <row r="424" spans="1:27" x14ac:dyDescent="0.25">
      <c r="A424" s="1" t="s">
        <v>2326</v>
      </c>
      <c r="B424" s="1" t="s">
        <v>2327</v>
      </c>
      <c r="C424" s="1" t="s">
        <v>877</v>
      </c>
      <c r="D424" s="1" t="s">
        <v>878</v>
      </c>
      <c r="E424" s="1" t="s">
        <v>30</v>
      </c>
      <c r="F424" s="1" t="s">
        <v>174</v>
      </c>
      <c r="G424" s="1" t="s">
        <v>2334</v>
      </c>
      <c r="H424" s="1" t="s">
        <v>2343</v>
      </c>
      <c r="I424" s="1" t="s">
        <v>7</v>
      </c>
      <c r="J424" s="1" t="s">
        <v>2336</v>
      </c>
      <c r="K424" s="1" t="s">
        <v>135</v>
      </c>
      <c r="L424" s="1" t="s">
        <v>136</v>
      </c>
      <c r="M424" s="1" t="s">
        <v>37</v>
      </c>
      <c r="N424" s="2">
        <v>208555.97</v>
      </c>
      <c r="O424" s="1" t="s">
        <v>108</v>
      </c>
      <c r="P424" s="2">
        <v>3600</v>
      </c>
      <c r="Q424" s="1" t="s">
        <v>165</v>
      </c>
      <c r="R424" s="1" t="s">
        <v>40</v>
      </c>
      <c r="S424" s="1" t="s">
        <v>54</v>
      </c>
      <c r="T424" s="1" t="s">
        <v>42</v>
      </c>
      <c r="U424" s="1" t="s">
        <v>43</v>
      </c>
      <c r="V424" s="1" t="s">
        <v>55</v>
      </c>
      <c r="W424" s="1" t="s">
        <v>56</v>
      </c>
      <c r="X424" s="1" t="s">
        <v>43</v>
      </c>
      <c r="Y424" s="2" t="s">
        <v>43</v>
      </c>
      <c r="Z424" s="1" t="s">
        <v>46</v>
      </c>
      <c r="AA424" s="1" t="s">
        <v>174</v>
      </c>
    </row>
    <row r="425" spans="1:27" x14ac:dyDescent="0.25">
      <c r="A425" s="1" t="s">
        <v>2326</v>
      </c>
      <c r="B425" s="1" t="s">
        <v>2327</v>
      </c>
      <c r="C425" s="1" t="s">
        <v>877</v>
      </c>
      <c r="D425" s="1" t="s">
        <v>878</v>
      </c>
      <c r="E425" s="1" t="s">
        <v>30</v>
      </c>
      <c r="F425" s="1" t="s">
        <v>174</v>
      </c>
      <c r="G425" s="1" t="s">
        <v>2334</v>
      </c>
      <c r="H425" s="1" t="s">
        <v>2344</v>
      </c>
      <c r="I425" s="1" t="s">
        <v>7</v>
      </c>
      <c r="J425" s="1" t="s">
        <v>2336</v>
      </c>
      <c r="K425" s="1" t="s">
        <v>135</v>
      </c>
      <c r="L425" s="1" t="s">
        <v>136</v>
      </c>
      <c r="M425" s="1" t="s">
        <v>37</v>
      </c>
      <c r="N425" s="2">
        <v>208555.97</v>
      </c>
      <c r="O425" s="1" t="s">
        <v>108</v>
      </c>
      <c r="P425" s="2">
        <v>700</v>
      </c>
      <c r="Q425" s="1" t="s">
        <v>165</v>
      </c>
      <c r="R425" s="1" t="s">
        <v>40</v>
      </c>
      <c r="S425" s="1" t="s">
        <v>54</v>
      </c>
      <c r="T425" s="1" t="s">
        <v>42</v>
      </c>
      <c r="U425" s="1" t="s">
        <v>43</v>
      </c>
      <c r="V425" s="1" t="s">
        <v>55</v>
      </c>
      <c r="W425" s="1" t="s">
        <v>56</v>
      </c>
      <c r="X425" s="1" t="s">
        <v>43</v>
      </c>
      <c r="Y425" s="2" t="s">
        <v>43</v>
      </c>
      <c r="Z425" s="1" t="s">
        <v>46</v>
      </c>
      <c r="AA425" s="1" t="s">
        <v>174</v>
      </c>
    </row>
    <row r="426" spans="1:27" x14ac:dyDescent="0.25">
      <c r="A426" s="1" t="s">
        <v>2326</v>
      </c>
      <c r="B426" s="1" t="s">
        <v>2327</v>
      </c>
      <c r="C426" s="1" t="s">
        <v>877</v>
      </c>
      <c r="D426" s="1" t="s">
        <v>878</v>
      </c>
      <c r="E426" s="1" t="s">
        <v>30</v>
      </c>
      <c r="F426" s="1" t="s">
        <v>174</v>
      </c>
      <c r="G426" s="1" t="s">
        <v>2334</v>
      </c>
      <c r="H426" s="1" t="s">
        <v>2345</v>
      </c>
      <c r="I426" s="1" t="s">
        <v>7</v>
      </c>
      <c r="J426" s="1" t="s">
        <v>2336</v>
      </c>
      <c r="K426" s="1" t="s">
        <v>135</v>
      </c>
      <c r="L426" s="1" t="s">
        <v>136</v>
      </c>
      <c r="M426" s="1" t="s">
        <v>37</v>
      </c>
      <c r="N426" s="2">
        <v>208555.97</v>
      </c>
      <c r="O426" s="1" t="s">
        <v>108</v>
      </c>
      <c r="P426" s="2">
        <v>3450</v>
      </c>
      <c r="Q426" s="1" t="s">
        <v>165</v>
      </c>
      <c r="R426" s="1" t="s">
        <v>40</v>
      </c>
      <c r="S426" s="1" t="s">
        <v>54</v>
      </c>
      <c r="T426" s="1" t="s">
        <v>42</v>
      </c>
      <c r="U426" s="1" t="s">
        <v>43</v>
      </c>
      <c r="V426" s="1" t="s">
        <v>55</v>
      </c>
      <c r="W426" s="1" t="s">
        <v>56</v>
      </c>
      <c r="X426" s="1" t="s">
        <v>43</v>
      </c>
      <c r="Y426" s="2" t="s">
        <v>43</v>
      </c>
      <c r="Z426" s="1" t="s">
        <v>46</v>
      </c>
      <c r="AA426" s="1" t="s">
        <v>174</v>
      </c>
    </row>
    <row r="427" spans="1:27" x14ac:dyDescent="0.25">
      <c r="A427" s="1" t="s">
        <v>2326</v>
      </c>
      <c r="B427" s="1" t="s">
        <v>2327</v>
      </c>
      <c r="C427" s="1" t="s">
        <v>877</v>
      </c>
      <c r="D427" s="1" t="s">
        <v>878</v>
      </c>
      <c r="E427" s="1" t="s">
        <v>30</v>
      </c>
      <c r="F427" s="1" t="s">
        <v>174</v>
      </c>
      <c r="G427" s="1" t="s">
        <v>2334</v>
      </c>
      <c r="H427" s="1" t="s">
        <v>2346</v>
      </c>
      <c r="I427" s="1" t="s">
        <v>7</v>
      </c>
      <c r="J427" s="1" t="s">
        <v>2336</v>
      </c>
      <c r="K427" s="1" t="s">
        <v>135</v>
      </c>
      <c r="L427" s="1" t="s">
        <v>136</v>
      </c>
      <c r="M427" s="1" t="s">
        <v>37</v>
      </c>
      <c r="N427" s="2">
        <v>208555.97</v>
      </c>
      <c r="O427" s="1" t="s">
        <v>108</v>
      </c>
      <c r="P427" s="2">
        <v>690</v>
      </c>
      <c r="Q427" s="1" t="s">
        <v>165</v>
      </c>
      <c r="R427" s="1" t="s">
        <v>40</v>
      </c>
      <c r="S427" s="1" t="s">
        <v>54</v>
      </c>
      <c r="T427" s="1" t="s">
        <v>42</v>
      </c>
      <c r="U427" s="1" t="s">
        <v>43</v>
      </c>
      <c r="V427" s="1" t="s">
        <v>55</v>
      </c>
      <c r="W427" s="1" t="s">
        <v>56</v>
      </c>
      <c r="X427" s="1" t="s">
        <v>43</v>
      </c>
      <c r="Y427" s="2" t="s">
        <v>43</v>
      </c>
      <c r="Z427" s="1" t="s">
        <v>46</v>
      </c>
      <c r="AA427" s="1" t="s">
        <v>174</v>
      </c>
    </row>
    <row r="428" spans="1:27" x14ac:dyDescent="0.25">
      <c r="A428" s="1" t="s">
        <v>2326</v>
      </c>
      <c r="B428" s="1" t="s">
        <v>2327</v>
      </c>
      <c r="C428" s="1" t="s">
        <v>877</v>
      </c>
      <c r="D428" s="1" t="s">
        <v>878</v>
      </c>
      <c r="E428" s="1" t="s">
        <v>30</v>
      </c>
      <c r="F428" s="1" t="s">
        <v>174</v>
      </c>
      <c r="G428" s="1" t="s">
        <v>2334</v>
      </c>
      <c r="H428" s="1" t="s">
        <v>2347</v>
      </c>
      <c r="I428" s="1" t="s">
        <v>7</v>
      </c>
      <c r="J428" s="1" t="s">
        <v>2336</v>
      </c>
      <c r="K428" s="1" t="s">
        <v>135</v>
      </c>
      <c r="L428" s="1" t="s">
        <v>136</v>
      </c>
      <c r="M428" s="1" t="s">
        <v>37</v>
      </c>
      <c r="N428" s="2">
        <v>208555.97</v>
      </c>
      <c r="O428" s="1" t="s">
        <v>108</v>
      </c>
      <c r="P428" s="2">
        <v>1250</v>
      </c>
      <c r="Q428" s="1" t="s">
        <v>165</v>
      </c>
      <c r="R428" s="1" t="s">
        <v>40</v>
      </c>
      <c r="S428" s="1" t="s">
        <v>54</v>
      </c>
      <c r="T428" s="1" t="s">
        <v>42</v>
      </c>
      <c r="U428" s="1" t="s">
        <v>43</v>
      </c>
      <c r="V428" s="1" t="s">
        <v>55</v>
      </c>
      <c r="W428" s="1" t="s">
        <v>56</v>
      </c>
      <c r="X428" s="1" t="s">
        <v>43</v>
      </c>
      <c r="Y428" s="2" t="s">
        <v>43</v>
      </c>
      <c r="Z428" s="1" t="s">
        <v>46</v>
      </c>
      <c r="AA428" s="1" t="s">
        <v>174</v>
      </c>
    </row>
    <row r="429" spans="1:27" x14ac:dyDescent="0.25">
      <c r="A429" s="1" t="s">
        <v>2326</v>
      </c>
      <c r="B429" s="1" t="s">
        <v>2327</v>
      </c>
      <c r="C429" s="1" t="s">
        <v>877</v>
      </c>
      <c r="D429" s="1" t="s">
        <v>878</v>
      </c>
      <c r="E429" s="1" t="s">
        <v>30</v>
      </c>
      <c r="F429" s="1" t="s">
        <v>174</v>
      </c>
      <c r="G429" s="1" t="s">
        <v>2334</v>
      </c>
      <c r="H429" s="1" t="s">
        <v>2348</v>
      </c>
      <c r="I429" s="1" t="s">
        <v>7</v>
      </c>
      <c r="J429" s="1" t="s">
        <v>2336</v>
      </c>
      <c r="K429" s="1" t="s">
        <v>135</v>
      </c>
      <c r="L429" s="1" t="s">
        <v>136</v>
      </c>
      <c r="M429" s="1" t="s">
        <v>37</v>
      </c>
      <c r="N429" s="2">
        <v>208555.97</v>
      </c>
      <c r="O429" s="1" t="s">
        <v>108</v>
      </c>
      <c r="P429" s="2">
        <v>1250</v>
      </c>
      <c r="Q429" s="1" t="s">
        <v>165</v>
      </c>
      <c r="R429" s="1" t="s">
        <v>40</v>
      </c>
      <c r="S429" s="1" t="s">
        <v>54</v>
      </c>
      <c r="T429" s="1" t="s">
        <v>42</v>
      </c>
      <c r="U429" s="1" t="s">
        <v>43</v>
      </c>
      <c r="V429" s="1" t="s">
        <v>55</v>
      </c>
      <c r="W429" s="1" t="s">
        <v>56</v>
      </c>
      <c r="X429" s="1" t="s">
        <v>43</v>
      </c>
      <c r="Y429" s="2" t="s">
        <v>43</v>
      </c>
      <c r="Z429" s="1" t="s">
        <v>46</v>
      </c>
      <c r="AA429" s="1" t="s">
        <v>174</v>
      </c>
    </row>
    <row r="430" spans="1:27" x14ac:dyDescent="0.25">
      <c r="A430" s="1" t="s">
        <v>2326</v>
      </c>
      <c r="B430" s="1" t="s">
        <v>2327</v>
      </c>
      <c r="C430" s="1" t="s">
        <v>877</v>
      </c>
      <c r="D430" s="1" t="s">
        <v>878</v>
      </c>
      <c r="E430" s="1" t="s">
        <v>30</v>
      </c>
      <c r="F430" s="1" t="s">
        <v>174</v>
      </c>
      <c r="G430" s="1" t="s">
        <v>2334</v>
      </c>
      <c r="H430" s="1" t="s">
        <v>2349</v>
      </c>
      <c r="I430" s="1" t="s">
        <v>7</v>
      </c>
      <c r="J430" s="1" t="s">
        <v>2336</v>
      </c>
      <c r="K430" s="1" t="s">
        <v>135</v>
      </c>
      <c r="L430" s="1" t="s">
        <v>136</v>
      </c>
      <c r="M430" s="1" t="s">
        <v>37</v>
      </c>
      <c r="N430" s="2">
        <v>208555.97</v>
      </c>
      <c r="O430" s="1" t="s">
        <v>108</v>
      </c>
      <c r="P430" s="2">
        <v>870</v>
      </c>
      <c r="Q430" s="1" t="s">
        <v>165</v>
      </c>
      <c r="R430" s="1" t="s">
        <v>40</v>
      </c>
      <c r="S430" s="1" t="s">
        <v>54</v>
      </c>
      <c r="T430" s="1" t="s">
        <v>42</v>
      </c>
      <c r="U430" s="1" t="s">
        <v>43</v>
      </c>
      <c r="V430" s="1" t="s">
        <v>55</v>
      </c>
      <c r="W430" s="1" t="s">
        <v>56</v>
      </c>
      <c r="X430" s="1" t="s">
        <v>43</v>
      </c>
      <c r="Y430" s="2" t="s">
        <v>43</v>
      </c>
      <c r="Z430" s="1" t="s">
        <v>46</v>
      </c>
      <c r="AA430" s="1" t="s">
        <v>174</v>
      </c>
    </row>
    <row r="431" spans="1:27" x14ac:dyDescent="0.25">
      <c r="A431" s="1" t="s">
        <v>2326</v>
      </c>
      <c r="B431" s="1" t="s">
        <v>2327</v>
      </c>
      <c r="C431" s="1" t="s">
        <v>877</v>
      </c>
      <c r="D431" s="1" t="s">
        <v>878</v>
      </c>
      <c r="E431" s="1" t="s">
        <v>30</v>
      </c>
      <c r="F431" s="1" t="s">
        <v>174</v>
      </c>
      <c r="G431" s="1" t="s">
        <v>2334</v>
      </c>
      <c r="H431" s="1" t="s">
        <v>2350</v>
      </c>
      <c r="I431" s="1" t="s">
        <v>7</v>
      </c>
      <c r="J431" s="1" t="s">
        <v>2336</v>
      </c>
      <c r="K431" s="1" t="s">
        <v>135</v>
      </c>
      <c r="L431" s="1" t="s">
        <v>136</v>
      </c>
      <c r="M431" s="1" t="s">
        <v>37</v>
      </c>
      <c r="N431" s="2">
        <v>208555.97</v>
      </c>
      <c r="O431" s="1" t="s">
        <v>108</v>
      </c>
      <c r="P431" s="2">
        <v>195</v>
      </c>
      <c r="Q431" s="1" t="s">
        <v>165</v>
      </c>
      <c r="R431" s="1" t="s">
        <v>40</v>
      </c>
      <c r="S431" s="1" t="s">
        <v>54</v>
      </c>
      <c r="T431" s="1" t="s">
        <v>42</v>
      </c>
      <c r="U431" s="1" t="s">
        <v>43</v>
      </c>
      <c r="V431" s="1" t="s">
        <v>55</v>
      </c>
      <c r="W431" s="1" t="s">
        <v>56</v>
      </c>
      <c r="X431" s="1" t="s">
        <v>43</v>
      </c>
      <c r="Y431" s="2" t="s">
        <v>43</v>
      </c>
      <c r="Z431" s="1" t="s">
        <v>46</v>
      </c>
      <c r="AA431" s="1" t="s">
        <v>174</v>
      </c>
    </row>
    <row r="432" spans="1:27" x14ac:dyDescent="0.25">
      <c r="A432" s="1" t="s">
        <v>2326</v>
      </c>
      <c r="B432" s="1" t="s">
        <v>2327</v>
      </c>
      <c r="C432" s="1" t="s">
        <v>877</v>
      </c>
      <c r="D432" s="1" t="s">
        <v>878</v>
      </c>
      <c r="E432" s="1" t="s">
        <v>30</v>
      </c>
      <c r="F432" s="1" t="s">
        <v>174</v>
      </c>
      <c r="G432" s="1" t="s">
        <v>2334</v>
      </c>
      <c r="H432" s="1" t="s">
        <v>2351</v>
      </c>
      <c r="I432" s="1" t="s">
        <v>7</v>
      </c>
      <c r="J432" s="1" t="s">
        <v>2336</v>
      </c>
      <c r="K432" s="1" t="s">
        <v>135</v>
      </c>
      <c r="L432" s="1" t="s">
        <v>136</v>
      </c>
      <c r="M432" s="1" t="s">
        <v>37</v>
      </c>
      <c r="N432" s="2">
        <v>208555.97</v>
      </c>
      <c r="O432" s="1" t="s">
        <v>108</v>
      </c>
      <c r="P432" s="2">
        <v>2600</v>
      </c>
      <c r="Q432" s="1" t="s">
        <v>165</v>
      </c>
      <c r="R432" s="1" t="s">
        <v>40</v>
      </c>
      <c r="S432" s="1" t="s">
        <v>54</v>
      </c>
      <c r="T432" s="1" t="s">
        <v>42</v>
      </c>
      <c r="U432" s="1" t="s">
        <v>43</v>
      </c>
      <c r="V432" s="1" t="s">
        <v>55</v>
      </c>
      <c r="W432" s="1" t="s">
        <v>56</v>
      </c>
      <c r="X432" s="1" t="s">
        <v>43</v>
      </c>
      <c r="Y432" s="2" t="s">
        <v>43</v>
      </c>
      <c r="Z432" s="1" t="s">
        <v>46</v>
      </c>
      <c r="AA432" s="1" t="s">
        <v>174</v>
      </c>
    </row>
    <row r="433" spans="1:27" x14ac:dyDescent="0.25">
      <c r="A433" s="1" t="s">
        <v>2326</v>
      </c>
      <c r="B433" s="1" t="s">
        <v>2327</v>
      </c>
      <c r="C433" s="1" t="s">
        <v>877</v>
      </c>
      <c r="D433" s="1" t="s">
        <v>878</v>
      </c>
      <c r="E433" s="1" t="s">
        <v>30</v>
      </c>
      <c r="F433" s="1" t="s">
        <v>174</v>
      </c>
      <c r="G433" s="1" t="s">
        <v>2334</v>
      </c>
      <c r="H433" s="1" t="s">
        <v>2352</v>
      </c>
      <c r="I433" s="1" t="s">
        <v>7</v>
      </c>
      <c r="J433" s="1" t="s">
        <v>2336</v>
      </c>
      <c r="K433" s="1" t="s">
        <v>135</v>
      </c>
      <c r="L433" s="1" t="s">
        <v>136</v>
      </c>
      <c r="M433" s="1" t="s">
        <v>37</v>
      </c>
      <c r="N433" s="2">
        <v>208555.97</v>
      </c>
      <c r="O433" s="1" t="s">
        <v>108</v>
      </c>
      <c r="P433" s="2">
        <v>1900</v>
      </c>
      <c r="Q433" s="1" t="s">
        <v>165</v>
      </c>
      <c r="R433" s="1" t="s">
        <v>40</v>
      </c>
      <c r="S433" s="1" t="s">
        <v>54</v>
      </c>
      <c r="T433" s="1" t="s">
        <v>42</v>
      </c>
      <c r="U433" s="1" t="s">
        <v>43</v>
      </c>
      <c r="V433" s="1" t="s">
        <v>55</v>
      </c>
      <c r="W433" s="1" t="s">
        <v>56</v>
      </c>
      <c r="X433" s="1" t="s">
        <v>43</v>
      </c>
      <c r="Y433" s="2" t="s">
        <v>43</v>
      </c>
      <c r="Z433" s="1" t="s">
        <v>46</v>
      </c>
      <c r="AA433" s="1" t="s">
        <v>174</v>
      </c>
    </row>
    <row r="434" spans="1:27" x14ac:dyDescent="0.25">
      <c r="A434" s="1" t="s">
        <v>2326</v>
      </c>
      <c r="B434" s="1" t="s">
        <v>2327</v>
      </c>
      <c r="C434" s="1" t="s">
        <v>877</v>
      </c>
      <c r="D434" s="1" t="s">
        <v>878</v>
      </c>
      <c r="E434" s="1" t="s">
        <v>30</v>
      </c>
      <c r="F434" s="1" t="s">
        <v>174</v>
      </c>
      <c r="G434" s="1" t="s">
        <v>2334</v>
      </c>
      <c r="H434" s="1" t="s">
        <v>2353</v>
      </c>
      <c r="I434" s="1" t="s">
        <v>7</v>
      </c>
      <c r="J434" s="1" t="s">
        <v>2336</v>
      </c>
      <c r="K434" s="1" t="s">
        <v>135</v>
      </c>
      <c r="L434" s="1" t="s">
        <v>136</v>
      </c>
      <c r="M434" s="1" t="s">
        <v>37</v>
      </c>
      <c r="N434" s="2">
        <v>208555.97</v>
      </c>
      <c r="O434" s="1" t="s">
        <v>108</v>
      </c>
      <c r="P434" s="2">
        <v>39000</v>
      </c>
      <c r="Q434" s="1" t="s">
        <v>165</v>
      </c>
      <c r="R434" s="1" t="s">
        <v>40</v>
      </c>
      <c r="S434" s="1" t="s">
        <v>54</v>
      </c>
      <c r="T434" s="1" t="s">
        <v>42</v>
      </c>
      <c r="U434" s="1" t="s">
        <v>43</v>
      </c>
      <c r="V434" s="1" t="s">
        <v>55</v>
      </c>
      <c r="W434" s="1" t="s">
        <v>56</v>
      </c>
      <c r="X434" s="1" t="s">
        <v>43</v>
      </c>
      <c r="Y434" s="2" t="s">
        <v>43</v>
      </c>
      <c r="Z434" s="1" t="s">
        <v>46</v>
      </c>
      <c r="AA434" s="1" t="s">
        <v>174</v>
      </c>
    </row>
    <row r="435" spans="1:27" x14ac:dyDescent="0.25">
      <c r="A435" s="1" t="s">
        <v>2326</v>
      </c>
      <c r="B435" s="1" t="s">
        <v>2327</v>
      </c>
      <c r="C435" s="1" t="s">
        <v>877</v>
      </c>
      <c r="D435" s="1" t="s">
        <v>878</v>
      </c>
      <c r="E435" s="1" t="s">
        <v>30</v>
      </c>
      <c r="F435" s="1" t="s">
        <v>174</v>
      </c>
      <c r="G435" s="1" t="s">
        <v>2334</v>
      </c>
      <c r="H435" s="1" t="s">
        <v>2354</v>
      </c>
      <c r="I435" s="1" t="s">
        <v>7</v>
      </c>
      <c r="J435" s="1" t="s">
        <v>2336</v>
      </c>
      <c r="K435" s="1" t="s">
        <v>135</v>
      </c>
      <c r="L435" s="1" t="s">
        <v>136</v>
      </c>
      <c r="M435" s="1" t="s">
        <v>37</v>
      </c>
      <c r="N435" s="2">
        <v>208555.97</v>
      </c>
      <c r="O435" s="1" t="s">
        <v>108</v>
      </c>
      <c r="P435" s="2">
        <v>873</v>
      </c>
      <c r="Q435" s="1" t="s">
        <v>165</v>
      </c>
      <c r="R435" s="1" t="s">
        <v>40</v>
      </c>
      <c r="S435" s="1" t="s">
        <v>54</v>
      </c>
      <c r="T435" s="1" t="s">
        <v>42</v>
      </c>
      <c r="U435" s="1" t="s">
        <v>43</v>
      </c>
      <c r="V435" s="1" t="s">
        <v>55</v>
      </c>
      <c r="W435" s="1" t="s">
        <v>56</v>
      </c>
      <c r="X435" s="1" t="s">
        <v>43</v>
      </c>
      <c r="Y435" s="2" t="s">
        <v>43</v>
      </c>
      <c r="Z435" s="1" t="s">
        <v>46</v>
      </c>
      <c r="AA435" s="1" t="s">
        <v>174</v>
      </c>
    </row>
    <row r="436" spans="1:27" x14ac:dyDescent="0.25">
      <c r="A436" s="1" t="s">
        <v>2326</v>
      </c>
      <c r="B436" s="1" t="s">
        <v>2327</v>
      </c>
      <c r="C436" s="1" t="s">
        <v>877</v>
      </c>
      <c r="D436" s="1" t="s">
        <v>878</v>
      </c>
      <c r="E436" s="1" t="s">
        <v>30</v>
      </c>
      <c r="F436" s="1" t="s">
        <v>174</v>
      </c>
      <c r="G436" s="1" t="s">
        <v>2334</v>
      </c>
      <c r="H436" s="1" t="s">
        <v>2355</v>
      </c>
      <c r="I436" s="1" t="s">
        <v>7</v>
      </c>
      <c r="J436" s="1" t="s">
        <v>2336</v>
      </c>
      <c r="K436" s="1" t="s">
        <v>135</v>
      </c>
      <c r="L436" s="1" t="s">
        <v>136</v>
      </c>
      <c r="M436" s="1" t="s">
        <v>37</v>
      </c>
      <c r="N436" s="2">
        <v>208555.97</v>
      </c>
      <c r="O436" s="1" t="s">
        <v>108</v>
      </c>
      <c r="P436" s="2">
        <v>3135</v>
      </c>
      <c r="Q436" s="1" t="s">
        <v>165</v>
      </c>
      <c r="R436" s="1" t="s">
        <v>40</v>
      </c>
      <c r="S436" s="1" t="s">
        <v>54</v>
      </c>
      <c r="T436" s="1" t="s">
        <v>42</v>
      </c>
      <c r="U436" s="1" t="s">
        <v>43</v>
      </c>
      <c r="V436" s="1" t="s">
        <v>55</v>
      </c>
      <c r="W436" s="1" t="s">
        <v>56</v>
      </c>
      <c r="X436" s="1" t="s">
        <v>43</v>
      </c>
      <c r="Y436" s="2" t="s">
        <v>43</v>
      </c>
      <c r="Z436" s="1" t="s">
        <v>46</v>
      </c>
      <c r="AA436" s="1" t="s">
        <v>174</v>
      </c>
    </row>
    <row r="437" spans="1:27" x14ac:dyDescent="0.25">
      <c r="A437" s="1" t="s">
        <v>2326</v>
      </c>
      <c r="B437" s="1" t="s">
        <v>2327</v>
      </c>
      <c r="C437" s="1" t="s">
        <v>877</v>
      </c>
      <c r="D437" s="1" t="s">
        <v>878</v>
      </c>
      <c r="E437" s="1" t="s">
        <v>30</v>
      </c>
      <c r="F437" s="1" t="s">
        <v>174</v>
      </c>
      <c r="G437" s="1" t="s">
        <v>2334</v>
      </c>
      <c r="H437" s="1" t="s">
        <v>2356</v>
      </c>
      <c r="I437" s="1" t="s">
        <v>7</v>
      </c>
      <c r="J437" s="1" t="s">
        <v>2336</v>
      </c>
      <c r="K437" s="1" t="s">
        <v>135</v>
      </c>
      <c r="L437" s="1" t="s">
        <v>136</v>
      </c>
      <c r="M437" s="1" t="s">
        <v>37</v>
      </c>
      <c r="N437" s="2">
        <v>208555.97</v>
      </c>
      <c r="O437" s="1" t="s">
        <v>108</v>
      </c>
      <c r="P437" s="2">
        <v>4440</v>
      </c>
      <c r="Q437" s="1" t="s">
        <v>165</v>
      </c>
      <c r="R437" s="1" t="s">
        <v>40</v>
      </c>
      <c r="S437" s="1" t="s">
        <v>54</v>
      </c>
      <c r="T437" s="1" t="s">
        <v>42</v>
      </c>
      <c r="U437" s="1" t="s">
        <v>43</v>
      </c>
      <c r="V437" s="1" t="s">
        <v>55</v>
      </c>
      <c r="W437" s="1" t="s">
        <v>56</v>
      </c>
      <c r="X437" s="1" t="s">
        <v>43</v>
      </c>
      <c r="Y437" s="2" t="s">
        <v>43</v>
      </c>
      <c r="Z437" s="1" t="s">
        <v>46</v>
      </c>
      <c r="AA437" s="1" t="s">
        <v>174</v>
      </c>
    </row>
    <row r="438" spans="1:27" x14ac:dyDescent="0.25">
      <c r="A438" s="1" t="s">
        <v>2326</v>
      </c>
      <c r="B438" s="1" t="s">
        <v>2327</v>
      </c>
      <c r="C438" s="1" t="s">
        <v>877</v>
      </c>
      <c r="D438" s="1" t="s">
        <v>878</v>
      </c>
      <c r="E438" s="1" t="s">
        <v>30</v>
      </c>
      <c r="F438" s="1" t="s">
        <v>174</v>
      </c>
      <c r="G438" s="1" t="s">
        <v>2334</v>
      </c>
      <c r="H438" s="1" t="s">
        <v>2357</v>
      </c>
      <c r="I438" s="1" t="s">
        <v>7</v>
      </c>
      <c r="J438" s="1" t="s">
        <v>2336</v>
      </c>
      <c r="K438" s="1" t="s">
        <v>135</v>
      </c>
      <c r="L438" s="1" t="s">
        <v>136</v>
      </c>
      <c r="M438" s="1" t="s">
        <v>37</v>
      </c>
      <c r="N438" s="2">
        <v>208555.97</v>
      </c>
      <c r="O438" s="1" t="s">
        <v>108</v>
      </c>
      <c r="P438" s="2">
        <v>87.5</v>
      </c>
      <c r="Q438" s="1" t="s">
        <v>165</v>
      </c>
      <c r="R438" s="1" t="s">
        <v>40</v>
      </c>
      <c r="S438" s="1" t="s">
        <v>54</v>
      </c>
      <c r="T438" s="1" t="s">
        <v>42</v>
      </c>
      <c r="U438" s="1" t="s">
        <v>43</v>
      </c>
      <c r="V438" s="1" t="s">
        <v>55</v>
      </c>
      <c r="W438" s="1" t="s">
        <v>56</v>
      </c>
      <c r="X438" s="1" t="s">
        <v>43</v>
      </c>
      <c r="Y438" s="2" t="s">
        <v>43</v>
      </c>
      <c r="Z438" s="1" t="s">
        <v>46</v>
      </c>
      <c r="AA438" s="1" t="s">
        <v>174</v>
      </c>
    </row>
    <row r="439" spans="1:27" x14ac:dyDescent="0.25">
      <c r="A439" s="1" t="s">
        <v>2326</v>
      </c>
      <c r="B439" s="1" t="s">
        <v>2327</v>
      </c>
      <c r="C439" s="1" t="s">
        <v>877</v>
      </c>
      <c r="D439" s="1" t="s">
        <v>878</v>
      </c>
      <c r="E439" s="1" t="s">
        <v>30</v>
      </c>
      <c r="F439" s="1" t="s">
        <v>174</v>
      </c>
      <c r="G439" s="1" t="s">
        <v>2334</v>
      </c>
      <c r="H439" s="1" t="s">
        <v>2358</v>
      </c>
      <c r="I439" s="1" t="s">
        <v>7</v>
      </c>
      <c r="J439" s="1" t="s">
        <v>2336</v>
      </c>
      <c r="K439" s="1" t="s">
        <v>135</v>
      </c>
      <c r="L439" s="1" t="s">
        <v>136</v>
      </c>
      <c r="M439" s="1" t="s">
        <v>37</v>
      </c>
      <c r="N439" s="2">
        <v>208555.97</v>
      </c>
      <c r="O439" s="1" t="s">
        <v>108</v>
      </c>
      <c r="P439" s="2">
        <v>1648</v>
      </c>
      <c r="Q439" s="1" t="s">
        <v>165</v>
      </c>
      <c r="R439" s="1" t="s">
        <v>40</v>
      </c>
      <c r="S439" s="1" t="s">
        <v>54</v>
      </c>
      <c r="T439" s="1" t="s">
        <v>42</v>
      </c>
      <c r="U439" s="1" t="s">
        <v>43</v>
      </c>
      <c r="V439" s="1" t="s">
        <v>55</v>
      </c>
      <c r="W439" s="1" t="s">
        <v>56</v>
      </c>
      <c r="X439" s="1" t="s">
        <v>43</v>
      </c>
      <c r="Y439" s="2" t="s">
        <v>43</v>
      </c>
      <c r="Z439" s="1" t="s">
        <v>46</v>
      </c>
      <c r="AA439" s="1" t="s">
        <v>174</v>
      </c>
    </row>
    <row r="440" spans="1:27" x14ac:dyDescent="0.25">
      <c r="A440" s="1" t="s">
        <v>2326</v>
      </c>
      <c r="B440" s="1" t="s">
        <v>2327</v>
      </c>
      <c r="C440" s="1" t="s">
        <v>877</v>
      </c>
      <c r="D440" s="1" t="s">
        <v>878</v>
      </c>
      <c r="E440" s="1" t="s">
        <v>30</v>
      </c>
      <c r="F440" s="1" t="s">
        <v>174</v>
      </c>
      <c r="G440" s="1" t="s">
        <v>2334</v>
      </c>
      <c r="H440" s="1" t="s">
        <v>2359</v>
      </c>
      <c r="I440" s="1" t="s">
        <v>7</v>
      </c>
      <c r="J440" s="1" t="s">
        <v>2336</v>
      </c>
      <c r="K440" s="1" t="s">
        <v>135</v>
      </c>
      <c r="L440" s="1" t="s">
        <v>136</v>
      </c>
      <c r="M440" s="1" t="s">
        <v>37</v>
      </c>
      <c r="N440" s="2">
        <v>208555.97</v>
      </c>
      <c r="O440" s="1" t="s">
        <v>108</v>
      </c>
      <c r="P440" s="2">
        <v>1580</v>
      </c>
      <c r="Q440" s="1" t="s">
        <v>165</v>
      </c>
      <c r="R440" s="1" t="s">
        <v>40</v>
      </c>
      <c r="S440" s="1" t="s">
        <v>54</v>
      </c>
      <c r="T440" s="1" t="s">
        <v>42</v>
      </c>
      <c r="U440" s="1" t="s">
        <v>43</v>
      </c>
      <c r="V440" s="1" t="s">
        <v>55</v>
      </c>
      <c r="W440" s="1" t="s">
        <v>56</v>
      </c>
      <c r="X440" s="1" t="s">
        <v>43</v>
      </c>
      <c r="Y440" s="2" t="s">
        <v>43</v>
      </c>
      <c r="Z440" s="1" t="s">
        <v>46</v>
      </c>
      <c r="AA440" s="1" t="s">
        <v>174</v>
      </c>
    </row>
    <row r="441" spans="1:27" x14ac:dyDescent="0.25">
      <c r="A441" s="1" t="s">
        <v>2326</v>
      </c>
      <c r="B441" s="1" t="s">
        <v>2327</v>
      </c>
      <c r="C441" s="1" t="s">
        <v>877</v>
      </c>
      <c r="D441" s="1" t="s">
        <v>878</v>
      </c>
      <c r="E441" s="1" t="s">
        <v>30</v>
      </c>
      <c r="F441" s="1" t="s">
        <v>174</v>
      </c>
      <c r="G441" s="1" t="s">
        <v>2334</v>
      </c>
      <c r="H441" s="1" t="s">
        <v>2360</v>
      </c>
      <c r="I441" s="1" t="s">
        <v>7</v>
      </c>
      <c r="J441" s="1" t="s">
        <v>2336</v>
      </c>
      <c r="K441" s="1" t="s">
        <v>135</v>
      </c>
      <c r="L441" s="1" t="s">
        <v>136</v>
      </c>
      <c r="M441" s="1" t="s">
        <v>37</v>
      </c>
      <c r="N441" s="2">
        <v>208555.97</v>
      </c>
      <c r="O441" s="1" t="s">
        <v>108</v>
      </c>
      <c r="P441" s="2">
        <v>590</v>
      </c>
      <c r="Q441" s="1" t="s">
        <v>165</v>
      </c>
      <c r="R441" s="1" t="s">
        <v>40</v>
      </c>
      <c r="S441" s="1" t="s">
        <v>54</v>
      </c>
      <c r="T441" s="1" t="s">
        <v>42</v>
      </c>
      <c r="U441" s="1" t="s">
        <v>43</v>
      </c>
      <c r="V441" s="1" t="s">
        <v>55</v>
      </c>
      <c r="W441" s="1" t="s">
        <v>56</v>
      </c>
      <c r="X441" s="1" t="s">
        <v>43</v>
      </c>
      <c r="Y441" s="2" t="s">
        <v>43</v>
      </c>
      <c r="Z441" s="1" t="s">
        <v>46</v>
      </c>
      <c r="AA441" s="1" t="s">
        <v>174</v>
      </c>
    </row>
    <row r="442" spans="1:27" x14ac:dyDescent="0.25">
      <c r="A442" s="1" t="s">
        <v>2326</v>
      </c>
      <c r="B442" s="1" t="s">
        <v>2327</v>
      </c>
      <c r="C442" s="1" t="s">
        <v>877</v>
      </c>
      <c r="D442" s="1" t="s">
        <v>878</v>
      </c>
      <c r="E442" s="1" t="s">
        <v>30</v>
      </c>
      <c r="F442" s="1" t="s">
        <v>174</v>
      </c>
      <c r="G442" s="1" t="s">
        <v>2334</v>
      </c>
      <c r="H442" s="1" t="s">
        <v>2361</v>
      </c>
      <c r="I442" s="1" t="s">
        <v>7</v>
      </c>
      <c r="J442" s="1" t="s">
        <v>2336</v>
      </c>
      <c r="K442" s="1" t="s">
        <v>135</v>
      </c>
      <c r="L442" s="1" t="s">
        <v>136</v>
      </c>
      <c r="M442" s="1" t="s">
        <v>37</v>
      </c>
      <c r="N442" s="2">
        <v>208555.97</v>
      </c>
      <c r="O442" s="1" t="s">
        <v>108</v>
      </c>
      <c r="P442" s="2">
        <v>119.75</v>
      </c>
      <c r="Q442" s="1" t="s">
        <v>165</v>
      </c>
      <c r="R442" s="1" t="s">
        <v>40</v>
      </c>
      <c r="S442" s="1" t="s">
        <v>54</v>
      </c>
      <c r="T442" s="1" t="s">
        <v>42</v>
      </c>
      <c r="U442" s="1" t="s">
        <v>43</v>
      </c>
      <c r="V442" s="1" t="s">
        <v>55</v>
      </c>
      <c r="W442" s="1" t="s">
        <v>56</v>
      </c>
      <c r="X442" s="1" t="s">
        <v>43</v>
      </c>
      <c r="Y442" s="2" t="s">
        <v>43</v>
      </c>
      <c r="Z442" s="1" t="s">
        <v>46</v>
      </c>
      <c r="AA442" s="1" t="s">
        <v>174</v>
      </c>
    </row>
    <row r="443" spans="1:27" x14ac:dyDescent="0.25">
      <c r="A443" s="1" t="s">
        <v>2326</v>
      </c>
      <c r="B443" s="1" t="s">
        <v>2327</v>
      </c>
      <c r="C443" s="1" t="s">
        <v>877</v>
      </c>
      <c r="D443" s="1" t="s">
        <v>878</v>
      </c>
      <c r="E443" s="1" t="s">
        <v>30</v>
      </c>
      <c r="F443" s="1" t="s">
        <v>174</v>
      </c>
      <c r="G443" s="1" t="s">
        <v>2334</v>
      </c>
      <c r="H443" s="1" t="s">
        <v>2362</v>
      </c>
      <c r="I443" s="1" t="s">
        <v>7</v>
      </c>
      <c r="J443" s="1" t="s">
        <v>2336</v>
      </c>
      <c r="K443" s="1" t="s">
        <v>135</v>
      </c>
      <c r="L443" s="1" t="s">
        <v>136</v>
      </c>
      <c r="M443" s="1" t="s">
        <v>37</v>
      </c>
      <c r="N443" s="2">
        <v>208555.97</v>
      </c>
      <c r="O443" s="1" t="s">
        <v>108</v>
      </c>
      <c r="P443" s="2">
        <v>5500</v>
      </c>
      <c r="Q443" s="1" t="s">
        <v>165</v>
      </c>
      <c r="R443" s="1" t="s">
        <v>40</v>
      </c>
      <c r="S443" s="1" t="s">
        <v>54</v>
      </c>
      <c r="T443" s="1" t="s">
        <v>42</v>
      </c>
      <c r="U443" s="1" t="s">
        <v>43</v>
      </c>
      <c r="V443" s="1" t="s">
        <v>55</v>
      </c>
      <c r="W443" s="1" t="s">
        <v>56</v>
      </c>
      <c r="X443" s="1" t="s">
        <v>43</v>
      </c>
      <c r="Y443" s="2" t="s">
        <v>43</v>
      </c>
      <c r="Z443" s="1" t="s">
        <v>46</v>
      </c>
      <c r="AA443" s="1" t="s">
        <v>174</v>
      </c>
    </row>
    <row r="444" spans="1:27" x14ac:dyDescent="0.25">
      <c r="A444" s="1" t="s">
        <v>2326</v>
      </c>
      <c r="B444" s="1" t="s">
        <v>2327</v>
      </c>
      <c r="C444" s="1" t="s">
        <v>877</v>
      </c>
      <c r="D444" s="1" t="s">
        <v>878</v>
      </c>
      <c r="E444" s="1" t="s">
        <v>30</v>
      </c>
      <c r="F444" s="1" t="s">
        <v>174</v>
      </c>
      <c r="G444" s="1" t="s">
        <v>2334</v>
      </c>
      <c r="H444" s="1" t="s">
        <v>2363</v>
      </c>
      <c r="I444" s="1" t="s">
        <v>7</v>
      </c>
      <c r="J444" s="1" t="s">
        <v>2336</v>
      </c>
      <c r="K444" s="1" t="s">
        <v>135</v>
      </c>
      <c r="L444" s="1" t="s">
        <v>136</v>
      </c>
      <c r="M444" s="1" t="s">
        <v>37</v>
      </c>
      <c r="N444" s="2">
        <v>208555.97</v>
      </c>
      <c r="O444" s="1" t="s">
        <v>108</v>
      </c>
      <c r="P444" s="2">
        <v>150</v>
      </c>
      <c r="Q444" s="1" t="s">
        <v>165</v>
      </c>
      <c r="R444" s="1" t="s">
        <v>40</v>
      </c>
      <c r="S444" s="1" t="s">
        <v>54</v>
      </c>
      <c r="T444" s="1" t="s">
        <v>42</v>
      </c>
      <c r="U444" s="1" t="s">
        <v>43</v>
      </c>
      <c r="V444" s="1" t="s">
        <v>55</v>
      </c>
      <c r="W444" s="1" t="s">
        <v>56</v>
      </c>
      <c r="X444" s="1" t="s">
        <v>43</v>
      </c>
      <c r="Y444" s="2" t="s">
        <v>43</v>
      </c>
      <c r="Z444" s="1" t="s">
        <v>46</v>
      </c>
      <c r="AA444" s="1" t="s">
        <v>174</v>
      </c>
    </row>
    <row r="445" spans="1:27" x14ac:dyDescent="0.25">
      <c r="A445" s="1" t="s">
        <v>2326</v>
      </c>
      <c r="B445" s="1" t="s">
        <v>2327</v>
      </c>
      <c r="C445" s="1" t="s">
        <v>877</v>
      </c>
      <c r="D445" s="1" t="s">
        <v>878</v>
      </c>
      <c r="E445" s="1" t="s">
        <v>30</v>
      </c>
      <c r="F445" s="1" t="s">
        <v>174</v>
      </c>
      <c r="G445" s="1" t="s">
        <v>2334</v>
      </c>
      <c r="H445" s="1" t="s">
        <v>2364</v>
      </c>
      <c r="I445" s="1" t="s">
        <v>7</v>
      </c>
      <c r="J445" s="1" t="s">
        <v>2336</v>
      </c>
      <c r="K445" s="1" t="s">
        <v>135</v>
      </c>
      <c r="L445" s="1" t="s">
        <v>136</v>
      </c>
      <c r="M445" s="1" t="s">
        <v>37</v>
      </c>
      <c r="N445" s="2">
        <v>208555.97</v>
      </c>
      <c r="O445" s="1" t="s">
        <v>108</v>
      </c>
      <c r="P445" s="2">
        <v>690</v>
      </c>
      <c r="Q445" s="1" t="s">
        <v>165</v>
      </c>
      <c r="R445" s="1" t="s">
        <v>40</v>
      </c>
      <c r="S445" s="1" t="s">
        <v>54</v>
      </c>
      <c r="T445" s="1" t="s">
        <v>42</v>
      </c>
      <c r="U445" s="1" t="s">
        <v>43</v>
      </c>
      <c r="V445" s="1" t="s">
        <v>55</v>
      </c>
      <c r="W445" s="1" t="s">
        <v>56</v>
      </c>
      <c r="X445" s="1" t="s">
        <v>43</v>
      </c>
      <c r="Y445" s="2" t="s">
        <v>43</v>
      </c>
      <c r="Z445" s="1" t="s">
        <v>46</v>
      </c>
      <c r="AA445" s="1" t="s">
        <v>174</v>
      </c>
    </row>
    <row r="446" spans="1:27" x14ac:dyDescent="0.25">
      <c r="A446" s="1" t="s">
        <v>2326</v>
      </c>
      <c r="B446" s="1" t="s">
        <v>2327</v>
      </c>
      <c r="C446" s="1" t="s">
        <v>877</v>
      </c>
      <c r="D446" s="1" t="s">
        <v>878</v>
      </c>
      <c r="E446" s="1" t="s">
        <v>30</v>
      </c>
      <c r="F446" s="1" t="s">
        <v>174</v>
      </c>
      <c r="G446" s="1" t="s">
        <v>2334</v>
      </c>
      <c r="H446" s="1" t="s">
        <v>2365</v>
      </c>
      <c r="I446" s="1" t="s">
        <v>7</v>
      </c>
      <c r="J446" s="1" t="s">
        <v>2336</v>
      </c>
      <c r="K446" s="1" t="s">
        <v>135</v>
      </c>
      <c r="L446" s="1" t="s">
        <v>136</v>
      </c>
      <c r="M446" s="1" t="s">
        <v>37</v>
      </c>
      <c r="N446" s="2">
        <v>208555.97</v>
      </c>
      <c r="O446" s="1" t="s">
        <v>108</v>
      </c>
      <c r="P446" s="2">
        <v>260</v>
      </c>
      <c r="Q446" s="1" t="s">
        <v>165</v>
      </c>
      <c r="R446" s="1" t="s">
        <v>40</v>
      </c>
      <c r="S446" s="1" t="s">
        <v>54</v>
      </c>
      <c r="T446" s="1" t="s">
        <v>42</v>
      </c>
      <c r="U446" s="1" t="s">
        <v>43</v>
      </c>
      <c r="V446" s="1" t="s">
        <v>55</v>
      </c>
      <c r="W446" s="1" t="s">
        <v>56</v>
      </c>
      <c r="X446" s="1" t="s">
        <v>43</v>
      </c>
      <c r="Y446" s="2" t="s">
        <v>43</v>
      </c>
      <c r="Z446" s="1" t="s">
        <v>46</v>
      </c>
      <c r="AA446" s="1" t="s">
        <v>174</v>
      </c>
    </row>
    <row r="447" spans="1:27" x14ac:dyDescent="0.25">
      <c r="A447" s="1" t="s">
        <v>2326</v>
      </c>
      <c r="B447" s="1" t="s">
        <v>2327</v>
      </c>
      <c r="C447" s="1" t="s">
        <v>877</v>
      </c>
      <c r="D447" s="1" t="s">
        <v>878</v>
      </c>
      <c r="E447" s="1" t="s">
        <v>30</v>
      </c>
      <c r="F447" s="1" t="s">
        <v>174</v>
      </c>
      <c r="G447" s="1" t="s">
        <v>2334</v>
      </c>
      <c r="H447" s="1" t="s">
        <v>2366</v>
      </c>
      <c r="I447" s="1" t="s">
        <v>7</v>
      </c>
      <c r="J447" s="1" t="s">
        <v>2336</v>
      </c>
      <c r="K447" s="1" t="s">
        <v>135</v>
      </c>
      <c r="L447" s="1" t="s">
        <v>136</v>
      </c>
      <c r="M447" s="1" t="s">
        <v>37</v>
      </c>
      <c r="N447" s="2">
        <v>208555.97</v>
      </c>
      <c r="O447" s="1" t="s">
        <v>108</v>
      </c>
      <c r="P447" s="2">
        <v>645</v>
      </c>
      <c r="Q447" s="1" t="s">
        <v>165</v>
      </c>
      <c r="R447" s="1" t="s">
        <v>40</v>
      </c>
      <c r="S447" s="1" t="s">
        <v>54</v>
      </c>
      <c r="T447" s="1" t="s">
        <v>42</v>
      </c>
      <c r="U447" s="1" t="s">
        <v>43</v>
      </c>
      <c r="V447" s="1" t="s">
        <v>55</v>
      </c>
      <c r="W447" s="1" t="s">
        <v>56</v>
      </c>
      <c r="X447" s="1" t="s">
        <v>43</v>
      </c>
      <c r="Y447" s="2" t="s">
        <v>43</v>
      </c>
      <c r="Z447" s="1" t="s">
        <v>46</v>
      </c>
      <c r="AA447" s="1" t="s">
        <v>174</v>
      </c>
    </row>
    <row r="448" spans="1:27" x14ac:dyDescent="0.25">
      <c r="A448" s="1" t="s">
        <v>2326</v>
      </c>
      <c r="B448" s="1" t="s">
        <v>2327</v>
      </c>
      <c r="C448" s="1" t="s">
        <v>877</v>
      </c>
      <c r="D448" s="1" t="s">
        <v>878</v>
      </c>
      <c r="E448" s="1" t="s">
        <v>30</v>
      </c>
      <c r="F448" s="1" t="s">
        <v>174</v>
      </c>
      <c r="G448" s="1" t="s">
        <v>2334</v>
      </c>
      <c r="H448" s="1" t="s">
        <v>2367</v>
      </c>
      <c r="I448" s="1" t="s">
        <v>7</v>
      </c>
      <c r="J448" s="1" t="s">
        <v>2336</v>
      </c>
      <c r="K448" s="1" t="s">
        <v>135</v>
      </c>
      <c r="L448" s="1" t="s">
        <v>136</v>
      </c>
      <c r="M448" s="1" t="s">
        <v>37</v>
      </c>
      <c r="N448" s="2">
        <v>208555.97</v>
      </c>
      <c r="O448" s="1" t="s">
        <v>108</v>
      </c>
      <c r="P448" s="2">
        <v>3325</v>
      </c>
      <c r="Q448" s="1" t="s">
        <v>165</v>
      </c>
      <c r="R448" s="1" t="s">
        <v>40</v>
      </c>
      <c r="S448" s="1" t="s">
        <v>54</v>
      </c>
      <c r="T448" s="1" t="s">
        <v>42</v>
      </c>
      <c r="U448" s="1" t="s">
        <v>43</v>
      </c>
      <c r="V448" s="1" t="s">
        <v>55</v>
      </c>
      <c r="W448" s="1" t="s">
        <v>56</v>
      </c>
      <c r="X448" s="1" t="s">
        <v>43</v>
      </c>
      <c r="Y448" s="2" t="s">
        <v>43</v>
      </c>
      <c r="Z448" s="1" t="s">
        <v>46</v>
      </c>
      <c r="AA448" s="1" t="s">
        <v>174</v>
      </c>
    </row>
    <row r="449" spans="1:27" x14ac:dyDescent="0.25">
      <c r="A449" s="1" t="s">
        <v>2326</v>
      </c>
      <c r="B449" s="1" t="s">
        <v>2327</v>
      </c>
      <c r="C449" s="1" t="s">
        <v>877</v>
      </c>
      <c r="D449" s="1" t="s">
        <v>878</v>
      </c>
      <c r="E449" s="1" t="s">
        <v>30</v>
      </c>
      <c r="F449" s="1" t="s">
        <v>174</v>
      </c>
      <c r="G449" s="1" t="s">
        <v>2334</v>
      </c>
      <c r="H449" s="1" t="s">
        <v>2368</v>
      </c>
      <c r="I449" s="1" t="s">
        <v>7</v>
      </c>
      <c r="J449" s="1" t="s">
        <v>2336</v>
      </c>
      <c r="K449" s="1" t="s">
        <v>135</v>
      </c>
      <c r="L449" s="1" t="s">
        <v>136</v>
      </c>
      <c r="M449" s="1" t="s">
        <v>37</v>
      </c>
      <c r="N449" s="2">
        <v>208555.97</v>
      </c>
      <c r="O449" s="1" t="s">
        <v>108</v>
      </c>
      <c r="P449" s="2">
        <v>2000</v>
      </c>
      <c r="Q449" s="1" t="s">
        <v>165</v>
      </c>
      <c r="R449" s="1" t="s">
        <v>40</v>
      </c>
      <c r="S449" s="1" t="s">
        <v>54</v>
      </c>
      <c r="T449" s="1" t="s">
        <v>42</v>
      </c>
      <c r="U449" s="1" t="s">
        <v>43</v>
      </c>
      <c r="V449" s="1" t="s">
        <v>55</v>
      </c>
      <c r="W449" s="1" t="s">
        <v>56</v>
      </c>
      <c r="X449" s="1" t="s">
        <v>43</v>
      </c>
      <c r="Y449" s="2" t="s">
        <v>43</v>
      </c>
      <c r="Z449" s="1" t="s">
        <v>46</v>
      </c>
      <c r="AA449" s="1" t="s">
        <v>174</v>
      </c>
    </row>
    <row r="450" spans="1:27" x14ac:dyDescent="0.25">
      <c r="A450" s="1" t="s">
        <v>2326</v>
      </c>
      <c r="B450" s="1" t="s">
        <v>2327</v>
      </c>
      <c r="C450" s="1" t="s">
        <v>877</v>
      </c>
      <c r="D450" s="1" t="s">
        <v>878</v>
      </c>
      <c r="E450" s="1" t="s">
        <v>30</v>
      </c>
      <c r="F450" s="1" t="s">
        <v>174</v>
      </c>
      <c r="G450" s="1" t="s">
        <v>2334</v>
      </c>
      <c r="H450" s="1" t="s">
        <v>2369</v>
      </c>
      <c r="I450" s="1" t="s">
        <v>7</v>
      </c>
      <c r="J450" s="1" t="s">
        <v>2336</v>
      </c>
      <c r="K450" s="1" t="s">
        <v>135</v>
      </c>
      <c r="L450" s="1" t="s">
        <v>136</v>
      </c>
      <c r="M450" s="1" t="s">
        <v>37</v>
      </c>
      <c r="N450" s="2">
        <v>208555.97</v>
      </c>
      <c r="O450" s="1" t="s">
        <v>108</v>
      </c>
      <c r="P450" s="2">
        <v>5000</v>
      </c>
      <c r="Q450" s="1" t="s">
        <v>165</v>
      </c>
      <c r="R450" s="1" t="s">
        <v>40</v>
      </c>
      <c r="S450" s="1" t="s">
        <v>54</v>
      </c>
      <c r="T450" s="1" t="s">
        <v>42</v>
      </c>
      <c r="U450" s="1" t="s">
        <v>43</v>
      </c>
      <c r="V450" s="1" t="s">
        <v>55</v>
      </c>
      <c r="W450" s="1" t="s">
        <v>56</v>
      </c>
      <c r="X450" s="1" t="s">
        <v>43</v>
      </c>
      <c r="Y450" s="2" t="s">
        <v>43</v>
      </c>
      <c r="Z450" s="1" t="s">
        <v>46</v>
      </c>
      <c r="AA450" s="1" t="s">
        <v>174</v>
      </c>
    </row>
    <row r="451" spans="1:27" x14ac:dyDescent="0.25">
      <c r="A451" s="1" t="s">
        <v>2326</v>
      </c>
      <c r="B451" s="1" t="s">
        <v>2327</v>
      </c>
      <c r="C451" s="1" t="s">
        <v>877</v>
      </c>
      <c r="D451" s="1" t="s">
        <v>878</v>
      </c>
      <c r="E451" s="1" t="s">
        <v>30</v>
      </c>
      <c r="F451" s="1" t="s">
        <v>174</v>
      </c>
      <c r="G451" s="1" t="s">
        <v>2334</v>
      </c>
      <c r="H451" s="1" t="s">
        <v>2370</v>
      </c>
      <c r="I451" s="1" t="s">
        <v>7</v>
      </c>
      <c r="J451" s="1" t="s">
        <v>2336</v>
      </c>
      <c r="K451" s="1" t="s">
        <v>135</v>
      </c>
      <c r="L451" s="1" t="s">
        <v>136</v>
      </c>
      <c r="M451" s="1" t="s">
        <v>37</v>
      </c>
      <c r="N451" s="2">
        <v>208555.97</v>
      </c>
      <c r="O451" s="1" t="s">
        <v>108</v>
      </c>
      <c r="P451" s="2">
        <v>10200</v>
      </c>
      <c r="Q451" s="1" t="s">
        <v>165</v>
      </c>
      <c r="R451" s="1" t="s">
        <v>40</v>
      </c>
      <c r="S451" s="1" t="s">
        <v>54</v>
      </c>
      <c r="T451" s="1" t="s">
        <v>42</v>
      </c>
      <c r="U451" s="1" t="s">
        <v>43</v>
      </c>
      <c r="V451" s="1" t="s">
        <v>55</v>
      </c>
      <c r="W451" s="1" t="s">
        <v>56</v>
      </c>
      <c r="X451" s="1" t="s">
        <v>43</v>
      </c>
      <c r="Y451" s="2" t="s">
        <v>43</v>
      </c>
      <c r="Z451" s="1" t="s">
        <v>46</v>
      </c>
      <c r="AA451" s="1" t="s">
        <v>174</v>
      </c>
    </row>
    <row r="452" spans="1:27" x14ac:dyDescent="0.25">
      <c r="A452" s="1" t="s">
        <v>2326</v>
      </c>
      <c r="B452" s="1" t="s">
        <v>2327</v>
      </c>
      <c r="C452" s="1" t="s">
        <v>877</v>
      </c>
      <c r="D452" s="1" t="s">
        <v>878</v>
      </c>
      <c r="E452" s="1" t="s">
        <v>30</v>
      </c>
      <c r="F452" s="1" t="s">
        <v>174</v>
      </c>
      <c r="G452" s="1" t="s">
        <v>2334</v>
      </c>
      <c r="H452" s="1" t="s">
        <v>2371</v>
      </c>
      <c r="I452" s="1" t="s">
        <v>7</v>
      </c>
      <c r="J452" s="1" t="s">
        <v>2336</v>
      </c>
      <c r="K452" s="1" t="s">
        <v>135</v>
      </c>
      <c r="L452" s="1" t="s">
        <v>136</v>
      </c>
      <c r="M452" s="1" t="s">
        <v>37</v>
      </c>
      <c r="N452" s="2">
        <v>208555.97</v>
      </c>
      <c r="O452" s="1" t="s">
        <v>108</v>
      </c>
      <c r="P452" s="2">
        <v>12800</v>
      </c>
      <c r="Q452" s="1" t="s">
        <v>165</v>
      </c>
      <c r="R452" s="1" t="s">
        <v>40</v>
      </c>
      <c r="S452" s="1" t="s">
        <v>54</v>
      </c>
      <c r="T452" s="1" t="s">
        <v>42</v>
      </c>
      <c r="U452" s="1" t="s">
        <v>43</v>
      </c>
      <c r="V452" s="1" t="s">
        <v>55</v>
      </c>
      <c r="W452" s="1" t="s">
        <v>56</v>
      </c>
      <c r="X452" s="1" t="s">
        <v>43</v>
      </c>
      <c r="Y452" s="2" t="s">
        <v>43</v>
      </c>
      <c r="Z452" s="1" t="s">
        <v>46</v>
      </c>
      <c r="AA452" s="1" t="s">
        <v>174</v>
      </c>
    </row>
    <row r="453" spans="1:27" x14ac:dyDescent="0.25">
      <c r="A453" s="1" t="s">
        <v>2326</v>
      </c>
      <c r="B453" s="1" t="s">
        <v>2327</v>
      </c>
      <c r="C453" s="1" t="s">
        <v>877</v>
      </c>
      <c r="D453" s="1" t="s">
        <v>878</v>
      </c>
      <c r="E453" s="1" t="s">
        <v>30</v>
      </c>
      <c r="F453" s="1" t="s">
        <v>174</v>
      </c>
      <c r="G453" s="1" t="s">
        <v>2334</v>
      </c>
      <c r="H453" s="1" t="s">
        <v>2372</v>
      </c>
      <c r="I453" s="1" t="s">
        <v>7</v>
      </c>
      <c r="J453" s="1" t="s">
        <v>2336</v>
      </c>
      <c r="K453" s="1" t="s">
        <v>135</v>
      </c>
      <c r="L453" s="1" t="s">
        <v>136</v>
      </c>
      <c r="M453" s="1" t="s">
        <v>37</v>
      </c>
      <c r="N453" s="2">
        <v>208555.97</v>
      </c>
      <c r="O453" s="1" t="s">
        <v>108</v>
      </c>
      <c r="P453" s="2">
        <v>5670</v>
      </c>
      <c r="Q453" s="1" t="s">
        <v>165</v>
      </c>
      <c r="R453" s="1" t="s">
        <v>40</v>
      </c>
      <c r="S453" s="1" t="s">
        <v>54</v>
      </c>
      <c r="T453" s="1" t="s">
        <v>42</v>
      </c>
      <c r="U453" s="1" t="s">
        <v>43</v>
      </c>
      <c r="V453" s="1" t="s">
        <v>55</v>
      </c>
      <c r="W453" s="1" t="s">
        <v>56</v>
      </c>
      <c r="X453" s="1" t="s">
        <v>43</v>
      </c>
      <c r="Y453" s="2" t="s">
        <v>43</v>
      </c>
      <c r="Z453" s="1" t="s">
        <v>46</v>
      </c>
      <c r="AA453" s="1" t="s">
        <v>174</v>
      </c>
    </row>
    <row r="454" spans="1:27" x14ac:dyDescent="0.25">
      <c r="A454" s="1" t="s">
        <v>2326</v>
      </c>
      <c r="B454" s="1" t="s">
        <v>2327</v>
      </c>
      <c r="C454" s="1" t="s">
        <v>877</v>
      </c>
      <c r="D454" s="1" t="s">
        <v>878</v>
      </c>
      <c r="E454" s="1" t="s">
        <v>30</v>
      </c>
      <c r="F454" s="1" t="s">
        <v>174</v>
      </c>
      <c r="G454" s="1" t="s">
        <v>2334</v>
      </c>
      <c r="H454" s="1" t="s">
        <v>2373</v>
      </c>
      <c r="I454" s="1" t="s">
        <v>7</v>
      </c>
      <c r="J454" s="1" t="s">
        <v>2336</v>
      </c>
      <c r="K454" s="1" t="s">
        <v>135</v>
      </c>
      <c r="L454" s="1" t="s">
        <v>136</v>
      </c>
      <c r="M454" s="1" t="s">
        <v>37</v>
      </c>
      <c r="N454" s="2">
        <v>208555.97</v>
      </c>
      <c r="O454" s="1" t="s">
        <v>108</v>
      </c>
      <c r="P454" s="2">
        <v>2970</v>
      </c>
      <c r="Q454" s="1" t="s">
        <v>165</v>
      </c>
      <c r="R454" s="1" t="s">
        <v>40</v>
      </c>
      <c r="S454" s="1" t="s">
        <v>54</v>
      </c>
      <c r="T454" s="1" t="s">
        <v>42</v>
      </c>
      <c r="U454" s="1" t="s">
        <v>43</v>
      </c>
      <c r="V454" s="1" t="s">
        <v>55</v>
      </c>
      <c r="W454" s="1" t="s">
        <v>56</v>
      </c>
      <c r="X454" s="1" t="s">
        <v>43</v>
      </c>
      <c r="Y454" s="2" t="s">
        <v>43</v>
      </c>
      <c r="Z454" s="1" t="s">
        <v>46</v>
      </c>
      <c r="AA454" s="1" t="s">
        <v>174</v>
      </c>
    </row>
    <row r="455" spans="1:27" x14ac:dyDescent="0.25">
      <c r="A455" s="1" t="s">
        <v>2326</v>
      </c>
      <c r="B455" s="1" t="s">
        <v>2327</v>
      </c>
      <c r="C455" s="1" t="s">
        <v>877</v>
      </c>
      <c r="D455" s="1" t="s">
        <v>878</v>
      </c>
      <c r="E455" s="1" t="s">
        <v>30</v>
      </c>
      <c r="F455" s="1" t="s">
        <v>174</v>
      </c>
      <c r="G455" s="1" t="s">
        <v>2334</v>
      </c>
      <c r="H455" s="1" t="s">
        <v>2374</v>
      </c>
      <c r="I455" s="1" t="s">
        <v>7</v>
      </c>
      <c r="J455" s="1" t="s">
        <v>2336</v>
      </c>
      <c r="K455" s="1" t="s">
        <v>135</v>
      </c>
      <c r="L455" s="1" t="s">
        <v>136</v>
      </c>
      <c r="M455" s="1" t="s">
        <v>37</v>
      </c>
      <c r="N455" s="2">
        <v>208555.97</v>
      </c>
      <c r="O455" s="1" t="s">
        <v>108</v>
      </c>
      <c r="P455" s="2">
        <v>1200</v>
      </c>
      <c r="Q455" s="1" t="s">
        <v>165</v>
      </c>
      <c r="R455" s="1" t="s">
        <v>40</v>
      </c>
      <c r="S455" s="1" t="s">
        <v>54</v>
      </c>
      <c r="T455" s="1" t="s">
        <v>42</v>
      </c>
      <c r="U455" s="1" t="s">
        <v>43</v>
      </c>
      <c r="V455" s="1" t="s">
        <v>55</v>
      </c>
      <c r="W455" s="1" t="s">
        <v>56</v>
      </c>
      <c r="X455" s="1" t="s">
        <v>43</v>
      </c>
      <c r="Y455" s="2" t="s">
        <v>43</v>
      </c>
      <c r="Z455" s="1" t="s">
        <v>46</v>
      </c>
      <c r="AA455" s="1" t="s">
        <v>174</v>
      </c>
    </row>
    <row r="456" spans="1:27" x14ac:dyDescent="0.25">
      <c r="A456" s="1" t="s">
        <v>2326</v>
      </c>
      <c r="B456" s="1" t="s">
        <v>2327</v>
      </c>
      <c r="C456" s="1" t="s">
        <v>877</v>
      </c>
      <c r="D456" s="1" t="s">
        <v>878</v>
      </c>
      <c r="E456" s="1" t="s">
        <v>30</v>
      </c>
      <c r="F456" s="1" t="s">
        <v>174</v>
      </c>
      <c r="G456" s="1" t="s">
        <v>2334</v>
      </c>
      <c r="H456" s="1" t="s">
        <v>2375</v>
      </c>
      <c r="I456" s="1" t="s">
        <v>7</v>
      </c>
      <c r="J456" s="1" t="s">
        <v>2336</v>
      </c>
      <c r="K456" s="1" t="s">
        <v>135</v>
      </c>
      <c r="L456" s="1" t="s">
        <v>136</v>
      </c>
      <c r="M456" s="1" t="s">
        <v>37</v>
      </c>
      <c r="N456" s="2">
        <v>208555.97</v>
      </c>
      <c r="O456" s="1" t="s">
        <v>108</v>
      </c>
      <c r="P456" s="2">
        <v>117.5</v>
      </c>
      <c r="Q456" s="1" t="s">
        <v>165</v>
      </c>
      <c r="R456" s="1" t="s">
        <v>40</v>
      </c>
      <c r="S456" s="1" t="s">
        <v>54</v>
      </c>
      <c r="T456" s="1" t="s">
        <v>42</v>
      </c>
      <c r="U456" s="1" t="s">
        <v>43</v>
      </c>
      <c r="V456" s="1" t="s">
        <v>55</v>
      </c>
      <c r="W456" s="1" t="s">
        <v>56</v>
      </c>
      <c r="X456" s="1" t="s">
        <v>43</v>
      </c>
      <c r="Y456" s="2" t="s">
        <v>43</v>
      </c>
      <c r="Z456" s="1" t="s">
        <v>46</v>
      </c>
      <c r="AA456" s="1" t="s">
        <v>174</v>
      </c>
    </row>
    <row r="457" spans="1:27" x14ac:dyDescent="0.25">
      <c r="A457" s="1" t="s">
        <v>2326</v>
      </c>
      <c r="B457" s="1" t="s">
        <v>2327</v>
      </c>
      <c r="C457" s="1" t="s">
        <v>877</v>
      </c>
      <c r="D457" s="1" t="s">
        <v>878</v>
      </c>
      <c r="E457" s="1" t="s">
        <v>30</v>
      </c>
      <c r="F457" s="1" t="s">
        <v>174</v>
      </c>
      <c r="G457" s="1" t="s">
        <v>2334</v>
      </c>
      <c r="H457" s="1" t="s">
        <v>2376</v>
      </c>
      <c r="I457" s="1" t="s">
        <v>7</v>
      </c>
      <c r="J457" s="1" t="s">
        <v>2336</v>
      </c>
      <c r="K457" s="1" t="s">
        <v>135</v>
      </c>
      <c r="L457" s="1" t="s">
        <v>136</v>
      </c>
      <c r="M457" s="1" t="s">
        <v>37</v>
      </c>
      <c r="N457" s="2">
        <v>208555.97</v>
      </c>
      <c r="O457" s="1" t="s">
        <v>108</v>
      </c>
      <c r="P457" s="2">
        <v>115</v>
      </c>
      <c r="Q457" s="1" t="s">
        <v>165</v>
      </c>
      <c r="R457" s="1" t="s">
        <v>40</v>
      </c>
      <c r="S457" s="1" t="s">
        <v>54</v>
      </c>
      <c r="T457" s="1" t="s">
        <v>42</v>
      </c>
      <c r="U457" s="1" t="s">
        <v>43</v>
      </c>
      <c r="V457" s="1" t="s">
        <v>55</v>
      </c>
      <c r="W457" s="1" t="s">
        <v>56</v>
      </c>
      <c r="X457" s="1" t="s">
        <v>43</v>
      </c>
      <c r="Y457" s="2" t="s">
        <v>43</v>
      </c>
      <c r="Z457" s="1" t="s">
        <v>46</v>
      </c>
      <c r="AA457" s="1" t="s">
        <v>174</v>
      </c>
    </row>
    <row r="458" spans="1:27" x14ac:dyDescent="0.25">
      <c r="A458" s="1" t="s">
        <v>2326</v>
      </c>
      <c r="B458" s="1" t="s">
        <v>2327</v>
      </c>
      <c r="C458" s="1" t="s">
        <v>877</v>
      </c>
      <c r="D458" s="1" t="s">
        <v>878</v>
      </c>
      <c r="E458" s="1" t="s">
        <v>30</v>
      </c>
      <c r="F458" s="1" t="s">
        <v>174</v>
      </c>
      <c r="G458" s="1" t="s">
        <v>2334</v>
      </c>
      <c r="H458" s="1" t="s">
        <v>2377</v>
      </c>
      <c r="I458" s="1" t="s">
        <v>7</v>
      </c>
      <c r="J458" s="1" t="s">
        <v>2336</v>
      </c>
      <c r="K458" s="1" t="s">
        <v>135</v>
      </c>
      <c r="L458" s="1" t="s">
        <v>136</v>
      </c>
      <c r="M458" s="1" t="s">
        <v>37</v>
      </c>
      <c r="N458" s="2">
        <v>208555.97</v>
      </c>
      <c r="O458" s="1" t="s">
        <v>108</v>
      </c>
      <c r="P458" s="2">
        <v>4700</v>
      </c>
      <c r="Q458" s="1" t="s">
        <v>165</v>
      </c>
      <c r="R458" s="1" t="s">
        <v>40</v>
      </c>
      <c r="S458" s="1" t="s">
        <v>54</v>
      </c>
      <c r="T458" s="1" t="s">
        <v>42</v>
      </c>
      <c r="U458" s="1" t="s">
        <v>43</v>
      </c>
      <c r="V458" s="1" t="s">
        <v>55</v>
      </c>
      <c r="W458" s="1" t="s">
        <v>56</v>
      </c>
      <c r="X458" s="1" t="s">
        <v>43</v>
      </c>
      <c r="Y458" s="2" t="s">
        <v>43</v>
      </c>
      <c r="Z458" s="1" t="s">
        <v>46</v>
      </c>
      <c r="AA458" s="1" t="s">
        <v>174</v>
      </c>
    </row>
    <row r="459" spans="1:27" x14ac:dyDescent="0.25">
      <c r="A459" s="1" t="s">
        <v>2326</v>
      </c>
      <c r="B459" s="1" t="s">
        <v>2327</v>
      </c>
      <c r="C459" s="1" t="s">
        <v>877</v>
      </c>
      <c r="D459" s="1" t="s">
        <v>878</v>
      </c>
      <c r="E459" s="1" t="s">
        <v>30</v>
      </c>
      <c r="F459" s="1" t="s">
        <v>174</v>
      </c>
      <c r="G459" s="1" t="s">
        <v>2334</v>
      </c>
      <c r="H459" s="1" t="s">
        <v>2378</v>
      </c>
      <c r="I459" s="1" t="s">
        <v>7</v>
      </c>
      <c r="J459" s="1" t="s">
        <v>2336</v>
      </c>
      <c r="K459" s="1" t="s">
        <v>135</v>
      </c>
      <c r="L459" s="1" t="s">
        <v>136</v>
      </c>
      <c r="M459" s="1" t="s">
        <v>37</v>
      </c>
      <c r="N459" s="2">
        <v>208555.97</v>
      </c>
      <c r="O459" s="1" t="s">
        <v>108</v>
      </c>
      <c r="P459" s="2">
        <v>3200</v>
      </c>
      <c r="Q459" s="1" t="s">
        <v>165</v>
      </c>
      <c r="R459" s="1" t="s">
        <v>40</v>
      </c>
      <c r="S459" s="1" t="s">
        <v>54</v>
      </c>
      <c r="T459" s="1" t="s">
        <v>42</v>
      </c>
      <c r="U459" s="1" t="s">
        <v>43</v>
      </c>
      <c r="V459" s="1" t="s">
        <v>55</v>
      </c>
      <c r="W459" s="1" t="s">
        <v>56</v>
      </c>
      <c r="X459" s="1" t="s">
        <v>43</v>
      </c>
      <c r="Y459" s="2" t="s">
        <v>43</v>
      </c>
      <c r="Z459" s="1" t="s">
        <v>46</v>
      </c>
      <c r="AA459" s="1" t="s">
        <v>174</v>
      </c>
    </row>
    <row r="460" spans="1:27" x14ac:dyDescent="0.25">
      <c r="A460" s="1" t="s">
        <v>2326</v>
      </c>
      <c r="B460" s="1" t="s">
        <v>2327</v>
      </c>
      <c r="C460" s="1" t="s">
        <v>877</v>
      </c>
      <c r="D460" s="1" t="s">
        <v>878</v>
      </c>
      <c r="E460" s="1" t="s">
        <v>30</v>
      </c>
      <c r="F460" s="1" t="s">
        <v>174</v>
      </c>
      <c r="G460" s="1" t="s">
        <v>2334</v>
      </c>
      <c r="H460" s="1" t="s">
        <v>2379</v>
      </c>
      <c r="I460" s="1" t="s">
        <v>7</v>
      </c>
      <c r="J460" s="1" t="s">
        <v>2336</v>
      </c>
      <c r="K460" s="1" t="s">
        <v>135</v>
      </c>
      <c r="L460" s="1" t="s">
        <v>136</v>
      </c>
      <c r="M460" s="1" t="s">
        <v>37</v>
      </c>
      <c r="N460" s="2">
        <v>208555.97</v>
      </c>
      <c r="O460" s="1" t="s">
        <v>108</v>
      </c>
      <c r="P460" s="2">
        <v>5390</v>
      </c>
      <c r="Q460" s="1" t="s">
        <v>165</v>
      </c>
      <c r="R460" s="1" t="s">
        <v>40</v>
      </c>
      <c r="S460" s="1" t="s">
        <v>54</v>
      </c>
      <c r="T460" s="1" t="s">
        <v>42</v>
      </c>
      <c r="U460" s="1" t="s">
        <v>43</v>
      </c>
      <c r="V460" s="1" t="s">
        <v>55</v>
      </c>
      <c r="W460" s="1" t="s">
        <v>56</v>
      </c>
      <c r="X460" s="1" t="s">
        <v>43</v>
      </c>
      <c r="Y460" s="2" t="s">
        <v>43</v>
      </c>
      <c r="Z460" s="1" t="s">
        <v>46</v>
      </c>
      <c r="AA460" s="1" t="s">
        <v>174</v>
      </c>
    </row>
    <row r="461" spans="1:27" x14ac:dyDescent="0.25">
      <c r="A461" s="1" t="s">
        <v>2326</v>
      </c>
      <c r="B461" s="1" t="s">
        <v>2327</v>
      </c>
      <c r="C461" s="1" t="s">
        <v>877</v>
      </c>
      <c r="D461" s="1" t="s">
        <v>878</v>
      </c>
      <c r="E461" s="1" t="s">
        <v>30</v>
      </c>
      <c r="F461" s="1" t="s">
        <v>174</v>
      </c>
      <c r="G461" s="1" t="s">
        <v>2334</v>
      </c>
      <c r="H461" s="1" t="s">
        <v>2380</v>
      </c>
      <c r="I461" s="1" t="s">
        <v>7</v>
      </c>
      <c r="J461" s="1" t="s">
        <v>2336</v>
      </c>
      <c r="K461" s="1" t="s">
        <v>135</v>
      </c>
      <c r="L461" s="1" t="s">
        <v>136</v>
      </c>
      <c r="M461" s="1" t="s">
        <v>37</v>
      </c>
      <c r="N461" s="2">
        <v>208555.97</v>
      </c>
      <c r="O461" s="1" t="s">
        <v>108</v>
      </c>
      <c r="P461" s="2">
        <v>7840</v>
      </c>
      <c r="Q461" s="1" t="s">
        <v>165</v>
      </c>
      <c r="R461" s="1" t="s">
        <v>40</v>
      </c>
      <c r="S461" s="1" t="s">
        <v>54</v>
      </c>
      <c r="T461" s="1" t="s">
        <v>42</v>
      </c>
      <c r="U461" s="1" t="s">
        <v>43</v>
      </c>
      <c r="V461" s="1" t="s">
        <v>55</v>
      </c>
      <c r="W461" s="1" t="s">
        <v>56</v>
      </c>
      <c r="X461" s="1" t="s">
        <v>43</v>
      </c>
      <c r="Y461" s="2" t="s">
        <v>43</v>
      </c>
      <c r="Z461" s="1" t="s">
        <v>46</v>
      </c>
      <c r="AA461" s="1" t="s">
        <v>174</v>
      </c>
    </row>
    <row r="462" spans="1:27" x14ac:dyDescent="0.25">
      <c r="A462" s="1" t="s">
        <v>2326</v>
      </c>
      <c r="B462" s="1" t="s">
        <v>2327</v>
      </c>
      <c r="C462" s="1" t="s">
        <v>877</v>
      </c>
      <c r="D462" s="1" t="s">
        <v>878</v>
      </c>
      <c r="E462" s="1" t="s">
        <v>30</v>
      </c>
      <c r="F462" s="1" t="s">
        <v>174</v>
      </c>
      <c r="G462" s="1" t="s">
        <v>2334</v>
      </c>
      <c r="H462" s="1" t="s">
        <v>2381</v>
      </c>
      <c r="I462" s="1" t="s">
        <v>7</v>
      </c>
      <c r="J462" s="1" t="s">
        <v>2336</v>
      </c>
      <c r="K462" s="1" t="s">
        <v>135</v>
      </c>
      <c r="L462" s="1" t="s">
        <v>136</v>
      </c>
      <c r="M462" s="1" t="s">
        <v>37</v>
      </c>
      <c r="N462" s="2">
        <v>208555.97</v>
      </c>
      <c r="O462" s="1" t="s">
        <v>108</v>
      </c>
      <c r="P462" s="2">
        <v>4275</v>
      </c>
      <c r="Q462" s="1" t="s">
        <v>165</v>
      </c>
      <c r="R462" s="1" t="s">
        <v>40</v>
      </c>
      <c r="S462" s="1" t="s">
        <v>54</v>
      </c>
      <c r="T462" s="1" t="s">
        <v>42</v>
      </c>
      <c r="U462" s="1" t="s">
        <v>43</v>
      </c>
      <c r="V462" s="1" t="s">
        <v>55</v>
      </c>
      <c r="W462" s="1" t="s">
        <v>56</v>
      </c>
      <c r="X462" s="1" t="s">
        <v>43</v>
      </c>
      <c r="Y462" s="2" t="s">
        <v>43</v>
      </c>
      <c r="Z462" s="1" t="s">
        <v>46</v>
      </c>
      <c r="AA462" s="1" t="s">
        <v>174</v>
      </c>
    </row>
    <row r="463" spans="1:27" x14ac:dyDescent="0.25">
      <c r="A463" s="1" t="s">
        <v>2326</v>
      </c>
      <c r="B463" s="1" t="s">
        <v>2327</v>
      </c>
      <c r="C463" s="1" t="s">
        <v>877</v>
      </c>
      <c r="D463" s="1" t="s">
        <v>878</v>
      </c>
      <c r="E463" s="1" t="s">
        <v>30</v>
      </c>
      <c r="F463" s="1" t="s">
        <v>174</v>
      </c>
      <c r="G463" s="1" t="s">
        <v>2334</v>
      </c>
      <c r="H463" s="1" t="s">
        <v>2382</v>
      </c>
      <c r="I463" s="1" t="s">
        <v>7</v>
      </c>
      <c r="J463" s="1" t="s">
        <v>2336</v>
      </c>
      <c r="K463" s="1" t="s">
        <v>135</v>
      </c>
      <c r="L463" s="1" t="s">
        <v>136</v>
      </c>
      <c r="M463" s="1" t="s">
        <v>37</v>
      </c>
      <c r="N463" s="2">
        <v>208555.97</v>
      </c>
      <c r="O463" s="1" t="s">
        <v>108</v>
      </c>
      <c r="P463" s="2">
        <v>1833.4</v>
      </c>
      <c r="Q463" s="1" t="s">
        <v>165</v>
      </c>
      <c r="R463" s="1" t="s">
        <v>40</v>
      </c>
      <c r="S463" s="1" t="s">
        <v>54</v>
      </c>
      <c r="T463" s="1" t="s">
        <v>42</v>
      </c>
      <c r="U463" s="1" t="s">
        <v>43</v>
      </c>
      <c r="V463" s="1" t="s">
        <v>55</v>
      </c>
      <c r="W463" s="1" t="s">
        <v>56</v>
      </c>
      <c r="X463" s="1" t="s">
        <v>43</v>
      </c>
      <c r="Y463" s="2" t="s">
        <v>43</v>
      </c>
      <c r="Z463" s="1" t="s">
        <v>46</v>
      </c>
      <c r="AA463" s="1" t="s">
        <v>174</v>
      </c>
    </row>
    <row r="464" spans="1:27" x14ac:dyDescent="0.25">
      <c r="A464" s="1" t="s">
        <v>2326</v>
      </c>
      <c r="B464" s="1" t="s">
        <v>2327</v>
      </c>
      <c r="C464" s="1" t="s">
        <v>877</v>
      </c>
      <c r="D464" s="1" t="s">
        <v>878</v>
      </c>
      <c r="E464" s="1" t="s">
        <v>30</v>
      </c>
      <c r="F464" s="1" t="s">
        <v>174</v>
      </c>
      <c r="G464" s="1" t="s">
        <v>2334</v>
      </c>
      <c r="H464" s="1" t="s">
        <v>2383</v>
      </c>
      <c r="I464" s="1" t="s">
        <v>7</v>
      </c>
      <c r="J464" s="1" t="s">
        <v>2336</v>
      </c>
      <c r="K464" s="1" t="s">
        <v>135</v>
      </c>
      <c r="L464" s="1" t="s">
        <v>136</v>
      </c>
      <c r="M464" s="1" t="s">
        <v>37</v>
      </c>
      <c r="N464" s="2">
        <v>208555.97</v>
      </c>
      <c r="O464" s="1" t="s">
        <v>108</v>
      </c>
      <c r="P464" s="2">
        <v>681.82</v>
      </c>
      <c r="Q464" s="1" t="s">
        <v>165</v>
      </c>
      <c r="R464" s="1" t="s">
        <v>40</v>
      </c>
      <c r="S464" s="1" t="s">
        <v>54</v>
      </c>
      <c r="T464" s="1" t="s">
        <v>42</v>
      </c>
      <c r="U464" s="1" t="s">
        <v>43</v>
      </c>
      <c r="V464" s="1" t="s">
        <v>55</v>
      </c>
      <c r="W464" s="1" t="s">
        <v>56</v>
      </c>
      <c r="X464" s="1" t="s">
        <v>43</v>
      </c>
      <c r="Y464" s="2" t="s">
        <v>43</v>
      </c>
      <c r="Z464" s="1" t="s">
        <v>46</v>
      </c>
      <c r="AA464" s="1" t="s">
        <v>174</v>
      </c>
    </row>
    <row r="465" spans="1:27" x14ac:dyDescent="0.25">
      <c r="A465" s="1" t="s">
        <v>2326</v>
      </c>
      <c r="B465" s="1" t="s">
        <v>2327</v>
      </c>
      <c r="C465" s="1" t="s">
        <v>877</v>
      </c>
      <c r="D465" s="1" t="s">
        <v>878</v>
      </c>
      <c r="E465" s="1" t="s">
        <v>30</v>
      </c>
      <c r="F465" s="1" t="s">
        <v>174</v>
      </c>
      <c r="G465" s="1" t="s">
        <v>2334</v>
      </c>
      <c r="H465" s="1" t="s">
        <v>2384</v>
      </c>
      <c r="I465" s="1" t="s">
        <v>7</v>
      </c>
      <c r="J465" s="1" t="s">
        <v>2336</v>
      </c>
      <c r="K465" s="1" t="s">
        <v>135</v>
      </c>
      <c r="L465" s="1" t="s">
        <v>136</v>
      </c>
      <c r="M465" s="1" t="s">
        <v>37</v>
      </c>
      <c r="N465" s="2">
        <v>208555.97</v>
      </c>
      <c r="O465" s="1" t="s">
        <v>108</v>
      </c>
      <c r="P465" s="2">
        <v>495</v>
      </c>
      <c r="Q465" s="1" t="s">
        <v>165</v>
      </c>
      <c r="R465" s="1" t="s">
        <v>40</v>
      </c>
      <c r="S465" s="1" t="s">
        <v>54</v>
      </c>
      <c r="T465" s="1" t="s">
        <v>42</v>
      </c>
      <c r="U465" s="1" t="s">
        <v>43</v>
      </c>
      <c r="V465" s="1" t="s">
        <v>55</v>
      </c>
      <c r="W465" s="1" t="s">
        <v>56</v>
      </c>
      <c r="X465" s="1" t="s">
        <v>43</v>
      </c>
      <c r="Y465" s="2" t="s">
        <v>43</v>
      </c>
      <c r="Z465" s="1" t="s">
        <v>46</v>
      </c>
      <c r="AA465" s="1" t="s">
        <v>174</v>
      </c>
    </row>
    <row r="466" spans="1:27" x14ac:dyDescent="0.25">
      <c r="A466" s="1" t="s">
        <v>2326</v>
      </c>
      <c r="B466" s="1" t="s">
        <v>2327</v>
      </c>
      <c r="C466" s="1" t="s">
        <v>877</v>
      </c>
      <c r="D466" s="1" t="s">
        <v>878</v>
      </c>
      <c r="E466" s="1" t="s">
        <v>30</v>
      </c>
      <c r="F466" s="1" t="s">
        <v>174</v>
      </c>
      <c r="G466" s="1" t="s">
        <v>2334</v>
      </c>
      <c r="H466" s="1" t="s">
        <v>2385</v>
      </c>
      <c r="I466" s="1" t="s">
        <v>7</v>
      </c>
      <c r="J466" s="1" t="s">
        <v>2336</v>
      </c>
      <c r="K466" s="1" t="s">
        <v>135</v>
      </c>
      <c r="L466" s="1" t="s">
        <v>136</v>
      </c>
      <c r="M466" s="1" t="s">
        <v>37</v>
      </c>
      <c r="N466" s="2">
        <v>208555.97</v>
      </c>
      <c r="O466" s="1" t="s">
        <v>108</v>
      </c>
      <c r="P466" s="2">
        <v>13800</v>
      </c>
      <c r="Q466" s="1" t="s">
        <v>165</v>
      </c>
      <c r="R466" s="1" t="s">
        <v>40</v>
      </c>
      <c r="S466" s="1" t="s">
        <v>54</v>
      </c>
      <c r="T466" s="1" t="s">
        <v>42</v>
      </c>
      <c r="U466" s="1" t="s">
        <v>43</v>
      </c>
      <c r="V466" s="1" t="s">
        <v>55</v>
      </c>
      <c r="W466" s="1" t="s">
        <v>56</v>
      </c>
      <c r="X466" s="1" t="s">
        <v>43</v>
      </c>
      <c r="Y466" s="2" t="s">
        <v>43</v>
      </c>
      <c r="Z466" s="1" t="s">
        <v>46</v>
      </c>
      <c r="AA466" s="1" t="s">
        <v>174</v>
      </c>
    </row>
    <row r="467" spans="1:27" x14ac:dyDescent="0.25">
      <c r="A467" s="1" t="s">
        <v>2326</v>
      </c>
      <c r="B467" s="1" t="s">
        <v>2327</v>
      </c>
      <c r="C467" s="1" t="s">
        <v>877</v>
      </c>
      <c r="D467" s="1" t="s">
        <v>878</v>
      </c>
      <c r="E467" s="1" t="s">
        <v>30</v>
      </c>
      <c r="F467" s="1" t="s">
        <v>174</v>
      </c>
      <c r="G467" s="1" t="s">
        <v>2334</v>
      </c>
      <c r="H467" s="1" t="s">
        <v>2386</v>
      </c>
      <c r="I467" s="1" t="s">
        <v>7</v>
      </c>
      <c r="J467" s="1" t="s">
        <v>2336</v>
      </c>
      <c r="K467" s="1" t="s">
        <v>135</v>
      </c>
      <c r="L467" s="1" t="s">
        <v>136</v>
      </c>
      <c r="M467" s="1" t="s">
        <v>37</v>
      </c>
      <c r="N467" s="2">
        <v>208555.97</v>
      </c>
      <c r="O467" s="1" t="s">
        <v>108</v>
      </c>
      <c r="P467" s="2">
        <v>190</v>
      </c>
      <c r="Q467" s="1" t="s">
        <v>165</v>
      </c>
      <c r="R467" s="1" t="s">
        <v>40</v>
      </c>
      <c r="S467" s="1" t="s">
        <v>54</v>
      </c>
      <c r="T467" s="1" t="s">
        <v>42</v>
      </c>
      <c r="U467" s="1" t="s">
        <v>43</v>
      </c>
      <c r="V467" s="1" t="s">
        <v>55</v>
      </c>
      <c r="W467" s="1" t="s">
        <v>56</v>
      </c>
      <c r="X467" s="1" t="s">
        <v>43</v>
      </c>
      <c r="Y467" s="2" t="s">
        <v>43</v>
      </c>
      <c r="Z467" s="1" t="s">
        <v>46</v>
      </c>
      <c r="AA467" s="1" t="s">
        <v>174</v>
      </c>
    </row>
    <row r="468" spans="1:27" x14ac:dyDescent="0.25">
      <c r="A468" s="1" t="s">
        <v>2326</v>
      </c>
      <c r="B468" s="1" t="s">
        <v>2327</v>
      </c>
      <c r="C468" s="1" t="s">
        <v>877</v>
      </c>
      <c r="D468" s="1" t="s">
        <v>878</v>
      </c>
      <c r="E468" s="1" t="s">
        <v>30</v>
      </c>
      <c r="F468" s="1" t="s">
        <v>77</v>
      </c>
      <c r="G468" s="1" t="s">
        <v>2387</v>
      </c>
      <c r="H468" s="1" t="s">
        <v>2388</v>
      </c>
      <c r="I468" s="1" t="s">
        <v>7</v>
      </c>
      <c r="J468" s="1" t="s">
        <v>2389</v>
      </c>
      <c r="K468" s="1" t="s">
        <v>135</v>
      </c>
      <c r="L468" s="1" t="s">
        <v>136</v>
      </c>
      <c r="M468" s="1" t="s">
        <v>37</v>
      </c>
      <c r="N468" s="2">
        <v>206333.8</v>
      </c>
      <c r="O468" s="1" t="s">
        <v>108</v>
      </c>
      <c r="P468" s="2">
        <v>380</v>
      </c>
      <c r="Q468" s="1" t="s">
        <v>165</v>
      </c>
      <c r="R468" s="1" t="s">
        <v>40</v>
      </c>
      <c r="S468" s="1" t="s">
        <v>54</v>
      </c>
      <c r="T468" s="1" t="s">
        <v>42</v>
      </c>
      <c r="U468" s="1" t="s">
        <v>43</v>
      </c>
      <c r="V468" s="1" t="s">
        <v>55</v>
      </c>
      <c r="W468" s="1" t="s">
        <v>56</v>
      </c>
      <c r="X468" s="1" t="s">
        <v>43</v>
      </c>
      <c r="Y468" s="2" t="s">
        <v>43</v>
      </c>
      <c r="Z468" s="1" t="s">
        <v>46</v>
      </c>
      <c r="AA468" s="1" t="s">
        <v>77</v>
      </c>
    </row>
    <row r="469" spans="1:27" x14ac:dyDescent="0.25">
      <c r="A469" s="1" t="s">
        <v>2326</v>
      </c>
      <c r="B469" s="1" t="s">
        <v>2327</v>
      </c>
      <c r="C469" s="1" t="s">
        <v>877</v>
      </c>
      <c r="D469" s="1" t="s">
        <v>878</v>
      </c>
      <c r="E469" s="1" t="s">
        <v>30</v>
      </c>
      <c r="F469" s="1" t="s">
        <v>77</v>
      </c>
      <c r="G469" s="1" t="s">
        <v>2387</v>
      </c>
      <c r="H469" s="1" t="s">
        <v>2390</v>
      </c>
      <c r="I469" s="1" t="s">
        <v>7</v>
      </c>
      <c r="J469" s="1" t="s">
        <v>2389</v>
      </c>
      <c r="K469" s="1" t="s">
        <v>135</v>
      </c>
      <c r="L469" s="1" t="s">
        <v>136</v>
      </c>
      <c r="M469" s="1" t="s">
        <v>37</v>
      </c>
      <c r="N469" s="2">
        <v>206333.8</v>
      </c>
      <c r="O469" s="1" t="s">
        <v>108</v>
      </c>
      <c r="P469" s="2">
        <v>6450</v>
      </c>
      <c r="Q469" s="1" t="s">
        <v>165</v>
      </c>
      <c r="R469" s="1" t="s">
        <v>40</v>
      </c>
      <c r="S469" s="1" t="s">
        <v>54</v>
      </c>
      <c r="T469" s="1" t="s">
        <v>42</v>
      </c>
      <c r="U469" s="1" t="s">
        <v>43</v>
      </c>
      <c r="V469" s="1" t="s">
        <v>55</v>
      </c>
      <c r="W469" s="1" t="s">
        <v>56</v>
      </c>
      <c r="X469" s="1" t="s">
        <v>43</v>
      </c>
      <c r="Y469" s="2" t="s">
        <v>43</v>
      </c>
      <c r="Z469" s="1" t="s">
        <v>46</v>
      </c>
      <c r="AA469" s="1" t="s">
        <v>77</v>
      </c>
    </row>
    <row r="470" spans="1:27" x14ac:dyDescent="0.25">
      <c r="A470" s="1" t="s">
        <v>2326</v>
      </c>
      <c r="B470" s="1" t="s">
        <v>2327</v>
      </c>
      <c r="C470" s="1" t="s">
        <v>877</v>
      </c>
      <c r="D470" s="1" t="s">
        <v>878</v>
      </c>
      <c r="E470" s="1" t="s">
        <v>30</v>
      </c>
      <c r="F470" s="1" t="s">
        <v>77</v>
      </c>
      <c r="G470" s="1" t="s">
        <v>2387</v>
      </c>
      <c r="H470" s="1" t="s">
        <v>2391</v>
      </c>
      <c r="I470" s="1" t="s">
        <v>7</v>
      </c>
      <c r="J470" s="1" t="s">
        <v>2389</v>
      </c>
      <c r="K470" s="1" t="s">
        <v>135</v>
      </c>
      <c r="L470" s="1" t="s">
        <v>136</v>
      </c>
      <c r="M470" s="1" t="s">
        <v>37</v>
      </c>
      <c r="N470" s="2">
        <v>206333.8</v>
      </c>
      <c r="O470" s="1" t="s">
        <v>108</v>
      </c>
      <c r="P470" s="2">
        <v>1065</v>
      </c>
      <c r="Q470" s="1" t="s">
        <v>165</v>
      </c>
      <c r="R470" s="1" t="s">
        <v>40</v>
      </c>
      <c r="S470" s="1" t="s">
        <v>54</v>
      </c>
      <c r="T470" s="1" t="s">
        <v>42</v>
      </c>
      <c r="U470" s="1" t="s">
        <v>43</v>
      </c>
      <c r="V470" s="1" t="s">
        <v>55</v>
      </c>
      <c r="W470" s="1" t="s">
        <v>56</v>
      </c>
      <c r="X470" s="1" t="s">
        <v>43</v>
      </c>
      <c r="Y470" s="2" t="s">
        <v>43</v>
      </c>
      <c r="Z470" s="1" t="s">
        <v>46</v>
      </c>
      <c r="AA470" s="1" t="s">
        <v>77</v>
      </c>
    </row>
    <row r="471" spans="1:27" x14ac:dyDescent="0.25">
      <c r="A471" s="1" t="s">
        <v>2326</v>
      </c>
      <c r="B471" s="1" t="s">
        <v>2327</v>
      </c>
      <c r="C471" s="1" t="s">
        <v>877</v>
      </c>
      <c r="D471" s="1" t="s">
        <v>878</v>
      </c>
      <c r="E471" s="1" t="s">
        <v>30</v>
      </c>
      <c r="F471" s="1" t="s">
        <v>77</v>
      </c>
      <c r="G471" s="1" t="s">
        <v>2387</v>
      </c>
      <c r="H471" s="1" t="s">
        <v>2392</v>
      </c>
      <c r="I471" s="1" t="s">
        <v>7</v>
      </c>
      <c r="J471" s="1" t="s">
        <v>2389</v>
      </c>
      <c r="K471" s="1" t="s">
        <v>135</v>
      </c>
      <c r="L471" s="1" t="s">
        <v>136</v>
      </c>
      <c r="M471" s="1" t="s">
        <v>37</v>
      </c>
      <c r="N471" s="2">
        <v>206333.8</v>
      </c>
      <c r="O471" s="1" t="s">
        <v>108</v>
      </c>
      <c r="P471" s="2">
        <v>93</v>
      </c>
      <c r="Q471" s="1" t="s">
        <v>165</v>
      </c>
      <c r="R471" s="1" t="s">
        <v>40</v>
      </c>
      <c r="S471" s="1" t="s">
        <v>54</v>
      </c>
      <c r="T471" s="1" t="s">
        <v>42</v>
      </c>
      <c r="U471" s="1" t="s">
        <v>43</v>
      </c>
      <c r="V471" s="1" t="s">
        <v>55</v>
      </c>
      <c r="W471" s="1" t="s">
        <v>56</v>
      </c>
      <c r="X471" s="1" t="s">
        <v>43</v>
      </c>
      <c r="Y471" s="2" t="s">
        <v>43</v>
      </c>
      <c r="Z471" s="1" t="s">
        <v>46</v>
      </c>
      <c r="AA471" s="1" t="s">
        <v>77</v>
      </c>
    </row>
    <row r="472" spans="1:27" x14ac:dyDescent="0.25">
      <c r="A472" s="1" t="s">
        <v>2326</v>
      </c>
      <c r="B472" s="1" t="s">
        <v>2327</v>
      </c>
      <c r="C472" s="1" t="s">
        <v>877</v>
      </c>
      <c r="D472" s="1" t="s">
        <v>878</v>
      </c>
      <c r="E472" s="1" t="s">
        <v>30</v>
      </c>
      <c r="F472" s="1" t="s">
        <v>77</v>
      </c>
      <c r="G472" s="1" t="s">
        <v>2387</v>
      </c>
      <c r="H472" s="1" t="s">
        <v>2393</v>
      </c>
      <c r="I472" s="1" t="s">
        <v>7</v>
      </c>
      <c r="J472" s="1" t="s">
        <v>2389</v>
      </c>
      <c r="K472" s="1" t="s">
        <v>135</v>
      </c>
      <c r="L472" s="1" t="s">
        <v>136</v>
      </c>
      <c r="M472" s="1" t="s">
        <v>37</v>
      </c>
      <c r="N472" s="2">
        <v>206333.8</v>
      </c>
      <c r="O472" s="1" t="s">
        <v>108</v>
      </c>
      <c r="P472" s="2">
        <v>3720</v>
      </c>
      <c r="Q472" s="1" t="s">
        <v>165</v>
      </c>
      <c r="R472" s="1" t="s">
        <v>40</v>
      </c>
      <c r="S472" s="1" t="s">
        <v>54</v>
      </c>
      <c r="T472" s="1" t="s">
        <v>42</v>
      </c>
      <c r="U472" s="1" t="s">
        <v>43</v>
      </c>
      <c r="V472" s="1" t="s">
        <v>55</v>
      </c>
      <c r="W472" s="1" t="s">
        <v>56</v>
      </c>
      <c r="X472" s="1" t="s">
        <v>43</v>
      </c>
      <c r="Y472" s="2" t="s">
        <v>43</v>
      </c>
      <c r="Z472" s="1" t="s">
        <v>46</v>
      </c>
      <c r="AA472" s="1" t="s">
        <v>77</v>
      </c>
    </row>
    <row r="473" spans="1:27" x14ac:dyDescent="0.25">
      <c r="A473" s="1" t="s">
        <v>2326</v>
      </c>
      <c r="B473" s="1" t="s">
        <v>2327</v>
      </c>
      <c r="C473" s="1" t="s">
        <v>877</v>
      </c>
      <c r="D473" s="1" t="s">
        <v>878</v>
      </c>
      <c r="E473" s="1" t="s">
        <v>30</v>
      </c>
      <c r="F473" s="1" t="s">
        <v>77</v>
      </c>
      <c r="G473" s="1" t="s">
        <v>2387</v>
      </c>
      <c r="H473" s="1" t="s">
        <v>2394</v>
      </c>
      <c r="I473" s="1" t="s">
        <v>7</v>
      </c>
      <c r="J473" s="1" t="s">
        <v>2389</v>
      </c>
      <c r="K473" s="1" t="s">
        <v>135</v>
      </c>
      <c r="L473" s="1" t="s">
        <v>136</v>
      </c>
      <c r="M473" s="1" t="s">
        <v>37</v>
      </c>
      <c r="N473" s="2">
        <v>206333.8</v>
      </c>
      <c r="O473" s="1" t="s">
        <v>108</v>
      </c>
      <c r="P473" s="2">
        <v>1440</v>
      </c>
      <c r="Q473" s="1" t="s">
        <v>165</v>
      </c>
      <c r="R473" s="1" t="s">
        <v>40</v>
      </c>
      <c r="S473" s="1" t="s">
        <v>54</v>
      </c>
      <c r="T473" s="1" t="s">
        <v>42</v>
      </c>
      <c r="U473" s="1" t="s">
        <v>43</v>
      </c>
      <c r="V473" s="1" t="s">
        <v>55</v>
      </c>
      <c r="W473" s="1" t="s">
        <v>56</v>
      </c>
      <c r="X473" s="1" t="s">
        <v>43</v>
      </c>
      <c r="Y473" s="2" t="s">
        <v>43</v>
      </c>
      <c r="Z473" s="1" t="s">
        <v>46</v>
      </c>
      <c r="AA473" s="1" t="s">
        <v>77</v>
      </c>
    </row>
    <row r="474" spans="1:27" x14ac:dyDescent="0.25">
      <c r="A474" s="1" t="s">
        <v>2326</v>
      </c>
      <c r="B474" s="1" t="s">
        <v>2327</v>
      </c>
      <c r="C474" s="1" t="s">
        <v>877</v>
      </c>
      <c r="D474" s="1" t="s">
        <v>878</v>
      </c>
      <c r="E474" s="1" t="s">
        <v>30</v>
      </c>
      <c r="F474" s="1" t="s">
        <v>77</v>
      </c>
      <c r="G474" s="1" t="s">
        <v>2387</v>
      </c>
      <c r="H474" s="1" t="s">
        <v>2395</v>
      </c>
      <c r="I474" s="1" t="s">
        <v>7</v>
      </c>
      <c r="J474" s="1" t="s">
        <v>2389</v>
      </c>
      <c r="K474" s="1" t="s">
        <v>135</v>
      </c>
      <c r="L474" s="1" t="s">
        <v>136</v>
      </c>
      <c r="M474" s="1" t="s">
        <v>37</v>
      </c>
      <c r="N474" s="2">
        <v>206333.8</v>
      </c>
      <c r="O474" s="1" t="s">
        <v>108</v>
      </c>
      <c r="P474" s="2">
        <v>12000</v>
      </c>
      <c r="Q474" s="1" t="s">
        <v>165</v>
      </c>
      <c r="R474" s="1" t="s">
        <v>40</v>
      </c>
      <c r="S474" s="1" t="s">
        <v>54</v>
      </c>
      <c r="T474" s="1" t="s">
        <v>42</v>
      </c>
      <c r="U474" s="1" t="s">
        <v>43</v>
      </c>
      <c r="V474" s="1" t="s">
        <v>55</v>
      </c>
      <c r="W474" s="1" t="s">
        <v>56</v>
      </c>
      <c r="X474" s="1" t="s">
        <v>43</v>
      </c>
      <c r="Y474" s="2" t="s">
        <v>43</v>
      </c>
      <c r="Z474" s="1" t="s">
        <v>46</v>
      </c>
      <c r="AA474" s="1" t="s">
        <v>77</v>
      </c>
    </row>
    <row r="475" spans="1:27" x14ac:dyDescent="0.25">
      <c r="A475" s="1" t="s">
        <v>2326</v>
      </c>
      <c r="B475" s="1" t="s">
        <v>2327</v>
      </c>
      <c r="C475" s="1" t="s">
        <v>877</v>
      </c>
      <c r="D475" s="1" t="s">
        <v>878</v>
      </c>
      <c r="E475" s="1" t="s">
        <v>30</v>
      </c>
      <c r="F475" s="1" t="s">
        <v>77</v>
      </c>
      <c r="G475" s="1" t="s">
        <v>2387</v>
      </c>
      <c r="H475" s="1" t="s">
        <v>2396</v>
      </c>
      <c r="I475" s="1" t="s">
        <v>7</v>
      </c>
      <c r="J475" s="1" t="s">
        <v>2389</v>
      </c>
      <c r="K475" s="1" t="s">
        <v>135</v>
      </c>
      <c r="L475" s="1" t="s">
        <v>136</v>
      </c>
      <c r="M475" s="1" t="s">
        <v>37</v>
      </c>
      <c r="N475" s="2">
        <v>206333.8</v>
      </c>
      <c r="O475" s="1" t="s">
        <v>108</v>
      </c>
      <c r="P475" s="2">
        <v>972</v>
      </c>
      <c r="Q475" s="1" t="s">
        <v>165</v>
      </c>
      <c r="R475" s="1" t="s">
        <v>40</v>
      </c>
      <c r="S475" s="1" t="s">
        <v>54</v>
      </c>
      <c r="T475" s="1" t="s">
        <v>42</v>
      </c>
      <c r="U475" s="1" t="s">
        <v>43</v>
      </c>
      <c r="V475" s="1" t="s">
        <v>55</v>
      </c>
      <c r="W475" s="1" t="s">
        <v>56</v>
      </c>
      <c r="X475" s="1" t="s">
        <v>43</v>
      </c>
      <c r="Y475" s="2" t="s">
        <v>43</v>
      </c>
      <c r="Z475" s="1" t="s">
        <v>46</v>
      </c>
      <c r="AA475" s="1" t="s">
        <v>77</v>
      </c>
    </row>
    <row r="476" spans="1:27" x14ac:dyDescent="0.25">
      <c r="A476" s="1" t="s">
        <v>2326</v>
      </c>
      <c r="B476" s="1" t="s">
        <v>2327</v>
      </c>
      <c r="C476" s="1" t="s">
        <v>877</v>
      </c>
      <c r="D476" s="1" t="s">
        <v>878</v>
      </c>
      <c r="E476" s="1" t="s">
        <v>30</v>
      </c>
      <c r="F476" s="1" t="s">
        <v>77</v>
      </c>
      <c r="G476" s="1" t="s">
        <v>2387</v>
      </c>
      <c r="H476" s="1" t="s">
        <v>2397</v>
      </c>
      <c r="I476" s="1" t="s">
        <v>7</v>
      </c>
      <c r="J476" s="1" t="s">
        <v>2389</v>
      </c>
      <c r="K476" s="1" t="s">
        <v>135</v>
      </c>
      <c r="L476" s="1" t="s">
        <v>136</v>
      </c>
      <c r="M476" s="1" t="s">
        <v>37</v>
      </c>
      <c r="N476" s="2">
        <v>206333.8</v>
      </c>
      <c r="O476" s="1" t="s">
        <v>108</v>
      </c>
      <c r="P476" s="2">
        <v>8920</v>
      </c>
      <c r="Q476" s="1" t="s">
        <v>165</v>
      </c>
      <c r="R476" s="1" t="s">
        <v>40</v>
      </c>
      <c r="S476" s="1" t="s">
        <v>54</v>
      </c>
      <c r="T476" s="1" t="s">
        <v>42</v>
      </c>
      <c r="U476" s="1" t="s">
        <v>43</v>
      </c>
      <c r="V476" s="1" t="s">
        <v>55</v>
      </c>
      <c r="W476" s="1" t="s">
        <v>56</v>
      </c>
      <c r="X476" s="1" t="s">
        <v>43</v>
      </c>
      <c r="Y476" s="2" t="s">
        <v>43</v>
      </c>
      <c r="Z476" s="1" t="s">
        <v>46</v>
      </c>
      <c r="AA476" s="1" t="s">
        <v>77</v>
      </c>
    </row>
    <row r="477" spans="1:27" x14ac:dyDescent="0.25">
      <c r="A477" s="1" t="s">
        <v>2326</v>
      </c>
      <c r="B477" s="1" t="s">
        <v>2327</v>
      </c>
      <c r="C477" s="1" t="s">
        <v>877</v>
      </c>
      <c r="D477" s="1" t="s">
        <v>878</v>
      </c>
      <c r="E477" s="1" t="s">
        <v>30</v>
      </c>
      <c r="F477" s="1" t="s">
        <v>77</v>
      </c>
      <c r="G477" s="1" t="s">
        <v>2387</v>
      </c>
      <c r="H477" s="1" t="s">
        <v>2398</v>
      </c>
      <c r="I477" s="1" t="s">
        <v>7</v>
      </c>
      <c r="J477" s="1" t="s">
        <v>2389</v>
      </c>
      <c r="K477" s="1" t="s">
        <v>135</v>
      </c>
      <c r="L477" s="1" t="s">
        <v>136</v>
      </c>
      <c r="M477" s="1" t="s">
        <v>37</v>
      </c>
      <c r="N477" s="2">
        <v>206333.8</v>
      </c>
      <c r="O477" s="1" t="s">
        <v>108</v>
      </c>
      <c r="P477" s="2">
        <v>3920</v>
      </c>
      <c r="Q477" s="1" t="s">
        <v>165</v>
      </c>
      <c r="R477" s="1" t="s">
        <v>40</v>
      </c>
      <c r="S477" s="1" t="s">
        <v>54</v>
      </c>
      <c r="T477" s="1" t="s">
        <v>42</v>
      </c>
      <c r="U477" s="1" t="s">
        <v>43</v>
      </c>
      <c r="V477" s="1" t="s">
        <v>55</v>
      </c>
      <c r="W477" s="1" t="s">
        <v>56</v>
      </c>
      <c r="X477" s="1" t="s">
        <v>43</v>
      </c>
      <c r="Y477" s="2" t="s">
        <v>43</v>
      </c>
      <c r="Z477" s="1" t="s">
        <v>46</v>
      </c>
      <c r="AA477" s="1" t="s">
        <v>77</v>
      </c>
    </row>
    <row r="478" spans="1:27" x14ac:dyDescent="0.25">
      <c r="A478" s="1" t="s">
        <v>2326</v>
      </c>
      <c r="B478" s="1" t="s">
        <v>2327</v>
      </c>
      <c r="C478" s="1" t="s">
        <v>877</v>
      </c>
      <c r="D478" s="1" t="s">
        <v>878</v>
      </c>
      <c r="E478" s="1" t="s">
        <v>30</v>
      </c>
      <c r="F478" s="1" t="s">
        <v>77</v>
      </c>
      <c r="G478" s="1" t="s">
        <v>2387</v>
      </c>
      <c r="H478" s="1" t="s">
        <v>2399</v>
      </c>
      <c r="I478" s="1" t="s">
        <v>7</v>
      </c>
      <c r="J478" s="1" t="s">
        <v>2389</v>
      </c>
      <c r="K478" s="1" t="s">
        <v>135</v>
      </c>
      <c r="L478" s="1" t="s">
        <v>136</v>
      </c>
      <c r="M478" s="1" t="s">
        <v>37</v>
      </c>
      <c r="N478" s="2">
        <v>206333.8</v>
      </c>
      <c r="O478" s="1" t="s">
        <v>108</v>
      </c>
      <c r="P478" s="2">
        <v>14850</v>
      </c>
      <c r="Q478" s="1" t="s">
        <v>165</v>
      </c>
      <c r="R478" s="1" t="s">
        <v>40</v>
      </c>
      <c r="S478" s="1" t="s">
        <v>54</v>
      </c>
      <c r="T478" s="1" t="s">
        <v>42</v>
      </c>
      <c r="U478" s="1" t="s">
        <v>43</v>
      </c>
      <c r="V478" s="1" t="s">
        <v>55</v>
      </c>
      <c r="W478" s="1" t="s">
        <v>56</v>
      </c>
      <c r="X478" s="1" t="s">
        <v>43</v>
      </c>
      <c r="Y478" s="2" t="s">
        <v>43</v>
      </c>
      <c r="Z478" s="1" t="s">
        <v>46</v>
      </c>
      <c r="AA478" s="1" t="s">
        <v>77</v>
      </c>
    </row>
    <row r="479" spans="1:27" x14ac:dyDescent="0.25">
      <c r="A479" s="1" t="s">
        <v>2326</v>
      </c>
      <c r="B479" s="1" t="s">
        <v>2327</v>
      </c>
      <c r="C479" s="1" t="s">
        <v>877</v>
      </c>
      <c r="D479" s="1" t="s">
        <v>878</v>
      </c>
      <c r="E479" s="1" t="s">
        <v>30</v>
      </c>
      <c r="F479" s="1" t="s">
        <v>77</v>
      </c>
      <c r="G479" s="1" t="s">
        <v>2387</v>
      </c>
      <c r="H479" s="1" t="s">
        <v>2400</v>
      </c>
      <c r="I479" s="1" t="s">
        <v>7</v>
      </c>
      <c r="J479" s="1" t="s">
        <v>2389</v>
      </c>
      <c r="K479" s="1" t="s">
        <v>135</v>
      </c>
      <c r="L479" s="1" t="s">
        <v>136</v>
      </c>
      <c r="M479" s="1" t="s">
        <v>37</v>
      </c>
      <c r="N479" s="2">
        <v>206333.8</v>
      </c>
      <c r="O479" s="1" t="s">
        <v>108</v>
      </c>
      <c r="P479" s="2">
        <v>1748</v>
      </c>
      <c r="Q479" s="1" t="s">
        <v>165</v>
      </c>
      <c r="R479" s="1" t="s">
        <v>40</v>
      </c>
      <c r="S479" s="1" t="s">
        <v>54</v>
      </c>
      <c r="T479" s="1" t="s">
        <v>42</v>
      </c>
      <c r="U479" s="1" t="s">
        <v>43</v>
      </c>
      <c r="V479" s="1" t="s">
        <v>55</v>
      </c>
      <c r="W479" s="1" t="s">
        <v>56</v>
      </c>
      <c r="X479" s="1" t="s">
        <v>43</v>
      </c>
      <c r="Y479" s="2" t="s">
        <v>43</v>
      </c>
      <c r="Z479" s="1" t="s">
        <v>46</v>
      </c>
      <c r="AA479" s="1" t="s">
        <v>77</v>
      </c>
    </row>
    <row r="480" spans="1:27" x14ac:dyDescent="0.25">
      <c r="A480" s="1" t="s">
        <v>2326</v>
      </c>
      <c r="B480" s="1" t="s">
        <v>2327</v>
      </c>
      <c r="C480" s="1" t="s">
        <v>877</v>
      </c>
      <c r="D480" s="1" t="s">
        <v>878</v>
      </c>
      <c r="E480" s="1" t="s">
        <v>30</v>
      </c>
      <c r="F480" s="1" t="s">
        <v>77</v>
      </c>
      <c r="G480" s="1" t="s">
        <v>2387</v>
      </c>
      <c r="H480" s="1" t="s">
        <v>2401</v>
      </c>
      <c r="I480" s="1" t="s">
        <v>7</v>
      </c>
      <c r="J480" s="1" t="s">
        <v>2389</v>
      </c>
      <c r="K480" s="1" t="s">
        <v>135</v>
      </c>
      <c r="L480" s="1" t="s">
        <v>136</v>
      </c>
      <c r="M480" s="1" t="s">
        <v>37</v>
      </c>
      <c r="N480" s="2">
        <v>206333.8</v>
      </c>
      <c r="O480" s="1" t="s">
        <v>108</v>
      </c>
      <c r="P480" s="2">
        <v>181</v>
      </c>
      <c r="Q480" s="1" t="s">
        <v>165</v>
      </c>
      <c r="R480" s="1" t="s">
        <v>40</v>
      </c>
      <c r="S480" s="1" t="s">
        <v>54</v>
      </c>
      <c r="T480" s="1" t="s">
        <v>42</v>
      </c>
      <c r="U480" s="1" t="s">
        <v>43</v>
      </c>
      <c r="V480" s="1" t="s">
        <v>55</v>
      </c>
      <c r="W480" s="1" t="s">
        <v>56</v>
      </c>
      <c r="X480" s="1" t="s">
        <v>43</v>
      </c>
      <c r="Y480" s="2" t="s">
        <v>43</v>
      </c>
      <c r="Z480" s="1" t="s">
        <v>46</v>
      </c>
      <c r="AA480" s="1" t="s">
        <v>77</v>
      </c>
    </row>
    <row r="481" spans="1:27" x14ac:dyDescent="0.25">
      <c r="A481" s="1" t="s">
        <v>2326</v>
      </c>
      <c r="B481" s="1" t="s">
        <v>2327</v>
      </c>
      <c r="C481" s="1" t="s">
        <v>877</v>
      </c>
      <c r="D481" s="1" t="s">
        <v>878</v>
      </c>
      <c r="E481" s="1" t="s">
        <v>30</v>
      </c>
      <c r="F481" s="1" t="s">
        <v>77</v>
      </c>
      <c r="G481" s="1" t="s">
        <v>2387</v>
      </c>
      <c r="H481" s="1" t="s">
        <v>2402</v>
      </c>
      <c r="I481" s="1" t="s">
        <v>7</v>
      </c>
      <c r="J481" s="1" t="s">
        <v>2389</v>
      </c>
      <c r="K481" s="1" t="s">
        <v>135</v>
      </c>
      <c r="L481" s="1" t="s">
        <v>136</v>
      </c>
      <c r="M481" s="1" t="s">
        <v>37</v>
      </c>
      <c r="N481" s="2">
        <v>206333.8</v>
      </c>
      <c r="O481" s="1" t="s">
        <v>108</v>
      </c>
      <c r="P481" s="2">
        <v>1125</v>
      </c>
      <c r="Q481" s="1" t="s">
        <v>165</v>
      </c>
      <c r="R481" s="1" t="s">
        <v>40</v>
      </c>
      <c r="S481" s="1" t="s">
        <v>54</v>
      </c>
      <c r="T481" s="1" t="s">
        <v>42</v>
      </c>
      <c r="U481" s="1" t="s">
        <v>43</v>
      </c>
      <c r="V481" s="1" t="s">
        <v>55</v>
      </c>
      <c r="W481" s="1" t="s">
        <v>56</v>
      </c>
      <c r="X481" s="1" t="s">
        <v>43</v>
      </c>
      <c r="Y481" s="2" t="s">
        <v>43</v>
      </c>
      <c r="Z481" s="1" t="s">
        <v>46</v>
      </c>
      <c r="AA481" s="1" t="s">
        <v>77</v>
      </c>
    </row>
    <row r="482" spans="1:27" x14ac:dyDescent="0.25">
      <c r="A482" s="1" t="s">
        <v>2326</v>
      </c>
      <c r="B482" s="1" t="s">
        <v>2327</v>
      </c>
      <c r="C482" s="1" t="s">
        <v>877</v>
      </c>
      <c r="D482" s="1" t="s">
        <v>878</v>
      </c>
      <c r="E482" s="1" t="s">
        <v>30</v>
      </c>
      <c r="F482" s="1" t="s">
        <v>77</v>
      </c>
      <c r="G482" s="1" t="s">
        <v>2387</v>
      </c>
      <c r="H482" s="1" t="s">
        <v>2403</v>
      </c>
      <c r="I482" s="1" t="s">
        <v>7</v>
      </c>
      <c r="J482" s="1" t="s">
        <v>2389</v>
      </c>
      <c r="K482" s="1" t="s">
        <v>135</v>
      </c>
      <c r="L482" s="1" t="s">
        <v>136</v>
      </c>
      <c r="M482" s="1" t="s">
        <v>37</v>
      </c>
      <c r="N482" s="2">
        <v>206333.8</v>
      </c>
      <c r="O482" s="1" t="s">
        <v>108</v>
      </c>
      <c r="P482" s="2">
        <v>260</v>
      </c>
      <c r="Q482" s="1" t="s">
        <v>165</v>
      </c>
      <c r="R482" s="1" t="s">
        <v>40</v>
      </c>
      <c r="S482" s="1" t="s">
        <v>54</v>
      </c>
      <c r="T482" s="1" t="s">
        <v>42</v>
      </c>
      <c r="U482" s="1" t="s">
        <v>43</v>
      </c>
      <c r="V482" s="1" t="s">
        <v>55</v>
      </c>
      <c r="W482" s="1" t="s">
        <v>56</v>
      </c>
      <c r="X482" s="1" t="s">
        <v>43</v>
      </c>
      <c r="Y482" s="2" t="s">
        <v>43</v>
      </c>
      <c r="Z482" s="1" t="s">
        <v>46</v>
      </c>
      <c r="AA482" s="1" t="s">
        <v>77</v>
      </c>
    </row>
    <row r="483" spans="1:27" x14ac:dyDescent="0.25">
      <c r="A483" s="1" t="s">
        <v>2326</v>
      </c>
      <c r="B483" s="1" t="s">
        <v>2327</v>
      </c>
      <c r="C483" s="1" t="s">
        <v>877</v>
      </c>
      <c r="D483" s="1" t="s">
        <v>878</v>
      </c>
      <c r="E483" s="1" t="s">
        <v>30</v>
      </c>
      <c r="F483" s="1" t="s">
        <v>77</v>
      </c>
      <c r="G483" s="1" t="s">
        <v>2387</v>
      </c>
      <c r="H483" s="1" t="s">
        <v>2404</v>
      </c>
      <c r="I483" s="1" t="s">
        <v>7</v>
      </c>
      <c r="J483" s="1" t="s">
        <v>2389</v>
      </c>
      <c r="K483" s="1" t="s">
        <v>135</v>
      </c>
      <c r="L483" s="1" t="s">
        <v>136</v>
      </c>
      <c r="M483" s="1" t="s">
        <v>37</v>
      </c>
      <c r="N483" s="2">
        <v>206333.8</v>
      </c>
      <c r="O483" s="1" t="s">
        <v>108</v>
      </c>
      <c r="P483" s="2">
        <v>7984</v>
      </c>
      <c r="Q483" s="1" t="s">
        <v>165</v>
      </c>
      <c r="R483" s="1" t="s">
        <v>40</v>
      </c>
      <c r="S483" s="1" t="s">
        <v>54</v>
      </c>
      <c r="T483" s="1" t="s">
        <v>42</v>
      </c>
      <c r="U483" s="1" t="s">
        <v>43</v>
      </c>
      <c r="V483" s="1" t="s">
        <v>55</v>
      </c>
      <c r="W483" s="1" t="s">
        <v>56</v>
      </c>
      <c r="X483" s="1" t="s">
        <v>43</v>
      </c>
      <c r="Y483" s="2" t="s">
        <v>43</v>
      </c>
      <c r="Z483" s="1" t="s">
        <v>46</v>
      </c>
      <c r="AA483" s="1" t="s">
        <v>77</v>
      </c>
    </row>
    <row r="484" spans="1:27" x14ac:dyDescent="0.25">
      <c r="A484" s="1" t="s">
        <v>2326</v>
      </c>
      <c r="B484" s="1" t="s">
        <v>2327</v>
      </c>
      <c r="C484" s="1" t="s">
        <v>877</v>
      </c>
      <c r="D484" s="1" t="s">
        <v>878</v>
      </c>
      <c r="E484" s="1" t="s">
        <v>30</v>
      </c>
      <c r="F484" s="1" t="s">
        <v>77</v>
      </c>
      <c r="G484" s="1" t="s">
        <v>2387</v>
      </c>
      <c r="H484" s="1" t="s">
        <v>2405</v>
      </c>
      <c r="I484" s="1" t="s">
        <v>7</v>
      </c>
      <c r="J484" s="1" t="s">
        <v>2389</v>
      </c>
      <c r="K484" s="1" t="s">
        <v>135</v>
      </c>
      <c r="L484" s="1" t="s">
        <v>136</v>
      </c>
      <c r="M484" s="1" t="s">
        <v>37</v>
      </c>
      <c r="N484" s="2">
        <v>206333.8</v>
      </c>
      <c r="O484" s="1" t="s">
        <v>108</v>
      </c>
      <c r="P484" s="2">
        <v>43000</v>
      </c>
      <c r="Q484" s="1" t="s">
        <v>165</v>
      </c>
      <c r="R484" s="1" t="s">
        <v>40</v>
      </c>
      <c r="S484" s="1" t="s">
        <v>54</v>
      </c>
      <c r="T484" s="1" t="s">
        <v>42</v>
      </c>
      <c r="U484" s="1" t="s">
        <v>43</v>
      </c>
      <c r="V484" s="1" t="s">
        <v>55</v>
      </c>
      <c r="W484" s="1" t="s">
        <v>56</v>
      </c>
      <c r="X484" s="1" t="s">
        <v>43</v>
      </c>
      <c r="Y484" s="2" t="s">
        <v>43</v>
      </c>
      <c r="Z484" s="1" t="s">
        <v>46</v>
      </c>
      <c r="AA484" s="1" t="s">
        <v>77</v>
      </c>
    </row>
    <row r="485" spans="1:27" x14ac:dyDescent="0.25">
      <c r="A485" s="1" t="s">
        <v>2326</v>
      </c>
      <c r="B485" s="1" t="s">
        <v>2327</v>
      </c>
      <c r="C485" s="1" t="s">
        <v>877</v>
      </c>
      <c r="D485" s="1" t="s">
        <v>878</v>
      </c>
      <c r="E485" s="1" t="s">
        <v>30</v>
      </c>
      <c r="F485" s="1" t="s">
        <v>77</v>
      </c>
      <c r="G485" s="1" t="s">
        <v>2387</v>
      </c>
      <c r="H485" s="1" t="s">
        <v>2406</v>
      </c>
      <c r="I485" s="1" t="s">
        <v>7</v>
      </c>
      <c r="J485" s="1" t="s">
        <v>2389</v>
      </c>
      <c r="K485" s="1" t="s">
        <v>135</v>
      </c>
      <c r="L485" s="1" t="s">
        <v>136</v>
      </c>
      <c r="M485" s="1" t="s">
        <v>37</v>
      </c>
      <c r="N485" s="2">
        <v>206333.8</v>
      </c>
      <c r="O485" s="1" t="s">
        <v>108</v>
      </c>
      <c r="P485" s="2">
        <v>20980</v>
      </c>
      <c r="Q485" s="1" t="s">
        <v>165</v>
      </c>
      <c r="R485" s="1" t="s">
        <v>40</v>
      </c>
      <c r="S485" s="1" t="s">
        <v>54</v>
      </c>
      <c r="T485" s="1" t="s">
        <v>42</v>
      </c>
      <c r="U485" s="1" t="s">
        <v>43</v>
      </c>
      <c r="V485" s="1" t="s">
        <v>55</v>
      </c>
      <c r="W485" s="1" t="s">
        <v>56</v>
      </c>
      <c r="X485" s="1" t="s">
        <v>43</v>
      </c>
      <c r="Y485" s="2" t="s">
        <v>43</v>
      </c>
      <c r="Z485" s="1" t="s">
        <v>46</v>
      </c>
      <c r="AA485" s="1" t="s">
        <v>77</v>
      </c>
    </row>
    <row r="486" spans="1:27" x14ac:dyDescent="0.25">
      <c r="A486" s="1" t="s">
        <v>2326</v>
      </c>
      <c r="B486" s="1" t="s">
        <v>2327</v>
      </c>
      <c r="C486" s="1" t="s">
        <v>877</v>
      </c>
      <c r="D486" s="1" t="s">
        <v>878</v>
      </c>
      <c r="E486" s="1" t="s">
        <v>30</v>
      </c>
      <c r="F486" s="1" t="s">
        <v>77</v>
      </c>
      <c r="G486" s="1" t="s">
        <v>2387</v>
      </c>
      <c r="H486" s="1" t="s">
        <v>2407</v>
      </c>
      <c r="I486" s="1" t="s">
        <v>7</v>
      </c>
      <c r="J486" s="1" t="s">
        <v>2389</v>
      </c>
      <c r="K486" s="1" t="s">
        <v>135</v>
      </c>
      <c r="L486" s="1" t="s">
        <v>136</v>
      </c>
      <c r="M486" s="1" t="s">
        <v>37</v>
      </c>
      <c r="N486" s="2">
        <v>206333.8</v>
      </c>
      <c r="O486" s="1" t="s">
        <v>108</v>
      </c>
      <c r="P486" s="2">
        <v>20380</v>
      </c>
      <c r="Q486" s="1" t="s">
        <v>165</v>
      </c>
      <c r="R486" s="1" t="s">
        <v>40</v>
      </c>
      <c r="S486" s="1" t="s">
        <v>54</v>
      </c>
      <c r="T486" s="1" t="s">
        <v>42</v>
      </c>
      <c r="U486" s="1" t="s">
        <v>43</v>
      </c>
      <c r="V486" s="1" t="s">
        <v>55</v>
      </c>
      <c r="W486" s="1" t="s">
        <v>56</v>
      </c>
      <c r="X486" s="1" t="s">
        <v>43</v>
      </c>
      <c r="Y486" s="2" t="s">
        <v>43</v>
      </c>
      <c r="Z486" s="1" t="s">
        <v>46</v>
      </c>
      <c r="AA486" s="1" t="s">
        <v>77</v>
      </c>
    </row>
    <row r="487" spans="1:27" x14ac:dyDescent="0.25">
      <c r="A487" s="1" t="s">
        <v>2326</v>
      </c>
      <c r="B487" s="1" t="s">
        <v>2327</v>
      </c>
      <c r="C487" s="1" t="s">
        <v>877</v>
      </c>
      <c r="D487" s="1" t="s">
        <v>878</v>
      </c>
      <c r="E487" s="1" t="s">
        <v>30</v>
      </c>
      <c r="F487" s="1" t="s">
        <v>77</v>
      </c>
      <c r="G487" s="1" t="s">
        <v>2387</v>
      </c>
      <c r="H487" s="1" t="s">
        <v>2408</v>
      </c>
      <c r="I487" s="1" t="s">
        <v>7</v>
      </c>
      <c r="J487" s="1" t="s">
        <v>2389</v>
      </c>
      <c r="K487" s="1" t="s">
        <v>135</v>
      </c>
      <c r="L487" s="1" t="s">
        <v>136</v>
      </c>
      <c r="M487" s="1" t="s">
        <v>37</v>
      </c>
      <c r="N487" s="2">
        <v>206333.8</v>
      </c>
      <c r="O487" s="1" t="s">
        <v>108</v>
      </c>
      <c r="P487" s="2">
        <v>550</v>
      </c>
      <c r="Q487" s="1" t="s">
        <v>165</v>
      </c>
      <c r="R487" s="1" t="s">
        <v>40</v>
      </c>
      <c r="S487" s="1" t="s">
        <v>54</v>
      </c>
      <c r="T487" s="1" t="s">
        <v>42</v>
      </c>
      <c r="U487" s="1" t="s">
        <v>43</v>
      </c>
      <c r="V487" s="1" t="s">
        <v>55</v>
      </c>
      <c r="W487" s="1" t="s">
        <v>56</v>
      </c>
      <c r="X487" s="1" t="s">
        <v>43</v>
      </c>
      <c r="Y487" s="2" t="s">
        <v>43</v>
      </c>
      <c r="Z487" s="1" t="s">
        <v>46</v>
      </c>
      <c r="AA487" s="1" t="s">
        <v>77</v>
      </c>
    </row>
    <row r="488" spans="1:27" x14ac:dyDescent="0.25">
      <c r="A488" s="1" t="s">
        <v>2326</v>
      </c>
      <c r="B488" s="1" t="s">
        <v>2327</v>
      </c>
      <c r="C488" s="1" t="s">
        <v>877</v>
      </c>
      <c r="D488" s="1" t="s">
        <v>878</v>
      </c>
      <c r="E488" s="1" t="s">
        <v>30</v>
      </c>
      <c r="F488" s="1" t="s">
        <v>77</v>
      </c>
      <c r="G488" s="1" t="s">
        <v>2387</v>
      </c>
      <c r="H488" s="1" t="s">
        <v>2409</v>
      </c>
      <c r="I488" s="1" t="s">
        <v>7</v>
      </c>
      <c r="J488" s="1" t="s">
        <v>2389</v>
      </c>
      <c r="K488" s="1" t="s">
        <v>135</v>
      </c>
      <c r="L488" s="1" t="s">
        <v>136</v>
      </c>
      <c r="M488" s="1" t="s">
        <v>37</v>
      </c>
      <c r="N488" s="2">
        <v>206333.8</v>
      </c>
      <c r="O488" s="1" t="s">
        <v>108</v>
      </c>
      <c r="P488" s="2">
        <v>416.6</v>
      </c>
      <c r="Q488" s="1" t="s">
        <v>165</v>
      </c>
      <c r="R488" s="1" t="s">
        <v>40</v>
      </c>
      <c r="S488" s="1" t="s">
        <v>54</v>
      </c>
      <c r="T488" s="1" t="s">
        <v>42</v>
      </c>
      <c r="U488" s="1" t="s">
        <v>43</v>
      </c>
      <c r="V488" s="1" t="s">
        <v>55</v>
      </c>
      <c r="W488" s="1" t="s">
        <v>56</v>
      </c>
      <c r="X488" s="1" t="s">
        <v>43</v>
      </c>
      <c r="Y488" s="2" t="s">
        <v>43</v>
      </c>
      <c r="Z488" s="1" t="s">
        <v>46</v>
      </c>
      <c r="AA488" s="1" t="s">
        <v>77</v>
      </c>
    </row>
    <row r="489" spans="1:27" x14ac:dyDescent="0.25">
      <c r="A489" s="1" t="s">
        <v>2326</v>
      </c>
      <c r="B489" s="1" t="s">
        <v>2327</v>
      </c>
      <c r="C489" s="1" t="s">
        <v>877</v>
      </c>
      <c r="D489" s="1" t="s">
        <v>878</v>
      </c>
      <c r="E489" s="1" t="s">
        <v>30</v>
      </c>
      <c r="F489" s="1" t="s">
        <v>77</v>
      </c>
      <c r="G489" s="1" t="s">
        <v>2387</v>
      </c>
      <c r="H489" s="1" t="s">
        <v>2410</v>
      </c>
      <c r="I489" s="1" t="s">
        <v>7</v>
      </c>
      <c r="J489" s="1" t="s">
        <v>2389</v>
      </c>
      <c r="K489" s="1" t="s">
        <v>135</v>
      </c>
      <c r="L489" s="1" t="s">
        <v>136</v>
      </c>
      <c r="M489" s="1" t="s">
        <v>37</v>
      </c>
      <c r="N489" s="2">
        <v>206333.8</v>
      </c>
      <c r="O489" s="1" t="s">
        <v>108</v>
      </c>
      <c r="P489" s="2">
        <v>833.2</v>
      </c>
      <c r="Q489" s="1" t="s">
        <v>165</v>
      </c>
      <c r="R489" s="1" t="s">
        <v>40</v>
      </c>
      <c r="S489" s="1" t="s">
        <v>54</v>
      </c>
      <c r="T489" s="1" t="s">
        <v>42</v>
      </c>
      <c r="U489" s="1" t="s">
        <v>43</v>
      </c>
      <c r="V489" s="1" t="s">
        <v>55</v>
      </c>
      <c r="W489" s="1" t="s">
        <v>56</v>
      </c>
      <c r="X489" s="1" t="s">
        <v>43</v>
      </c>
      <c r="Y489" s="2" t="s">
        <v>43</v>
      </c>
      <c r="Z489" s="1" t="s">
        <v>46</v>
      </c>
      <c r="AA489" s="1" t="s">
        <v>77</v>
      </c>
    </row>
    <row r="490" spans="1:27" x14ac:dyDescent="0.25">
      <c r="A490" s="1" t="s">
        <v>2326</v>
      </c>
      <c r="B490" s="1" t="s">
        <v>2327</v>
      </c>
      <c r="C490" s="1" t="s">
        <v>877</v>
      </c>
      <c r="D490" s="1" t="s">
        <v>878</v>
      </c>
      <c r="E490" s="1" t="s">
        <v>30</v>
      </c>
      <c r="F490" s="1" t="s">
        <v>77</v>
      </c>
      <c r="G490" s="1" t="s">
        <v>2387</v>
      </c>
      <c r="H490" s="1" t="s">
        <v>2411</v>
      </c>
      <c r="I490" s="1" t="s">
        <v>7</v>
      </c>
      <c r="J490" s="1" t="s">
        <v>2389</v>
      </c>
      <c r="K490" s="1" t="s">
        <v>135</v>
      </c>
      <c r="L490" s="1" t="s">
        <v>136</v>
      </c>
      <c r="M490" s="1" t="s">
        <v>37</v>
      </c>
      <c r="N490" s="2">
        <v>206333.8</v>
      </c>
      <c r="O490" s="1" t="s">
        <v>108</v>
      </c>
      <c r="P490" s="2">
        <v>1650</v>
      </c>
      <c r="Q490" s="1" t="s">
        <v>165</v>
      </c>
      <c r="R490" s="1" t="s">
        <v>40</v>
      </c>
      <c r="S490" s="1" t="s">
        <v>54</v>
      </c>
      <c r="T490" s="1" t="s">
        <v>42</v>
      </c>
      <c r="U490" s="1" t="s">
        <v>43</v>
      </c>
      <c r="V490" s="1" t="s">
        <v>55</v>
      </c>
      <c r="W490" s="1" t="s">
        <v>56</v>
      </c>
      <c r="X490" s="1" t="s">
        <v>43</v>
      </c>
      <c r="Y490" s="2" t="s">
        <v>43</v>
      </c>
      <c r="Z490" s="1" t="s">
        <v>46</v>
      </c>
      <c r="AA490" s="1" t="s">
        <v>77</v>
      </c>
    </row>
    <row r="491" spans="1:27" x14ac:dyDescent="0.25">
      <c r="A491" s="1" t="s">
        <v>2326</v>
      </c>
      <c r="B491" s="1" t="s">
        <v>2327</v>
      </c>
      <c r="C491" s="1" t="s">
        <v>877</v>
      </c>
      <c r="D491" s="1" t="s">
        <v>878</v>
      </c>
      <c r="E491" s="1" t="s">
        <v>30</v>
      </c>
      <c r="F491" s="1" t="s">
        <v>77</v>
      </c>
      <c r="G491" s="1" t="s">
        <v>2387</v>
      </c>
      <c r="H491" s="1" t="s">
        <v>2412</v>
      </c>
      <c r="I491" s="1" t="s">
        <v>7</v>
      </c>
      <c r="J491" s="1" t="s">
        <v>2389</v>
      </c>
      <c r="K491" s="1" t="s">
        <v>135</v>
      </c>
      <c r="L491" s="1" t="s">
        <v>136</v>
      </c>
      <c r="M491" s="1" t="s">
        <v>37</v>
      </c>
      <c r="N491" s="2">
        <v>206333.8</v>
      </c>
      <c r="O491" s="1" t="s">
        <v>108</v>
      </c>
      <c r="P491" s="2">
        <v>3600</v>
      </c>
      <c r="Q491" s="1" t="s">
        <v>165</v>
      </c>
      <c r="R491" s="1" t="s">
        <v>40</v>
      </c>
      <c r="S491" s="1" t="s">
        <v>54</v>
      </c>
      <c r="T491" s="1" t="s">
        <v>42</v>
      </c>
      <c r="U491" s="1" t="s">
        <v>43</v>
      </c>
      <c r="V491" s="1" t="s">
        <v>55</v>
      </c>
      <c r="W491" s="1" t="s">
        <v>56</v>
      </c>
      <c r="X491" s="1" t="s">
        <v>43</v>
      </c>
      <c r="Y491" s="2" t="s">
        <v>43</v>
      </c>
      <c r="Z491" s="1" t="s">
        <v>46</v>
      </c>
      <c r="AA491" s="1" t="s">
        <v>77</v>
      </c>
    </row>
    <row r="492" spans="1:27" x14ac:dyDescent="0.25">
      <c r="A492" s="1" t="s">
        <v>2326</v>
      </c>
      <c r="B492" s="1" t="s">
        <v>2327</v>
      </c>
      <c r="C492" s="1" t="s">
        <v>877</v>
      </c>
      <c r="D492" s="1" t="s">
        <v>878</v>
      </c>
      <c r="E492" s="1" t="s">
        <v>30</v>
      </c>
      <c r="F492" s="1" t="s">
        <v>77</v>
      </c>
      <c r="G492" s="1" t="s">
        <v>2387</v>
      </c>
      <c r="H492" s="1" t="s">
        <v>2413</v>
      </c>
      <c r="I492" s="1" t="s">
        <v>7</v>
      </c>
      <c r="J492" s="1" t="s">
        <v>2389</v>
      </c>
      <c r="K492" s="1" t="s">
        <v>135</v>
      </c>
      <c r="L492" s="1" t="s">
        <v>136</v>
      </c>
      <c r="M492" s="1" t="s">
        <v>37</v>
      </c>
      <c r="N492" s="2">
        <v>206333.8</v>
      </c>
      <c r="O492" s="1" t="s">
        <v>108</v>
      </c>
      <c r="P492" s="2">
        <v>1900</v>
      </c>
      <c r="Q492" s="1" t="s">
        <v>165</v>
      </c>
      <c r="R492" s="1" t="s">
        <v>40</v>
      </c>
      <c r="S492" s="1" t="s">
        <v>54</v>
      </c>
      <c r="T492" s="1" t="s">
        <v>42</v>
      </c>
      <c r="U492" s="1" t="s">
        <v>43</v>
      </c>
      <c r="V492" s="1" t="s">
        <v>55</v>
      </c>
      <c r="W492" s="1" t="s">
        <v>56</v>
      </c>
      <c r="X492" s="1" t="s">
        <v>43</v>
      </c>
      <c r="Y492" s="2" t="s">
        <v>43</v>
      </c>
      <c r="Z492" s="1" t="s">
        <v>46</v>
      </c>
      <c r="AA492" s="1" t="s">
        <v>77</v>
      </c>
    </row>
    <row r="493" spans="1:27" x14ac:dyDescent="0.25">
      <c r="A493" s="1" t="s">
        <v>2326</v>
      </c>
      <c r="B493" s="1" t="s">
        <v>2327</v>
      </c>
      <c r="C493" s="1" t="s">
        <v>877</v>
      </c>
      <c r="D493" s="1" t="s">
        <v>878</v>
      </c>
      <c r="E493" s="1" t="s">
        <v>30</v>
      </c>
      <c r="F493" s="1" t="s">
        <v>77</v>
      </c>
      <c r="G493" s="1" t="s">
        <v>2387</v>
      </c>
      <c r="H493" s="1" t="s">
        <v>2414</v>
      </c>
      <c r="I493" s="1" t="s">
        <v>7</v>
      </c>
      <c r="J493" s="1" t="s">
        <v>2389</v>
      </c>
      <c r="K493" s="1" t="s">
        <v>135</v>
      </c>
      <c r="L493" s="1" t="s">
        <v>136</v>
      </c>
      <c r="M493" s="1" t="s">
        <v>37</v>
      </c>
      <c r="N493" s="2">
        <v>206333.8</v>
      </c>
      <c r="O493" s="1" t="s">
        <v>108</v>
      </c>
      <c r="P493" s="2">
        <v>890</v>
      </c>
      <c r="Q493" s="1" t="s">
        <v>165</v>
      </c>
      <c r="R493" s="1" t="s">
        <v>40</v>
      </c>
      <c r="S493" s="1" t="s">
        <v>54</v>
      </c>
      <c r="T493" s="1" t="s">
        <v>42</v>
      </c>
      <c r="U493" s="1" t="s">
        <v>43</v>
      </c>
      <c r="V493" s="1" t="s">
        <v>55</v>
      </c>
      <c r="W493" s="1" t="s">
        <v>56</v>
      </c>
      <c r="X493" s="1" t="s">
        <v>43</v>
      </c>
      <c r="Y493" s="2" t="s">
        <v>43</v>
      </c>
      <c r="Z493" s="1" t="s">
        <v>46</v>
      </c>
      <c r="AA493" s="1" t="s">
        <v>77</v>
      </c>
    </row>
    <row r="494" spans="1:27" x14ac:dyDescent="0.25">
      <c r="A494" s="1" t="s">
        <v>2326</v>
      </c>
      <c r="B494" s="1" t="s">
        <v>2327</v>
      </c>
      <c r="C494" s="1" t="s">
        <v>877</v>
      </c>
      <c r="D494" s="1" t="s">
        <v>878</v>
      </c>
      <c r="E494" s="1" t="s">
        <v>30</v>
      </c>
      <c r="F494" s="1" t="s">
        <v>77</v>
      </c>
      <c r="G494" s="1" t="s">
        <v>2387</v>
      </c>
      <c r="H494" s="1" t="s">
        <v>2415</v>
      </c>
      <c r="I494" s="1" t="s">
        <v>7</v>
      </c>
      <c r="J494" s="1" t="s">
        <v>2389</v>
      </c>
      <c r="K494" s="1" t="s">
        <v>135</v>
      </c>
      <c r="L494" s="1" t="s">
        <v>136</v>
      </c>
      <c r="M494" s="1" t="s">
        <v>37</v>
      </c>
      <c r="N494" s="2">
        <v>206333.8</v>
      </c>
      <c r="O494" s="1" t="s">
        <v>108</v>
      </c>
      <c r="P494" s="2">
        <v>400</v>
      </c>
      <c r="Q494" s="1" t="s">
        <v>165</v>
      </c>
      <c r="R494" s="1" t="s">
        <v>40</v>
      </c>
      <c r="S494" s="1" t="s">
        <v>54</v>
      </c>
      <c r="T494" s="1" t="s">
        <v>42</v>
      </c>
      <c r="U494" s="1" t="s">
        <v>43</v>
      </c>
      <c r="V494" s="1" t="s">
        <v>55</v>
      </c>
      <c r="W494" s="1" t="s">
        <v>56</v>
      </c>
      <c r="X494" s="1" t="s">
        <v>43</v>
      </c>
      <c r="Y494" s="2" t="s">
        <v>43</v>
      </c>
      <c r="Z494" s="1" t="s">
        <v>46</v>
      </c>
      <c r="AA494" s="1" t="s">
        <v>77</v>
      </c>
    </row>
    <row r="495" spans="1:27" x14ac:dyDescent="0.25">
      <c r="A495" s="1" t="s">
        <v>2326</v>
      </c>
      <c r="B495" s="1" t="s">
        <v>2327</v>
      </c>
      <c r="C495" s="1" t="s">
        <v>877</v>
      </c>
      <c r="D495" s="1" t="s">
        <v>878</v>
      </c>
      <c r="E495" s="1" t="s">
        <v>30</v>
      </c>
      <c r="F495" s="1" t="s">
        <v>77</v>
      </c>
      <c r="G495" s="1" t="s">
        <v>2387</v>
      </c>
      <c r="H495" s="1" t="s">
        <v>2416</v>
      </c>
      <c r="I495" s="1" t="s">
        <v>7</v>
      </c>
      <c r="J495" s="1" t="s">
        <v>2389</v>
      </c>
      <c r="K495" s="1" t="s">
        <v>135</v>
      </c>
      <c r="L495" s="1" t="s">
        <v>136</v>
      </c>
      <c r="M495" s="1" t="s">
        <v>37</v>
      </c>
      <c r="N495" s="2">
        <v>206333.8</v>
      </c>
      <c r="O495" s="1" t="s">
        <v>108</v>
      </c>
      <c r="P495" s="2">
        <v>400</v>
      </c>
      <c r="Q495" s="1" t="s">
        <v>165</v>
      </c>
      <c r="R495" s="1" t="s">
        <v>40</v>
      </c>
      <c r="S495" s="1" t="s">
        <v>54</v>
      </c>
      <c r="T495" s="1" t="s">
        <v>42</v>
      </c>
      <c r="U495" s="1" t="s">
        <v>43</v>
      </c>
      <c r="V495" s="1" t="s">
        <v>55</v>
      </c>
      <c r="W495" s="1" t="s">
        <v>56</v>
      </c>
      <c r="X495" s="1" t="s">
        <v>43</v>
      </c>
      <c r="Y495" s="2" t="s">
        <v>43</v>
      </c>
      <c r="Z495" s="1" t="s">
        <v>46</v>
      </c>
      <c r="AA495" s="1" t="s">
        <v>77</v>
      </c>
    </row>
    <row r="496" spans="1:27" x14ac:dyDescent="0.25">
      <c r="A496" s="1" t="s">
        <v>2326</v>
      </c>
      <c r="B496" s="1" t="s">
        <v>2327</v>
      </c>
      <c r="C496" s="1" t="s">
        <v>877</v>
      </c>
      <c r="D496" s="1" t="s">
        <v>878</v>
      </c>
      <c r="E496" s="1" t="s">
        <v>30</v>
      </c>
      <c r="F496" s="1" t="s">
        <v>77</v>
      </c>
      <c r="G496" s="1" t="s">
        <v>2387</v>
      </c>
      <c r="H496" s="1" t="s">
        <v>2417</v>
      </c>
      <c r="I496" s="1" t="s">
        <v>7</v>
      </c>
      <c r="J496" s="1" t="s">
        <v>2389</v>
      </c>
      <c r="K496" s="1" t="s">
        <v>135</v>
      </c>
      <c r="L496" s="1" t="s">
        <v>136</v>
      </c>
      <c r="M496" s="1" t="s">
        <v>37</v>
      </c>
      <c r="N496" s="2">
        <v>206333.8</v>
      </c>
      <c r="O496" s="1" t="s">
        <v>108</v>
      </c>
      <c r="P496" s="2">
        <v>3396</v>
      </c>
      <c r="Q496" s="1" t="s">
        <v>165</v>
      </c>
      <c r="R496" s="1" t="s">
        <v>40</v>
      </c>
      <c r="S496" s="1" t="s">
        <v>54</v>
      </c>
      <c r="T496" s="1" t="s">
        <v>42</v>
      </c>
      <c r="U496" s="1" t="s">
        <v>43</v>
      </c>
      <c r="V496" s="1" t="s">
        <v>55</v>
      </c>
      <c r="W496" s="1" t="s">
        <v>56</v>
      </c>
      <c r="X496" s="1" t="s">
        <v>43</v>
      </c>
      <c r="Y496" s="2" t="s">
        <v>43</v>
      </c>
      <c r="Z496" s="1" t="s">
        <v>46</v>
      </c>
      <c r="AA496" s="1" t="s">
        <v>77</v>
      </c>
    </row>
    <row r="497" spans="1:27" x14ac:dyDescent="0.25">
      <c r="A497" s="1" t="s">
        <v>2326</v>
      </c>
      <c r="B497" s="1" t="s">
        <v>2327</v>
      </c>
      <c r="C497" s="1" t="s">
        <v>877</v>
      </c>
      <c r="D497" s="1" t="s">
        <v>878</v>
      </c>
      <c r="E497" s="1" t="s">
        <v>30</v>
      </c>
      <c r="F497" s="1" t="s">
        <v>77</v>
      </c>
      <c r="G497" s="1" t="s">
        <v>2387</v>
      </c>
      <c r="H497" s="1" t="s">
        <v>2418</v>
      </c>
      <c r="I497" s="1" t="s">
        <v>7</v>
      </c>
      <c r="J497" s="1" t="s">
        <v>2389</v>
      </c>
      <c r="K497" s="1" t="s">
        <v>135</v>
      </c>
      <c r="L497" s="1" t="s">
        <v>136</v>
      </c>
      <c r="M497" s="1" t="s">
        <v>37</v>
      </c>
      <c r="N497" s="2">
        <v>206333.8</v>
      </c>
      <c r="O497" s="1" t="s">
        <v>108</v>
      </c>
      <c r="P497" s="2">
        <v>4080</v>
      </c>
      <c r="Q497" s="1" t="s">
        <v>165</v>
      </c>
      <c r="R497" s="1" t="s">
        <v>40</v>
      </c>
      <c r="S497" s="1" t="s">
        <v>54</v>
      </c>
      <c r="T497" s="1" t="s">
        <v>42</v>
      </c>
      <c r="U497" s="1" t="s">
        <v>43</v>
      </c>
      <c r="V497" s="1" t="s">
        <v>55</v>
      </c>
      <c r="W497" s="1" t="s">
        <v>56</v>
      </c>
      <c r="X497" s="1" t="s">
        <v>43</v>
      </c>
      <c r="Y497" s="2" t="s">
        <v>43</v>
      </c>
      <c r="Z497" s="1" t="s">
        <v>46</v>
      </c>
      <c r="AA497" s="1" t="s">
        <v>77</v>
      </c>
    </row>
    <row r="498" spans="1:27" x14ac:dyDescent="0.25">
      <c r="A498" s="1" t="s">
        <v>2326</v>
      </c>
      <c r="B498" s="1" t="s">
        <v>2327</v>
      </c>
      <c r="C498" s="1" t="s">
        <v>877</v>
      </c>
      <c r="D498" s="1" t="s">
        <v>878</v>
      </c>
      <c r="E498" s="1" t="s">
        <v>30</v>
      </c>
      <c r="F498" s="1" t="s">
        <v>77</v>
      </c>
      <c r="G498" s="1" t="s">
        <v>2387</v>
      </c>
      <c r="H498" s="1" t="s">
        <v>2419</v>
      </c>
      <c r="I498" s="1" t="s">
        <v>7</v>
      </c>
      <c r="J498" s="1" t="s">
        <v>2389</v>
      </c>
      <c r="K498" s="1" t="s">
        <v>135</v>
      </c>
      <c r="L498" s="1" t="s">
        <v>136</v>
      </c>
      <c r="M498" s="1" t="s">
        <v>37</v>
      </c>
      <c r="N498" s="2">
        <v>206333.8</v>
      </c>
      <c r="O498" s="1" t="s">
        <v>108</v>
      </c>
      <c r="P498" s="2">
        <v>30000</v>
      </c>
      <c r="Q498" s="1" t="s">
        <v>165</v>
      </c>
      <c r="R498" s="1" t="s">
        <v>40</v>
      </c>
      <c r="S498" s="1" t="s">
        <v>54</v>
      </c>
      <c r="T498" s="1" t="s">
        <v>42</v>
      </c>
      <c r="U498" s="1" t="s">
        <v>43</v>
      </c>
      <c r="V498" s="1" t="s">
        <v>55</v>
      </c>
      <c r="W498" s="1" t="s">
        <v>56</v>
      </c>
      <c r="X498" s="1" t="s">
        <v>43</v>
      </c>
      <c r="Y498" s="2" t="s">
        <v>43</v>
      </c>
      <c r="Z498" s="1" t="s">
        <v>46</v>
      </c>
      <c r="AA498" s="1" t="s">
        <v>77</v>
      </c>
    </row>
    <row r="499" spans="1:27" x14ac:dyDescent="0.25">
      <c r="A499" s="1" t="s">
        <v>2326</v>
      </c>
      <c r="B499" s="1" t="s">
        <v>2327</v>
      </c>
      <c r="C499" s="1" t="s">
        <v>877</v>
      </c>
      <c r="D499" s="1" t="s">
        <v>878</v>
      </c>
      <c r="E499" s="1" t="s">
        <v>30</v>
      </c>
      <c r="F499" s="1" t="s">
        <v>77</v>
      </c>
      <c r="G499" s="1" t="s">
        <v>2387</v>
      </c>
      <c r="H499" s="1" t="s">
        <v>2420</v>
      </c>
      <c r="I499" s="1" t="s">
        <v>7</v>
      </c>
      <c r="J499" s="1" t="s">
        <v>2389</v>
      </c>
      <c r="K499" s="1" t="s">
        <v>135</v>
      </c>
      <c r="L499" s="1" t="s">
        <v>136</v>
      </c>
      <c r="M499" s="1" t="s">
        <v>37</v>
      </c>
      <c r="N499" s="2">
        <v>206333.8</v>
      </c>
      <c r="O499" s="1" t="s">
        <v>108</v>
      </c>
      <c r="P499" s="2">
        <v>950</v>
      </c>
      <c r="Q499" s="1" t="s">
        <v>165</v>
      </c>
      <c r="R499" s="1" t="s">
        <v>40</v>
      </c>
      <c r="S499" s="1" t="s">
        <v>54</v>
      </c>
      <c r="T499" s="1" t="s">
        <v>42</v>
      </c>
      <c r="U499" s="1" t="s">
        <v>43</v>
      </c>
      <c r="V499" s="1" t="s">
        <v>55</v>
      </c>
      <c r="W499" s="1" t="s">
        <v>56</v>
      </c>
      <c r="X499" s="1" t="s">
        <v>43</v>
      </c>
      <c r="Y499" s="2" t="s">
        <v>43</v>
      </c>
      <c r="Z499" s="1" t="s">
        <v>46</v>
      </c>
      <c r="AA499" s="1" t="s">
        <v>77</v>
      </c>
    </row>
    <row r="500" spans="1:27" x14ac:dyDescent="0.25">
      <c r="A500" s="1" t="s">
        <v>2326</v>
      </c>
      <c r="B500" s="1" t="s">
        <v>2327</v>
      </c>
      <c r="C500" s="1" t="s">
        <v>877</v>
      </c>
      <c r="D500" s="1" t="s">
        <v>878</v>
      </c>
      <c r="E500" s="1" t="s">
        <v>30</v>
      </c>
      <c r="F500" s="1" t="s">
        <v>77</v>
      </c>
      <c r="G500" s="1" t="s">
        <v>2387</v>
      </c>
      <c r="H500" s="1" t="s">
        <v>2421</v>
      </c>
      <c r="I500" s="1" t="s">
        <v>7</v>
      </c>
      <c r="J500" s="1" t="s">
        <v>2389</v>
      </c>
      <c r="K500" s="1" t="s">
        <v>135</v>
      </c>
      <c r="L500" s="1" t="s">
        <v>136</v>
      </c>
      <c r="M500" s="1" t="s">
        <v>37</v>
      </c>
      <c r="N500" s="2">
        <v>206333.8</v>
      </c>
      <c r="O500" s="1" t="s">
        <v>108</v>
      </c>
      <c r="P500" s="2">
        <v>2250</v>
      </c>
      <c r="Q500" s="1" t="s">
        <v>165</v>
      </c>
      <c r="R500" s="1" t="s">
        <v>40</v>
      </c>
      <c r="S500" s="1" t="s">
        <v>54</v>
      </c>
      <c r="T500" s="1" t="s">
        <v>42</v>
      </c>
      <c r="U500" s="1" t="s">
        <v>43</v>
      </c>
      <c r="V500" s="1" t="s">
        <v>55</v>
      </c>
      <c r="W500" s="1" t="s">
        <v>56</v>
      </c>
      <c r="X500" s="1" t="s">
        <v>43</v>
      </c>
      <c r="Y500" s="2" t="s">
        <v>43</v>
      </c>
      <c r="Z500" s="1" t="s">
        <v>46</v>
      </c>
      <c r="AA500" s="1" t="s">
        <v>77</v>
      </c>
    </row>
    <row r="501" spans="1:27" x14ac:dyDescent="0.25">
      <c r="A501" s="1" t="s">
        <v>2326</v>
      </c>
      <c r="B501" s="1" t="s">
        <v>2327</v>
      </c>
      <c r="C501" s="1" t="s">
        <v>877</v>
      </c>
      <c r="D501" s="1" t="s">
        <v>878</v>
      </c>
      <c r="E501" s="1" t="s">
        <v>30</v>
      </c>
      <c r="F501" s="1" t="s">
        <v>77</v>
      </c>
      <c r="G501" s="1" t="s">
        <v>2387</v>
      </c>
      <c r="H501" s="1" t="s">
        <v>2422</v>
      </c>
      <c r="I501" s="1" t="s">
        <v>7</v>
      </c>
      <c r="J501" s="1" t="s">
        <v>2389</v>
      </c>
      <c r="K501" s="1" t="s">
        <v>135</v>
      </c>
      <c r="L501" s="1" t="s">
        <v>136</v>
      </c>
      <c r="M501" s="1" t="s">
        <v>37</v>
      </c>
      <c r="N501" s="2">
        <v>206333.8</v>
      </c>
      <c r="O501" s="1" t="s">
        <v>108</v>
      </c>
      <c r="P501" s="2">
        <v>1200</v>
      </c>
      <c r="Q501" s="1" t="s">
        <v>165</v>
      </c>
      <c r="R501" s="1" t="s">
        <v>40</v>
      </c>
      <c r="S501" s="1" t="s">
        <v>54</v>
      </c>
      <c r="T501" s="1" t="s">
        <v>42</v>
      </c>
      <c r="U501" s="1" t="s">
        <v>43</v>
      </c>
      <c r="V501" s="1" t="s">
        <v>55</v>
      </c>
      <c r="W501" s="1" t="s">
        <v>56</v>
      </c>
      <c r="X501" s="1" t="s">
        <v>43</v>
      </c>
      <c r="Y501" s="2" t="s">
        <v>43</v>
      </c>
      <c r="Z501" s="1" t="s">
        <v>46</v>
      </c>
      <c r="AA501" s="1" t="s">
        <v>77</v>
      </c>
    </row>
    <row r="502" spans="1:27" x14ac:dyDescent="0.25">
      <c r="A502" s="1" t="s">
        <v>2326</v>
      </c>
      <c r="B502" s="1" t="s">
        <v>2327</v>
      </c>
      <c r="C502" s="1" t="s">
        <v>877</v>
      </c>
      <c r="D502" s="1" t="s">
        <v>878</v>
      </c>
      <c r="E502" s="1" t="s">
        <v>30</v>
      </c>
      <c r="F502" s="1" t="s">
        <v>77</v>
      </c>
      <c r="G502" s="1" t="s">
        <v>2387</v>
      </c>
      <c r="H502" s="1" t="s">
        <v>2423</v>
      </c>
      <c r="I502" s="1" t="s">
        <v>7</v>
      </c>
      <c r="J502" s="1" t="s">
        <v>2389</v>
      </c>
      <c r="K502" s="1" t="s">
        <v>135</v>
      </c>
      <c r="L502" s="1" t="s">
        <v>136</v>
      </c>
      <c r="M502" s="1" t="s">
        <v>37</v>
      </c>
      <c r="N502" s="2">
        <v>206333.8</v>
      </c>
      <c r="O502" s="1" t="s">
        <v>108</v>
      </c>
      <c r="P502" s="2">
        <v>600</v>
      </c>
      <c r="Q502" s="1" t="s">
        <v>165</v>
      </c>
      <c r="R502" s="1" t="s">
        <v>40</v>
      </c>
      <c r="S502" s="1" t="s">
        <v>54</v>
      </c>
      <c r="T502" s="1" t="s">
        <v>42</v>
      </c>
      <c r="U502" s="1" t="s">
        <v>43</v>
      </c>
      <c r="V502" s="1" t="s">
        <v>55</v>
      </c>
      <c r="W502" s="1" t="s">
        <v>56</v>
      </c>
      <c r="X502" s="1" t="s">
        <v>43</v>
      </c>
      <c r="Y502" s="2" t="s">
        <v>43</v>
      </c>
      <c r="Z502" s="1" t="s">
        <v>46</v>
      </c>
      <c r="AA502" s="1" t="s">
        <v>77</v>
      </c>
    </row>
    <row r="503" spans="1:27" x14ac:dyDescent="0.25">
      <c r="A503" s="1" t="s">
        <v>2326</v>
      </c>
      <c r="B503" s="1" t="s">
        <v>2327</v>
      </c>
      <c r="C503" s="1" t="s">
        <v>877</v>
      </c>
      <c r="D503" s="1" t="s">
        <v>878</v>
      </c>
      <c r="E503" s="1" t="s">
        <v>30</v>
      </c>
      <c r="F503" s="1" t="s">
        <v>77</v>
      </c>
      <c r="G503" s="1" t="s">
        <v>2387</v>
      </c>
      <c r="H503" s="1" t="s">
        <v>2424</v>
      </c>
      <c r="I503" s="1" t="s">
        <v>7</v>
      </c>
      <c r="J503" s="1" t="s">
        <v>2389</v>
      </c>
      <c r="K503" s="1" t="s">
        <v>135</v>
      </c>
      <c r="L503" s="1" t="s">
        <v>136</v>
      </c>
      <c r="M503" s="1" t="s">
        <v>37</v>
      </c>
      <c r="N503" s="2">
        <v>206333.8</v>
      </c>
      <c r="O503" s="1" t="s">
        <v>108</v>
      </c>
      <c r="P503" s="2">
        <v>3750</v>
      </c>
      <c r="Q503" s="1" t="s">
        <v>165</v>
      </c>
      <c r="R503" s="1" t="s">
        <v>40</v>
      </c>
      <c r="S503" s="1" t="s">
        <v>54</v>
      </c>
      <c r="T503" s="1" t="s">
        <v>42</v>
      </c>
      <c r="U503" s="1" t="s">
        <v>43</v>
      </c>
      <c r="V503" s="1" t="s">
        <v>55</v>
      </c>
      <c r="W503" s="1" t="s">
        <v>56</v>
      </c>
      <c r="X503" s="1" t="s">
        <v>43</v>
      </c>
      <c r="Y503" s="2" t="s">
        <v>43</v>
      </c>
      <c r="Z503" s="1" t="s">
        <v>46</v>
      </c>
      <c r="AA503" s="1" t="s">
        <v>77</v>
      </c>
    </row>
    <row r="504" spans="1:27" x14ac:dyDescent="0.25">
      <c r="A504" s="1" t="s">
        <v>2326</v>
      </c>
      <c r="B504" s="1" t="s">
        <v>2327</v>
      </c>
      <c r="C504" s="1" t="s">
        <v>877</v>
      </c>
      <c r="D504" s="1" t="s">
        <v>878</v>
      </c>
      <c r="E504" s="1" t="s">
        <v>30</v>
      </c>
      <c r="F504" s="1" t="s">
        <v>228</v>
      </c>
      <c r="G504" s="1" t="s">
        <v>2425</v>
      </c>
      <c r="H504" s="1" t="s">
        <v>2426</v>
      </c>
      <c r="I504" s="1" t="s">
        <v>7</v>
      </c>
      <c r="J504" s="1" t="s">
        <v>2427</v>
      </c>
      <c r="K504" s="1" t="s">
        <v>1383</v>
      </c>
      <c r="L504" s="1" t="s">
        <v>1384</v>
      </c>
      <c r="M504" s="1" t="s">
        <v>37</v>
      </c>
      <c r="N504" s="2">
        <v>125390</v>
      </c>
      <c r="O504" s="1" t="s">
        <v>108</v>
      </c>
      <c r="P504" s="2">
        <v>3750</v>
      </c>
      <c r="Q504" s="1" t="s">
        <v>165</v>
      </c>
      <c r="R504" s="1" t="s">
        <v>40</v>
      </c>
      <c r="S504" s="1" t="s">
        <v>54</v>
      </c>
      <c r="T504" s="1" t="s">
        <v>42</v>
      </c>
      <c r="U504" s="1" t="s">
        <v>43</v>
      </c>
      <c r="V504" s="1" t="s">
        <v>55</v>
      </c>
      <c r="W504" s="1" t="s">
        <v>56</v>
      </c>
      <c r="X504" s="1" t="s">
        <v>43</v>
      </c>
      <c r="Y504" s="2" t="s">
        <v>43</v>
      </c>
      <c r="Z504" s="1" t="s">
        <v>46</v>
      </c>
      <c r="AA504" s="1" t="s">
        <v>228</v>
      </c>
    </row>
    <row r="505" spans="1:27" x14ac:dyDescent="0.25">
      <c r="A505" s="1" t="s">
        <v>2326</v>
      </c>
      <c r="B505" s="1" t="s">
        <v>2327</v>
      </c>
      <c r="C505" s="1" t="s">
        <v>877</v>
      </c>
      <c r="D505" s="1" t="s">
        <v>878</v>
      </c>
      <c r="E505" s="1" t="s">
        <v>30</v>
      </c>
      <c r="F505" s="1" t="s">
        <v>228</v>
      </c>
      <c r="G505" s="1" t="s">
        <v>2425</v>
      </c>
      <c r="H505" s="1" t="s">
        <v>2428</v>
      </c>
      <c r="I505" s="1" t="s">
        <v>7</v>
      </c>
      <c r="J505" s="1" t="s">
        <v>2427</v>
      </c>
      <c r="K505" s="1" t="s">
        <v>1383</v>
      </c>
      <c r="L505" s="1" t="s">
        <v>1384</v>
      </c>
      <c r="M505" s="1" t="s">
        <v>37</v>
      </c>
      <c r="N505" s="2">
        <v>125390</v>
      </c>
      <c r="O505" s="1" t="s">
        <v>108</v>
      </c>
      <c r="P505" s="2">
        <v>39750</v>
      </c>
      <c r="Q505" s="1" t="s">
        <v>165</v>
      </c>
      <c r="R505" s="1" t="s">
        <v>40</v>
      </c>
      <c r="S505" s="1" t="s">
        <v>54</v>
      </c>
      <c r="T505" s="1" t="s">
        <v>42</v>
      </c>
      <c r="U505" s="1" t="s">
        <v>43</v>
      </c>
      <c r="V505" s="1" t="s">
        <v>55</v>
      </c>
      <c r="W505" s="1" t="s">
        <v>56</v>
      </c>
      <c r="X505" s="1" t="s">
        <v>43</v>
      </c>
      <c r="Y505" s="2" t="s">
        <v>43</v>
      </c>
      <c r="Z505" s="1" t="s">
        <v>46</v>
      </c>
      <c r="AA505" s="1" t="s">
        <v>228</v>
      </c>
    </row>
    <row r="506" spans="1:27" x14ac:dyDescent="0.25">
      <c r="A506" s="1" t="s">
        <v>2326</v>
      </c>
      <c r="B506" s="1" t="s">
        <v>2327</v>
      </c>
      <c r="C506" s="1" t="s">
        <v>877</v>
      </c>
      <c r="D506" s="1" t="s">
        <v>878</v>
      </c>
      <c r="E506" s="1" t="s">
        <v>30</v>
      </c>
      <c r="F506" s="1" t="s">
        <v>228</v>
      </c>
      <c r="G506" s="1" t="s">
        <v>2425</v>
      </c>
      <c r="H506" s="1" t="s">
        <v>2429</v>
      </c>
      <c r="I506" s="1" t="s">
        <v>7</v>
      </c>
      <c r="J506" s="1" t="s">
        <v>2427</v>
      </c>
      <c r="K506" s="1" t="s">
        <v>1383</v>
      </c>
      <c r="L506" s="1" t="s">
        <v>1384</v>
      </c>
      <c r="M506" s="1" t="s">
        <v>37</v>
      </c>
      <c r="N506" s="2">
        <v>125390</v>
      </c>
      <c r="O506" s="1" t="s">
        <v>108</v>
      </c>
      <c r="P506" s="2">
        <v>6750</v>
      </c>
      <c r="Q506" s="1" t="s">
        <v>165</v>
      </c>
      <c r="R506" s="1" t="s">
        <v>40</v>
      </c>
      <c r="S506" s="1" t="s">
        <v>54</v>
      </c>
      <c r="T506" s="1" t="s">
        <v>42</v>
      </c>
      <c r="U506" s="1" t="s">
        <v>43</v>
      </c>
      <c r="V506" s="1" t="s">
        <v>55</v>
      </c>
      <c r="W506" s="1" t="s">
        <v>56</v>
      </c>
      <c r="X506" s="1" t="s">
        <v>43</v>
      </c>
      <c r="Y506" s="2" t="s">
        <v>43</v>
      </c>
      <c r="Z506" s="1" t="s">
        <v>46</v>
      </c>
      <c r="AA506" s="1" t="s">
        <v>228</v>
      </c>
    </row>
    <row r="507" spans="1:27" x14ac:dyDescent="0.25">
      <c r="A507" s="1" t="s">
        <v>2326</v>
      </c>
      <c r="B507" s="1" t="s">
        <v>2327</v>
      </c>
      <c r="C507" s="1" t="s">
        <v>877</v>
      </c>
      <c r="D507" s="1" t="s">
        <v>878</v>
      </c>
      <c r="E507" s="1" t="s">
        <v>30</v>
      </c>
      <c r="F507" s="1" t="s">
        <v>228</v>
      </c>
      <c r="G507" s="1" t="s">
        <v>2425</v>
      </c>
      <c r="H507" s="1" t="s">
        <v>2430</v>
      </c>
      <c r="I507" s="1" t="s">
        <v>7</v>
      </c>
      <c r="J507" s="1" t="s">
        <v>2427</v>
      </c>
      <c r="K507" s="1" t="s">
        <v>1383</v>
      </c>
      <c r="L507" s="1" t="s">
        <v>1384</v>
      </c>
      <c r="M507" s="1" t="s">
        <v>37</v>
      </c>
      <c r="N507" s="2">
        <v>125390</v>
      </c>
      <c r="O507" s="1" t="s">
        <v>108</v>
      </c>
      <c r="P507" s="2">
        <v>1500</v>
      </c>
      <c r="Q507" s="1" t="s">
        <v>165</v>
      </c>
      <c r="R507" s="1" t="s">
        <v>40</v>
      </c>
      <c r="S507" s="1" t="s">
        <v>54</v>
      </c>
      <c r="T507" s="1" t="s">
        <v>42</v>
      </c>
      <c r="U507" s="1" t="s">
        <v>43</v>
      </c>
      <c r="V507" s="1" t="s">
        <v>55</v>
      </c>
      <c r="W507" s="1" t="s">
        <v>56</v>
      </c>
      <c r="X507" s="1" t="s">
        <v>43</v>
      </c>
      <c r="Y507" s="2" t="s">
        <v>43</v>
      </c>
      <c r="Z507" s="1" t="s">
        <v>46</v>
      </c>
      <c r="AA507" s="1" t="s">
        <v>228</v>
      </c>
    </row>
    <row r="508" spans="1:27" x14ac:dyDescent="0.25">
      <c r="A508" s="1" t="s">
        <v>2326</v>
      </c>
      <c r="B508" s="1" t="s">
        <v>2327</v>
      </c>
      <c r="C508" s="1" t="s">
        <v>877</v>
      </c>
      <c r="D508" s="1" t="s">
        <v>878</v>
      </c>
      <c r="E508" s="1" t="s">
        <v>30</v>
      </c>
      <c r="F508" s="1" t="s">
        <v>228</v>
      </c>
      <c r="G508" s="1" t="s">
        <v>2425</v>
      </c>
      <c r="H508" s="1" t="s">
        <v>2431</v>
      </c>
      <c r="I508" s="1" t="s">
        <v>7</v>
      </c>
      <c r="J508" s="1" t="s">
        <v>2427</v>
      </c>
      <c r="K508" s="1" t="s">
        <v>1383</v>
      </c>
      <c r="L508" s="1" t="s">
        <v>1384</v>
      </c>
      <c r="M508" s="1" t="s">
        <v>37</v>
      </c>
      <c r="N508" s="2">
        <v>125390</v>
      </c>
      <c r="O508" s="1" t="s">
        <v>108</v>
      </c>
      <c r="P508" s="2">
        <v>540</v>
      </c>
      <c r="Q508" s="1" t="s">
        <v>165</v>
      </c>
      <c r="R508" s="1" t="s">
        <v>40</v>
      </c>
      <c r="S508" s="1" t="s">
        <v>54</v>
      </c>
      <c r="T508" s="1" t="s">
        <v>42</v>
      </c>
      <c r="U508" s="1" t="s">
        <v>43</v>
      </c>
      <c r="V508" s="1" t="s">
        <v>55</v>
      </c>
      <c r="W508" s="1" t="s">
        <v>56</v>
      </c>
      <c r="X508" s="1" t="s">
        <v>43</v>
      </c>
      <c r="Y508" s="2" t="s">
        <v>43</v>
      </c>
      <c r="Z508" s="1" t="s">
        <v>46</v>
      </c>
      <c r="AA508" s="1" t="s">
        <v>228</v>
      </c>
    </row>
    <row r="509" spans="1:27" x14ac:dyDescent="0.25">
      <c r="A509" s="1" t="s">
        <v>2326</v>
      </c>
      <c r="B509" s="1" t="s">
        <v>2327</v>
      </c>
      <c r="C509" s="1" t="s">
        <v>877</v>
      </c>
      <c r="D509" s="1" t="s">
        <v>878</v>
      </c>
      <c r="E509" s="1" t="s">
        <v>30</v>
      </c>
      <c r="F509" s="1" t="s">
        <v>228</v>
      </c>
      <c r="G509" s="1" t="s">
        <v>2425</v>
      </c>
      <c r="H509" s="1" t="s">
        <v>2432</v>
      </c>
      <c r="I509" s="1" t="s">
        <v>7</v>
      </c>
      <c r="J509" s="1" t="s">
        <v>2427</v>
      </c>
      <c r="K509" s="1" t="s">
        <v>1383</v>
      </c>
      <c r="L509" s="1" t="s">
        <v>1384</v>
      </c>
      <c r="M509" s="1" t="s">
        <v>37</v>
      </c>
      <c r="N509" s="2">
        <v>125390</v>
      </c>
      <c r="O509" s="1" t="s">
        <v>108</v>
      </c>
      <c r="P509" s="2">
        <v>21500</v>
      </c>
      <c r="Q509" s="1" t="s">
        <v>165</v>
      </c>
      <c r="R509" s="1" t="s">
        <v>40</v>
      </c>
      <c r="S509" s="1" t="s">
        <v>54</v>
      </c>
      <c r="T509" s="1" t="s">
        <v>42</v>
      </c>
      <c r="U509" s="1" t="s">
        <v>43</v>
      </c>
      <c r="V509" s="1" t="s">
        <v>55</v>
      </c>
      <c r="W509" s="1" t="s">
        <v>56</v>
      </c>
      <c r="X509" s="1" t="s">
        <v>43</v>
      </c>
      <c r="Y509" s="2" t="s">
        <v>43</v>
      </c>
      <c r="Z509" s="1" t="s">
        <v>46</v>
      </c>
      <c r="AA509" s="1" t="s">
        <v>228</v>
      </c>
    </row>
    <row r="510" spans="1:27" x14ac:dyDescent="0.25">
      <c r="A510" s="1" t="s">
        <v>2326</v>
      </c>
      <c r="B510" s="1" t="s">
        <v>2327</v>
      </c>
      <c r="C510" s="1" t="s">
        <v>877</v>
      </c>
      <c r="D510" s="1" t="s">
        <v>878</v>
      </c>
      <c r="E510" s="1" t="s">
        <v>30</v>
      </c>
      <c r="F510" s="1" t="s">
        <v>228</v>
      </c>
      <c r="G510" s="1" t="s">
        <v>2425</v>
      </c>
      <c r="H510" s="1" t="s">
        <v>2433</v>
      </c>
      <c r="I510" s="1" t="s">
        <v>7</v>
      </c>
      <c r="J510" s="1" t="s">
        <v>2427</v>
      </c>
      <c r="K510" s="1" t="s">
        <v>1383</v>
      </c>
      <c r="L510" s="1" t="s">
        <v>1384</v>
      </c>
      <c r="M510" s="1" t="s">
        <v>37</v>
      </c>
      <c r="N510" s="2">
        <v>125390</v>
      </c>
      <c r="O510" s="1" t="s">
        <v>108</v>
      </c>
      <c r="P510" s="2">
        <v>51600</v>
      </c>
      <c r="Q510" s="1" t="s">
        <v>165</v>
      </c>
      <c r="R510" s="1" t="s">
        <v>40</v>
      </c>
      <c r="S510" s="1" t="s">
        <v>54</v>
      </c>
      <c r="T510" s="1" t="s">
        <v>42</v>
      </c>
      <c r="U510" s="1" t="s">
        <v>43</v>
      </c>
      <c r="V510" s="1" t="s">
        <v>55</v>
      </c>
      <c r="W510" s="1" t="s">
        <v>56</v>
      </c>
      <c r="X510" s="1" t="s">
        <v>43</v>
      </c>
      <c r="Y510" s="2" t="s">
        <v>43</v>
      </c>
      <c r="Z510" s="1" t="s">
        <v>46</v>
      </c>
      <c r="AA510" s="1" t="s">
        <v>228</v>
      </c>
    </row>
    <row r="511" spans="1:27" x14ac:dyDescent="0.25">
      <c r="A511" s="1" t="s">
        <v>2326</v>
      </c>
      <c r="B511" s="1" t="s">
        <v>2327</v>
      </c>
      <c r="C511" s="1" t="s">
        <v>877</v>
      </c>
      <c r="D511" s="1" t="s">
        <v>878</v>
      </c>
      <c r="E511" s="1" t="s">
        <v>30</v>
      </c>
      <c r="F511" s="1" t="s">
        <v>189</v>
      </c>
      <c r="G511" s="1" t="s">
        <v>3302</v>
      </c>
      <c r="H511" s="1" t="s">
        <v>3303</v>
      </c>
      <c r="I511" s="1" t="s">
        <v>7</v>
      </c>
      <c r="J511" s="1" t="s">
        <v>3304</v>
      </c>
      <c r="K511" s="1" t="s">
        <v>3053</v>
      </c>
      <c r="L511" s="1" t="s">
        <v>3054</v>
      </c>
      <c r="M511" s="1" t="s">
        <v>3055</v>
      </c>
      <c r="N511" s="2">
        <v>65850</v>
      </c>
      <c r="O511" s="1" t="s">
        <v>108</v>
      </c>
      <c r="P511" s="2">
        <v>27000</v>
      </c>
      <c r="Q511" s="1" t="s">
        <v>165</v>
      </c>
      <c r="R511" s="1" t="s">
        <v>40</v>
      </c>
      <c r="S511" s="1" t="s">
        <v>54</v>
      </c>
      <c r="T511" s="1" t="s">
        <v>42</v>
      </c>
      <c r="U511" s="1" t="s">
        <v>43</v>
      </c>
      <c r="V511" s="1" t="s">
        <v>55</v>
      </c>
      <c r="W511" s="1" t="s">
        <v>56</v>
      </c>
      <c r="X511" s="1" t="s">
        <v>43</v>
      </c>
      <c r="Y511" s="2" t="s">
        <v>43</v>
      </c>
      <c r="Z511" s="1" t="s">
        <v>46</v>
      </c>
      <c r="AA511" s="1" t="s">
        <v>228</v>
      </c>
    </row>
    <row r="512" spans="1:27" x14ac:dyDescent="0.25">
      <c r="A512" s="1" t="s">
        <v>2326</v>
      </c>
      <c r="B512" s="1" t="s">
        <v>2327</v>
      </c>
      <c r="C512" s="1" t="s">
        <v>877</v>
      </c>
      <c r="D512" s="1" t="s">
        <v>878</v>
      </c>
      <c r="E512" s="1" t="s">
        <v>30</v>
      </c>
      <c r="F512" s="1" t="s">
        <v>189</v>
      </c>
      <c r="G512" s="1" t="s">
        <v>3302</v>
      </c>
      <c r="H512" s="1" t="s">
        <v>3305</v>
      </c>
      <c r="I512" s="1" t="s">
        <v>7</v>
      </c>
      <c r="J512" s="1" t="s">
        <v>3304</v>
      </c>
      <c r="K512" s="1" t="s">
        <v>3053</v>
      </c>
      <c r="L512" s="1" t="s">
        <v>3054</v>
      </c>
      <c r="M512" s="1" t="s">
        <v>3055</v>
      </c>
      <c r="N512" s="2">
        <v>65850</v>
      </c>
      <c r="O512" s="1" t="s">
        <v>108</v>
      </c>
      <c r="P512" s="2">
        <v>12000</v>
      </c>
      <c r="Q512" s="1" t="s">
        <v>165</v>
      </c>
      <c r="R512" s="1" t="s">
        <v>40</v>
      </c>
      <c r="S512" s="1" t="s">
        <v>54</v>
      </c>
      <c r="T512" s="1" t="s">
        <v>42</v>
      </c>
      <c r="U512" s="1" t="s">
        <v>43</v>
      </c>
      <c r="V512" s="1" t="s">
        <v>55</v>
      </c>
      <c r="W512" s="1" t="s">
        <v>56</v>
      </c>
      <c r="X512" s="1" t="s">
        <v>43</v>
      </c>
      <c r="Y512" s="2" t="s">
        <v>43</v>
      </c>
      <c r="Z512" s="1" t="s">
        <v>46</v>
      </c>
      <c r="AA512" s="1" t="s">
        <v>228</v>
      </c>
    </row>
    <row r="513" spans="1:27" x14ac:dyDescent="0.25">
      <c r="A513" s="1" t="s">
        <v>2326</v>
      </c>
      <c r="B513" s="1" t="s">
        <v>2327</v>
      </c>
      <c r="C513" s="1" t="s">
        <v>877</v>
      </c>
      <c r="D513" s="1" t="s">
        <v>878</v>
      </c>
      <c r="E513" s="1" t="s">
        <v>30</v>
      </c>
      <c r="F513" s="1" t="s">
        <v>189</v>
      </c>
      <c r="G513" s="1" t="s">
        <v>3302</v>
      </c>
      <c r="H513" s="1" t="s">
        <v>3306</v>
      </c>
      <c r="I513" s="1" t="s">
        <v>7</v>
      </c>
      <c r="J513" s="1" t="s">
        <v>3304</v>
      </c>
      <c r="K513" s="1" t="s">
        <v>3053</v>
      </c>
      <c r="L513" s="1" t="s">
        <v>3054</v>
      </c>
      <c r="M513" s="1" t="s">
        <v>3055</v>
      </c>
      <c r="N513" s="2">
        <v>65850</v>
      </c>
      <c r="O513" s="1" t="s">
        <v>108</v>
      </c>
      <c r="P513" s="2">
        <v>4200</v>
      </c>
      <c r="Q513" s="1" t="s">
        <v>165</v>
      </c>
      <c r="R513" s="1" t="s">
        <v>40</v>
      </c>
      <c r="S513" s="1" t="s">
        <v>54</v>
      </c>
      <c r="T513" s="1" t="s">
        <v>42</v>
      </c>
      <c r="U513" s="1" t="s">
        <v>43</v>
      </c>
      <c r="V513" s="1" t="s">
        <v>55</v>
      </c>
      <c r="W513" s="1" t="s">
        <v>56</v>
      </c>
      <c r="X513" s="1" t="s">
        <v>43</v>
      </c>
      <c r="Y513" s="2" t="s">
        <v>43</v>
      </c>
      <c r="Z513" s="1" t="s">
        <v>46</v>
      </c>
      <c r="AA513" s="1" t="s">
        <v>228</v>
      </c>
    </row>
    <row r="514" spans="1:27" x14ac:dyDescent="0.25">
      <c r="A514" s="1" t="s">
        <v>2326</v>
      </c>
      <c r="B514" s="1" t="s">
        <v>2327</v>
      </c>
      <c r="C514" s="1" t="s">
        <v>877</v>
      </c>
      <c r="D514" s="1" t="s">
        <v>878</v>
      </c>
      <c r="E514" s="1" t="s">
        <v>30</v>
      </c>
      <c r="F514" s="1" t="s">
        <v>189</v>
      </c>
      <c r="G514" s="1" t="s">
        <v>3302</v>
      </c>
      <c r="H514" s="1" t="s">
        <v>3307</v>
      </c>
      <c r="I514" s="1" t="s">
        <v>7</v>
      </c>
      <c r="J514" s="1" t="s">
        <v>3304</v>
      </c>
      <c r="K514" s="1" t="s">
        <v>3053</v>
      </c>
      <c r="L514" s="1" t="s">
        <v>3054</v>
      </c>
      <c r="M514" s="1" t="s">
        <v>3055</v>
      </c>
      <c r="N514" s="2">
        <v>65850</v>
      </c>
      <c r="O514" s="1" t="s">
        <v>108</v>
      </c>
      <c r="P514" s="2">
        <v>12150</v>
      </c>
      <c r="Q514" s="1" t="s">
        <v>165</v>
      </c>
      <c r="R514" s="1" t="s">
        <v>40</v>
      </c>
      <c r="S514" s="1" t="s">
        <v>54</v>
      </c>
      <c r="T514" s="1" t="s">
        <v>42</v>
      </c>
      <c r="U514" s="1" t="s">
        <v>43</v>
      </c>
      <c r="V514" s="1" t="s">
        <v>55</v>
      </c>
      <c r="W514" s="1" t="s">
        <v>56</v>
      </c>
      <c r="X514" s="1" t="s">
        <v>43</v>
      </c>
      <c r="Y514" s="2" t="s">
        <v>43</v>
      </c>
      <c r="Z514" s="1" t="s">
        <v>46</v>
      </c>
      <c r="AA514" s="1" t="s">
        <v>228</v>
      </c>
    </row>
    <row r="515" spans="1:27" x14ac:dyDescent="0.25">
      <c r="A515" s="1" t="s">
        <v>2326</v>
      </c>
      <c r="B515" s="1" t="s">
        <v>2327</v>
      </c>
      <c r="C515" s="1" t="s">
        <v>877</v>
      </c>
      <c r="D515" s="1" t="s">
        <v>878</v>
      </c>
      <c r="E515" s="1" t="s">
        <v>30</v>
      </c>
      <c r="F515" s="1" t="s">
        <v>189</v>
      </c>
      <c r="G515" s="1" t="s">
        <v>3302</v>
      </c>
      <c r="H515" s="1" t="s">
        <v>3308</v>
      </c>
      <c r="I515" s="1" t="s">
        <v>7</v>
      </c>
      <c r="J515" s="1" t="s">
        <v>3304</v>
      </c>
      <c r="K515" s="1" t="s">
        <v>3053</v>
      </c>
      <c r="L515" s="1" t="s">
        <v>3054</v>
      </c>
      <c r="M515" s="1" t="s">
        <v>3055</v>
      </c>
      <c r="N515" s="2">
        <v>65850</v>
      </c>
      <c r="O515" s="1" t="s">
        <v>108</v>
      </c>
      <c r="P515" s="2">
        <v>10500</v>
      </c>
      <c r="Q515" s="1" t="s">
        <v>165</v>
      </c>
      <c r="R515" s="1" t="s">
        <v>40</v>
      </c>
      <c r="S515" s="1" t="s">
        <v>54</v>
      </c>
      <c r="T515" s="1" t="s">
        <v>42</v>
      </c>
      <c r="U515" s="1" t="s">
        <v>43</v>
      </c>
      <c r="V515" s="1" t="s">
        <v>55</v>
      </c>
      <c r="W515" s="1" t="s">
        <v>56</v>
      </c>
      <c r="X515" s="1" t="s">
        <v>43</v>
      </c>
      <c r="Y515" s="2" t="s">
        <v>43</v>
      </c>
      <c r="Z515" s="1" t="s">
        <v>46</v>
      </c>
      <c r="AA515" s="1" t="s">
        <v>228</v>
      </c>
    </row>
    <row r="516" spans="1:27" x14ac:dyDescent="0.25">
      <c r="A516" s="1" t="s">
        <v>2326</v>
      </c>
      <c r="B516" s="1" t="s">
        <v>2327</v>
      </c>
      <c r="C516" s="1" t="s">
        <v>877</v>
      </c>
      <c r="D516" s="1" t="s">
        <v>878</v>
      </c>
      <c r="E516" s="1" t="s">
        <v>30</v>
      </c>
      <c r="F516" s="1" t="s">
        <v>228</v>
      </c>
      <c r="G516" s="1" t="s">
        <v>3309</v>
      </c>
      <c r="H516" s="1" t="s">
        <v>3310</v>
      </c>
      <c r="I516" s="1" t="s">
        <v>7</v>
      </c>
      <c r="J516" s="1" t="s">
        <v>3311</v>
      </c>
      <c r="K516" s="1" t="s">
        <v>3053</v>
      </c>
      <c r="L516" s="1" t="s">
        <v>3054</v>
      </c>
      <c r="M516" s="1" t="s">
        <v>3055</v>
      </c>
      <c r="N516" s="2">
        <v>122625</v>
      </c>
      <c r="O516" s="1" t="s">
        <v>108</v>
      </c>
      <c r="P516" s="2">
        <v>1020</v>
      </c>
      <c r="Q516" s="1" t="s">
        <v>165</v>
      </c>
      <c r="R516" s="1" t="s">
        <v>40</v>
      </c>
      <c r="S516" s="1" t="s">
        <v>54</v>
      </c>
      <c r="T516" s="1" t="s">
        <v>42</v>
      </c>
      <c r="U516" s="1" t="s">
        <v>43</v>
      </c>
      <c r="V516" s="1" t="s">
        <v>55</v>
      </c>
      <c r="W516" s="1" t="s">
        <v>56</v>
      </c>
      <c r="X516" s="1" t="s">
        <v>43</v>
      </c>
      <c r="Y516" s="2" t="s">
        <v>43</v>
      </c>
      <c r="Z516" s="1" t="s">
        <v>46</v>
      </c>
      <c r="AA516" s="1" t="s">
        <v>228</v>
      </c>
    </row>
    <row r="517" spans="1:27" x14ac:dyDescent="0.25">
      <c r="A517" s="1" t="s">
        <v>2326</v>
      </c>
      <c r="B517" s="1" t="s">
        <v>2327</v>
      </c>
      <c r="C517" s="1" t="s">
        <v>877</v>
      </c>
      <c r="D517" s="1" t="s">
        <v>878</v>
      </c>
      <c r="E517" s="1" t="s">
        <v>30</v>
      </c>
      <c r="F517" s="1" t="s">
        <v>228</v>
      </c>
      <c r="G517" s="1" t="s">
        <v>3309</v>
      </c>
      <c r="H517" s="1" t="s">
        <v>3312</v>
      </c>
      <c r="I517" s="1" t="s">
        <v>7</v>
      </c>
      <c r="J517" s="1" t="s">
        <v>3311</v>
      </c>
      <c r="K517" s="1" t="s">
        <v>3053</v>
      </c>
      <c r="L517" s="1" t="s">
        <v>3054</v>
      </c>
      <c r="M517" s="1" t="s">
        <v>3055</v>
      </c>
      <c r="N517" s="2">
        <v>122625</v>
      </c>
      <c r="O517" s="1" t="s">
        <v>108</v>
      </c>
      <c r="P517" s="2">
        <v>1155</v>
      </c>
      <c r="Q517" s="1" t="s">
        <v>165</v>
      </c>
      <c r="R517" s="1" t="s">
        <v>40</v>
      </c>
      <c r="S517" s="1" t="s">
        <v>54</v>
      </c>
      <c r="T517" s="1" t="s">
        <v>42</v>
      </c>
      <c r="U517" s="1" t="s">
        <v>43</v>
      </c>
      <c r="V517" s="1" t="s">
        <v>55</v>
      </c>
      <c r="W517" s="1" t="s">
        <v>56</v>
      </c>
      <c r="X517" s="1" t="s">
        <v>43</v>
      </c>
      <c r="Y517" s="2" t="s">
        <v>43</v>
      </c>
      <c r="Z517" s="1" t="s">
        <v>46</v>
      </c>
      <c r="AA517" s="1" t="s">
        <v>228</v>
      </c>
    </row>
    <row r="518" spans="1:27" x14ac:dyDescent="0.25">
      <c r="A518" s="1" t="s">
        <v>2326</v>
      </c>
      <c r="B518" s="1" t="s">
        <v>2327</v>
      </c>
      <c r="C518" s="1" t="s">
        <v>877</v>
      </c>
      <c r="D518" s="1" t="s">
        <v>878</v>
      </c>
      <c r="E518" s="1" t="s">
        <v>30</v>
      </c>
      <c r="F518" s="1" t="s">
        <v>228</v>
      </c>
      <c r="G518" s="1" t="s">
        <v>3309</v>
      </c>
      <c r="H518" s="1" t="s">
        <v>3313</v>
      </c>
      <c r="I518" s="1" t="s">
        <v>7</v>
      </c>
      <c r="J518" s="1" t="s">
        <v>3311</v>
      </c>
      <c r="K518" s="1" t="s">
        <v>3053</v>
      </c>
      <c r="L518" s="1" t="s">
        <v>3054</v>
      </c>
      <c r="M518" s="1" t="s">
        <v>3055</v>
      </c>
      <c r="N518" s="2">
        <v>122625</v>
      </c>
      <c r="O518" s="1" t="s">
        <v>108</v>
      </c>
      <c r="P518" s="2">
        <v>11880</v>
      </c>
      <c r="Q518" s="1" t="s">
        <v>165</v>
      </c>
      <c r="R518" s="1" t="s">
        <v>40</v>
      </c>
      <c r="S518" s="1" t="s">
        <v>54</v>
      </c>
      <c r="T518" s="1" t="s">
        <v>42</v>
      </c>
      <c r="U518" s="1" t="s">
        <v>43</v>
      </c>
      <c r="V518" s="1" t="s">
        <v>55</v>
      </c>
      <c r="W518" s="1" t="s">
        <v>56</v>
      </c>
      <c r="X518" s="1" t="s">
        <v>43</v>
      </c>
      <c r="Y518" s="2" t="s">
        <v>43</v>
      </c>
      <c r="Z518" s="1" t="s">
        <v>46</v>
      </c>
      <c r="AA518" s="1" t="s">
        <v>228</v>
      </c>
    </row>
    <row r="519" spans="1:27" x14ac:dyDescent="0.25">
      <c r="A519" s="1" t="s">
        <v>2326</v>
      </c>
      <c r="B519" s="1" t="s">
        <v>2327</v>
      </c>
      <c r="C519" s="1" t="s">
        <v>877</v>
      </c>
      <c r="D519" s="1" t="s">
        <v>878</v>
      </c>
      <c r="E519" s="1" t="s">
        <v>30</v>
      </c>
      <c r="F519" s="1" t="s">
        <v>228</v>
      </c>
      <c r="G519" s="1" t="s">
        <v>3309</v>
      </c>
      <c r="H519" s="1" t="s">
        <v>3314</v>
      </c>
      <c r="I519" s="1" t="s">
        <v>7</v>
      </c>
      <c r="J519" s="1" t="s">
        <v>3311</v>
      </c>
      <c r="K519" s="1" t="s">
        <v>3053</v>
      </c>
      <c r="L519" s="1" t="s">
        <v>3054</v>
      </c>
      <c r="M519" s="1" t="s">
        <v>3055</v>
      </c>
      <c r="N519" s="2">
        <v>122625</v>
      </c>
      <c r="O519" s="1" t="s">
        <v>108</v>
      </c>
      <c r="P519" s="2">
        <v>23630</v>
      </c>
      <c r="Q519" s="1" t="s">
        <v>165</v>
      </c>
      <c r="R519" s="1" t="s">
        <v>40</v>
      </c>
      <c r="S519" s="1" t="s">
        <v>54</v>
      </c>
      <c r="T519" s="1" t="s">
        <v>42</v>
      </c>
      <c r="U519" s="1" t="s">
        <v>43</v>
      </c>
      <c r="V519" s="1" t="s">
        <v>55</v>
      </c>
      <c r="W519" s="1" t="s">
        <v>56</v>
      </c>
      <c r="X519" s="1" t="s">
        <v>43</v>
      </c>
      <c r="Y519" s="2" t="s">
        <v>43</v>
      </c>
      <c r="Z519" s="1" t="s">
        <v>46</v>
      </c>
      <c r="AA519" s="1" t="s">
        <v>228</v>
      </c>
    </row>
    <row r="520" spans="1:27" x14ac:dyDescent="0.25">
      <c r="A520" s="1" t="s">
        <v>2326</v>
      </c>
      <c r="B520" s="1" t="s">
        <v>2327</v>
      </c>
      <c r="C520" s="1" t="s">
        <v>877</v>
      </c>
      <c r="D520" s="1" t="s">
        <v>878</v>
      </c>
      <c r="E520" s="1" t="s">
        <v>30</v>
      </c>
      <c r="F520" s="1" t="s">
        <v>228</v>
      </c>
      <c r="G520" s="1" t="s">
        <v>3309</v>
      </c>
      <c r="H520" s="1" t="s">
        <v>3315</v>
      </c>
      <c r="I520" s="1" t="s">
        <v>7</v>
      </c>
      <c r="J520" s="1" t="s">
        <v>3311</v>
      </c>
      <c r="K520" s="1" t="s">
        <v>3053</v>
      </c>
      <c r="L520" s="1" t="s">
        <v>3054</v>
      </c>
      <c r="M520" s="1" t="s">
        <v>3055</v>
      </c>
      <c r="N520" s="2">
        <v>122625</v>
      </c>
      <c r="O520" s="1" t="s">
        <v>108</v>
      </c>
      <c r="P520" s="2">
        <v>29280</v>
      </c>
      <c r="Q520" s="1" t="s">
        <v>165</v>
      </c>
      <c r="R520" s="1" t="s">
        <v>40</v>
      </c>
      <c r="S520" s="1" t="s">
        <v>54</v>
      </c>
      <c r="T520" s="1" t="s">
        <v>42</v>
      </c>
      <c r="U520" s="1" t="s">
        <v>43</v>
      </c>
      <c r="V520" s="1" t="s">
        <v>55</v>
      </c>
      <c r="W520" s="1" t="s">
        <v>56</v>
      </c>
      <c r="X520" s="1" t="s">
        <v>43</v>
      </c>
      <c r="Y520" s="2" t="s">
        <v>43</v>
      </c>
      <c r="Z520" s="1" t="s">
        <v>46</v>
      </c>
      <c r="AA520" s="1" t="s">
        <v>228</v>
      </c>
    </row>
    <row r="521" spans="1:27" x14ac:dyDescent="0.25">
      <c r="A521" s="1" t="s">
        <v>2326</v>
      </c>
      <c r="B521" s="1" t="s">
        <v>2327</v>
      </c>
      <c r="C521" s="1" t="s">
        <v>877</v>
      </c>
      <c r="D521" s="1" t="s">
        <v>878</v>
      </c>
      <c r="E521" s="1" t="s">
        <v>30</v>
      </c>
      <c r="F521" s="1" t="s">
        <v>228</v>
      </c>
      <c r="G521" s="1" t="s">
        <v>3309</v>
      </c>
      <c r="H521" s="1" t="s">
        <v>3316</v>
      </c>
      <c r="I521" s="1" t="s">
        <v>7</v>
      </c>
      <c r="J521" s="1" t="s">
        <v>3311</v>
      </c>
      <c r="K521" s="1" t="s">
        <v>3053</v>
      </c>
      <c r="L521" s="1" t="s">
        <v>3054</v>
      </c>
      <c r="M521" s="1" t="s">
        <v>3055</v>
      </c>
      <c r="N521" s="2">
        <v>122625</v>
      </c>
      <c r="O521" s="1" t="s">
        <v>108</v>
      </c>
      <c r="P521" s="2">
        <v>6660</v>
      </c>
      <c r="Q521" s="1" t="s">
        <v>165</v>
      </c>
      <c r="R521" s="1" t="s">
        <v>40</v>
      </c>
      <c r="S521" s="1" t="s">
        <v>54</v>
      </c>
      <c r="T521" s="1" t="s">
        <v>42</v>
      </c>
      <c r="U521" s="1" t="s">
        <v>43</v>
      </c>
      <c r="V521" s="1" t="s">
        <v>55</v>
      </c>
      <c r="W521" s="1" t="s">
        <v>56</v>
      </c>
      <c r="X521" s="1" t="s">
        <v>43</v>
      </c>
      <c r="Y521" s="2" t="s">
        <v>43</v>
      </c>
      <c r="Z521" s="1" t="s">
        <v>46</v>
      </c>
      <c r="AA521" s="1" t="s">
        <v>228</v>
      </c>
    </row>
    <row r="522" spans="1:27" x14ac:dyDescent="0.25">
      <c r="A522" s="1" t="s">
        <v>2326</v>
      </c>
      <c r="B522" s="1" t="s">
        <v>2327</v>
      </c>
      <c r="C522" s="1" t="s">
        <v>877</v>
      </c>
      <c r="D522" s="1" t="s">
        <v>878</v>
      </c>
      <c r="E522" s="1" t="s">
        <v>30</v>
      </c>
      <c r="F522" s="1" t="s">
        <v>141</v>
      </c>
      <c r="G522" s="1" t="s">
        <v>4001</v>
      </c>
      <c r="H522" s="1" t="s">
        <v>4002</v>
      </c>
      <c r="I522" s="1" t="s">
        <v>7</v>
      </c>
      <c r="J522" s="1" t="s">
        <v>4003</v>
      </c>
      <c r="K522" s="1" t="s">
        <v>135</v>
      </c>
      <c r="L522" s="1" t="s">
        <v>136</v>
      </c>
      <c r="M522" s="1" t="s">
        <v>3402</v>
      </c>
      <c r="N522" s="2">
        <v>59699.59</v>
      </c>
      <c r="O522" s="1" t="s">
        <v>38</v>
      </c>
      <c r="P522" s="2">
        <v>59699.59</v>
      </c>
      <c r="Q522" s="1" t="s">
        <v>83</v>
      </c>
      <c r="R522" s="1" t="s">
        <v>40</v>
      </c>
      <c r="S522" s="1" t="s">
        <v>54</v>
      </c>
      <c r="T522" s="1" t="s">
        <v>42</v>
      </c>
      <c r="U522" s="1" t="s">
        <v>43</v>
      </c>
      <c r="V522" s="1" t="s">
        <v>55</v>
      </c>
      <c r="W522" s="1" t="s">
        <v>56</v>
      </c>
      <c r="X522" s="1" t="s">
        <v>43</v>
      </c>
      <c r="Y522" s="2" t="s">
        <v>43</v>
      </c>
      <c r="Z522" s="1" t="s">
        <v>46</v>
      </c>
      <c r="AA522" s="1" t="s">
        <v>145</v>
      </c>
    </row>
    <row r="523" spans="1:27" x14ac:dyDescent="0.25">
      <c r="A523" s="1" t="s">
        <v>2326</v>
      </c>
      <c r="B523" s="1" t="s">
        <v>2327</v>
      </c>
      <c r="C523" s="1" t="s">
        <v>877</v>
      </c>
      <c r="D523" s="1" t="s">
        <v>878</v>
      </c>
      <c r="E523" s="1" t="s">
        <v>30</v>
      </c>
      <c r="F523" s="1" t="s">
        <v>145</v>
      </c>
      <c r="G523" s="1" t="s">
        <v>4004</v>
      </c>
      <c r="H523" s="1" t="s">
        <v>4005</v>
      </c>
      <c r="I523" s="1" t="s">
        <v>7</v>
      </c>
      <c r="J523" s="1" t="s">
        <v>4006</v>
      </c>
      <c r="K523" s="1" t="s">
        <v>3793</v>
      </c>
      <c r="L523" s="1" t="s">
        <v>3794</v>
      </c>
      <c r="M523" s="1" t="s">
        <v>3402</v>
      </c>
      <c r="N523" s="2">
        <v>385836</v>
      </c>
      <c r="O523" s="1" t="s">
        <v>38</v>
      </c>
      <c r="P523" s="2">
        <v>385836</v>
      </c>
      <c r="Q523" s="1" t="s">
        <v>93</v>
      </c>
      <c r="R523" s="1" t="s">
        <v>94</v>
      </c>
      <c r="S523" s="1" t="s">
        <v>54</v>
      </c>
      <c r="T523" s="1" t="s">
        <v>42</v>
      </c>
      <c r="U523" s="1" t="s">
        <v>43</v>
      </c>
      <c r="V523" s="1" t="s">
        <v>55</v>
      </c>
      <c r="W523" s="1" t="s">
        <v>56</v>
      </c>
      <c r="X523" s="1" t="s">
        <v>43</v>
      </c>
      <c r="Y523" s="2">
        <v>385836</v>
      </c>
      <c r="Z523" s="1" t="s">
        <v>46</v>
      </c>
      <c r="AA523" s="1" t="s">
        <v>69</v>
      </c>
    </row>
    <row r="524" spans="1:27" x14ac:dyDescent="0.25">
      <c r="A524" s="1" t="s">
        <v>2326</v>
      </c>
      <c r="B524" s="1" t="s">
        <v>2327</v>
      </c>
      <c r="C524" s="1" t="s">
        <v>877</v>
      </c>
      <c r="D524" s="1" t="s">
        <v>878</v>
      </c>
      <c r="E524" s="1" t="s">
        <v>30</v>
      </c>
      <c r="F524" s="1" t="s">
        <v>145</v>
      </c>
      <c r="G524" s="1" t="s">
        <v>4007</v>
      </c>
      <c r="H524" s="1" t="s">
        <v>4008</v>
      </c>
      <c r="I524" s="1" t="s">
        <v>7</v>
      </c>
      <c r="J524" s="1" t="s">
        <v>4009</v>
      </c>
      <c r="K524" s="1" t="s">
        <v>3793</v>
      </c>
      <c r="L524" s="1" t="s">
        <v>3794</v>
      </c>
      <c r="M524" s="1" t="s">
        <v>3402</v>
      </c>
      <c r="N524" s="2">
        <v>230543.2</v>
      </c>
      <c r="O524" s="1" t="s">
        <v>38</v>
      </c>
      <c r="P524" s="2">
        <v>230543.2</v>
      </c>
      <c r="Q524" s="1" t="s">
        <v>93</v>
      </c>
      <c r="R524" s="1" t="s">
        <v>94</v>
      </c>
      <c r="S524" s="1" t="s">
        <v>54</v>
      </c>
      <c r="T524" s="1" t="s">
        <v>42</v>
      </c>
      <c r="U524" s="1" t="s">
        <v>43</v>
      </c>
      <c r="V524" s="1" t="s">
        <v>55</v>
      </c>
      <c r="W524" s="1" t="s">
        <v>56</v>
      </c>
      <c r="X524" s="1" t="s">
        <v>43</v>
      </c>
      <c r="Y524" s="2">
        <v>230543.2</v>
      </c>
      <c r="Z524" s="1" t="s">
        <v>46</v>
      </c>
      <c r="AA524" s="1" t="s">
        <v>69</v>
      </c>
    </row>
    <row r="525" spans="1:27" x14ac:dyDescent="0.25">
      <c r="A525" s="1" t="s">
        <v>2326</v>
      </c>
      <c r="B525" s="1" t="s">
        <v>2327</v>
      </c>
      <c r="C525" s="1" t="s">
        <v>877</v>
      </c>
      <c r="D525" s="1" t="s">
        <v>878</v>
      </c>
      <c r="E525" s="1" t="s">
        <v>30</v>
      </c>
      <c r="F525" s="1" t="s">
        <v>145</v>
      </c>
      <c r="G525" s="1" t="s">
        <v>4010</v>
      </c>
      <c r="H525" s="1" t="s">
        <v>4011</v>
      </c>
      <c r="I525" s="1" t="s">
        <v>7</v>
      </c>
      <c r="J525" s="1" t="s">
        <v>4012</v>
      </c>
      <c r="K525" s="1" t="s">
        <v>3793</v>
      </c>
      <c r="L525" s="1" t="s">
        <v>3794</v>
      </c>
      <c r="M525" s="1" t="s">
        <v>3402</v>
      </c>
      <c r="N525" s="2">
        <v>1401.78</v>
      </c>
      <c r="O525" s="1" t="s">
        <v>38</v>
      </c>
      <c r="P525" s="2">
        <v>1401.78</v>
      </c>
      <c r="Q525" s="1" t="s">
        <v>93</v>
      </c>
      <c r="R525" s="1" t="s">
        <v>94</v>
      </c>
      <c r="S525" s="1" t="s">
        <v>54</v>
      </c>
      <c r="T525" s="1" t="s">
        <v>42</v>
      </c>
      <c r="U525" s="1" t="s">
        <v>43</v>
      </c>
      <c r="V525" s="1" t="s">
        <v>55</v>
      </c>
      <c r="W525" s="1" t="s">
        <v>56</v>
      </c>
      <c r="X525" s="1" t="s">
        <v>43</v>
      </c>
      <c r="Y525" s="2">
        <v>1401.78</v>
      </c>
      <c r="Z525" s="1" t="s">
        <v>46</v>
      </c>
      <c r="AA525" s="1" t="s">
        <v>69</v>
      </c>
    </row>
    <row r="526" spans="1:27" x14ac:dyDescent="0.25">
      <c r="A526" s="1" t="s">
        <v>2326</v>
      </c>
      <c r="B526" s="1" t="s">
        <v>2327</v>
      </c>
      <c r="C526" s="1" t="s">
        <v>877</v>
      </c>
      <c r="D526" s="1" t="s">
        <v>878</v>
      </c>
      <c r="E526" s="1" t="s">
        <v>30</v>
      </c>
      <c r="F526" s="1" t="s">
        <v>145</v>
      </c>
      <c r="G526" s="1" t="s">
        <v>4013</v>
      </c>
      <c r="H526" s="1" t="s">
        <v>4014</v>
      </c>
      <c r="I526" s="1" t="s">
        <v>7</v>
      </c>
      <c r="J526" s="1" t="s">
        <v>4015</v>
      </c>
      <c r="K526" s="1" t="s">
        <v>3793</v>
      </c>
      <c r="L526" s="1" t="s">
        <v>3794</v>
      </c>
      <c r="M526" s="1" t="s">
        <v>3402</v>
      </c>
      <c r="N526" s="2">
        <v>198026.35</v>
      </c>
      <c r="O526" s="1" t="s">
        <v>38</v>
      </c>
      <c r="P526" s="2">
        <v>198026.35</v>
      </c>
      <c r="Q526" s="1" t="s">
        <v>93</v>
      </c>
      <c r="R526" s="1" t="s">
        <v>94</v>
      </c>
      <c r="S526" s="1" t="s">
        <v>54</v>
      </c>
      <c r="T526" s="1" t="s">
        <v>42</v>
      </c>
      <c r="U526" s="1" t="s">
        <v>43</v>
      </c>
      <c r="V526" s="1" t="s">
        <v>55</v>
      </c>
      <c r="W526" s="1" t="s">
        <v>56</v>
      </c>
      <c r="X526" s="1" t="s">
        <v>43</v>
      </c>
      <c r="Y526" s="2">
        <v>198026.35</v>
      </c>
      <c r="Z526" s="1" t="s">
        <v>46</v>
      </c>
      <c r="AA526" s="1" t="s">
        <v>69</v>
      </c>
    </row>
    <row r="527" spans="1:27" x14ac:dyDescent="0.25">
      <c r="A527" s="1" t="s">
        <v>2326</v>
      </c>
      <c r="B527" s="1" t="s">
        <v>2327</v>
      </c>
      <c r="C527" s="1" t="s">
        <v>877</v>
      </c>
      <c r="D527" s="1" t="s">
        <v>878</v>
      </c>
      <c r="E527" s="1" t="s">
        <v>30</v>
      </c>
      <c r="F527" s="1" t="s">
        <v>145</v>
      </c>
      <c r="G527" s="1" t="s">
        <v>4016</v>
      </c>
      <c r="H527" s="1" t="s">
        <v>4017</v>
      </c>
      <c r="I527" s="1" t="s">
        <v>7</v>
      </c>
      <c r="J527" s="1" t="s">
        <v>4018</v>
      </c>
      <c r="K527" s="1" t="s">
        <v>3793</v>
      </c>
      <c r="L527" s="1" t="s">
        <v>3794</v>
      </c>
      <c r="M527" s="1" t="s">
        <v>3402</v>
      </c>
      <c r="N527" s="2">
        <v>130</v>
      </c>
      <c r="O527" s="1" t="s">
        <v>38</v>
      </c>
      <c r="P527" s="2">
        <v>130</v>
      </c>
      <c r="Q527" s="1" t="s">
        <v>93</v>
      </c>
      <c r="R527" s="1" t="s">
        <v>94</v>
      </c>
      <c r="S527" s="1" t="s">
        <v>54</v>
      </c>
      <c r="T527" s="1" t="s">
        <v>42</v>
      </c>
      <c r="U527" s="1" t="s">
        <v>43</v>
      </c>
      <c r="V527" s="1" t="s">
        <v>55</v>
      </c>
      <c r="W527" s="1" t="s">
        <v>56</v>
      </c>
      <c r="X527" s="1" t="s">
        <v>43</v>
      </c>
      <c r="Y527" s="2">
        <v>130</v>
      </c>
      <c r="Z527" s="1" t="s">
        <v>46</v>
      </c>
      <c r="AA527" s="1" t="s">
        <v>69</v>
      </c>
    </row>
    <row r="528" spans="1:27" x14ac:dyDescent="0.25">
      <c r="A528" s="1" t="s">
        <v>2326</v>
      </c>
      <c r="B528" s="1" t="s">
        <v>2327</v>
      </c>
      <c r="C528" s="1" t="s">
        <v>877</v>
      </c>
      <c r="D528" s="1" t="s">
        <v>878</v>
      </c>
      <c r="E528" s="1" t="s">
        <v>30</v>
      </c>
      <c r="F528" s="1" t="s">
        <v>145</v>
      </c>
      <c r="G528" s="1" t="s">
        <v>4019</v>
      </c>
      <c r="H528" s="1" t="s">
        <v>4020</v>
      </c>
      <c r="I528" s="1" t="s">
        <v>7</v>
      </c>
      <c r="J528" s="1" t="s">
        <v>4021</v>
      </c>
      <c r="K528" s="1" t="s">
        <v>3793</v>
      </c>
      <c r="L528" s="1" t="s">
        <v>3794</v>
      </c>
      <c r="M528" s="1" t="s">
        <v>3402</v>
      </c>
      <c r="N528" s="2">
        <v>238</v>
      </c>
      <c r="O528" s="1" t="s">
        <v>38</v>
      </c>
      <c r="P528" s="2">
        <v>238</v>
      </c>
      <c r="Q528" s="1" t="s">
        <v>93</v>
      </c>
      <c r="R528" s="1" t="s">
        <v>94</v>
      </c>
      <c r="S528" s="1" t="s">
        <v>54</v>
      </c>
      <c r="T528" s="1" t="s">
        <v>42</v>
      </c>
      <c r="U528" s="1" t="s">
        <v>43</v>
      </c>
      <c r="V528" s="1" t="s">
        <v>55</v>
      </c>
      <c r="W528" s="1" t="s">
        <v>56</v>
      </c>
      <c r="X528" s="1" t="s">
        <v>43</v>
      </c>
      <c r="Y528" s="2">
        <v>238</v>
      </c>
      <c r="Z528" s="1" t="s">
        <v>46</v>
      </c>
      <c r="AA528" s="1" t="s">
        <v>69</v>
      </c>
    </row>
    <row r="529" spans="1:27" x14ac:dyDescent="0.25">
      <c r="A529" s="1" t="s">
        <v>2326</v>
      </c>
      <c r="B529" s="1" t="s">
        <v>2327</v>
      </c>
      <c r="C529" s="1" t="s">
        <v>877</v>
      </c>
      <c r="D529" s="1" t="s">
        <v>878</v>
      </c>
      <c r="E529" s="1" t="s">
        <v>30</v>
      </c>
      <c r="F529" s="1" t="s">
        <v>69</v>
      </c>
      <c r="G529" s="1" t="s">
        <v>4022</v>
      </c>
      <c r="H529" s="1" t="s">
        <v>4023</v>
      </c>
      <c r="I529" s="1" t="s">
        <v>7</v>
      </c>
      <c r="J529" s="1" t="s">
        <v>4024</v>
      </c>
      <c r="K529" s="1" t="s">
        <v>135</v>
      </c>
      <c r="L529" s="1" t="s">
        <v>136</v>
      </c>
      <c r="M529" s="1" t="s">
        <v>3402</v>
      </c>
      <c r="N529" s="2">
        <v>119500</v>
      </c>
      <c r="O529" s="1" t="s">
        <v>38</v>
      </c>
      <c r="P529" s="2">
        <v>119500</v>
      </c>
      <c r="Q529" s="1" t="s">
        <v>83</v>
      </c>
      <c r="R529" s="1" t="s">
        <v>40</v>
      </c>
      <c r="S529" s="1" t="s">
        <v>54</v>
      </c>
      <c r="T529" s="1" t="s">
        <v>42</v>
      </c>
      <c r="U529" s="1" t="s">
        <v>43</v>
      </c>
      <c r="V529" s="1" t="s">
        <v>55</v>
      </c>
      <c r="W529" s="1" t="s">
        <v>56</v>
      </c>
      <c r="X529" s="1" t="s">
        <v>43</v>
      </c>
      <c r="Y529" s="2" t="s">
        <v>43</v>
      </c>
      <c r="Z529" s="1" t="s">
        <v>46</v>
      </c>
      <c r="AA529" s="1" t="s">
        <v>189</v>
      </c>
    </row>
    <row r="530" spans="1:27" x14ac:dyDescent="0.25">
      <c r="A530" s="1" t="s">
        <v>2326</v>
      </c>
      <c r="B530" s="1" t="s">
        <v>2327</v>
      </c>
      <c r="C530" s="1" t="s">
        <v>877</v>
      </c>
      <c r="D530" s="1" t="s">
        <v>878</v>
      </c>
      <c r="E530" s="1" t="s">
        <v>30</v>
      </c>
      <c r="F530" s="1" t="s">
        <v>145</v>
      </c>
      <c r="G530" s="1" t="s">
        <v>4719</v>
      </c>
      <c r="H530" s="1" t="s">
        <v>4720</v>
      </c>
      <c r="I530" s="1" t="s">
        <v>7</v>
      </c>
      <c r="J530" s="1" t="s">
        <v>4721</v>
      </c>
      <c r="K530" s="1" t="s">
        <v>3506</v>
      </c>
      <c r="L530" s="1" t="s">
        <v>3507</v>
      </c>
      <c r="M530" s="1" t="s">
        <v>4296</v>
      </c>
      <c r="N530" s="2">
        <v>103432.08</v>
      </c>
      <c r="O530" s="1" t="s">
        <v>38</v>
      </c>
      <c r="P530" s="2">
        <v>103432.08</v>
      </c>
      <c r="Q530" s="1" t="s">
        <v>93</v>
      </c>
      <c r="R530" s="1" t="s">
        <v>94</v>
      </c>
      <c r="S530" s="1" t="s">
        <v>54</v>
      </c>
      <c r="T530" s="1" t="s">
        <v>42</v>
      </c>
      <c r="U530" s="1" t="s">
        <v>43</v>
      </c>
      <c r="V530" s="1" t="s">
        <v>55</v>
      </c>
      <c r="W530" s="1" t="s">
        <v>56</v>
      </c>
      <c r="X530" s="1" t="s">
        <v>43</v>
      </c>
      <c r="Y530" s="2">
        <v>103432.08</v>
      </c>
      <c r="Z530" s="1" t="s">
        <v>46</v>
      </c>
      <c r="AA530" s="1" t="s">
        <v>69</v>
      </c>
    </row>
    <row r="531" spans="1:27" x14ac:dyDescent="0.25">
      <c r="A531" s="1" t="s">
        <v>2326</v>
      </c>
      <c r="B531" s="1" t="s">
        <v>2327</v>
      </c>
      <c r="C531" s="1" t="s">
        <v>877</v>
      </c>
      <c r="D531" s="1" t="s">
        <v>878</v>
      </c>
      <c r="E531" s="1" t="s">
        <v>30</v>
      </c>
      <c r="F531" s="1" t="s">
        <v>145</v>
      </c>
      <c r="G531" s="1" t="s">
        <v>4722</v>
      </c>
      <c r="H531" s="1" t="s">
        <v>4723</v>
      </c>
      <c r="I531" s="1" t="s">
        <v>7</v>
      </c>
      <c r="J531" s="1" t="s">
        <v>4724</v>
      </c>
      <c r="K531" s="1" t="s">
        <v>3506</v>
      </c>
      <c r="L531" s="1" t="s">
        <v>3507</v>
      </c>
      <c r="M531" s="1" t="s">
        <v>4296</v>
      </c>
      <c r="N531" s="2">
        <v>34942.1</v>
      </c>
      <c r="O531" s="1" t="s">
        <v>38</v>
      </c>
      <c r="P531" s="2">
        <v>34942.1</v>
      </c>
      <c r="Q531" s="1" t="s">
        <v>93</v>
      </c>
      <c r="R531" s="1" t="s">
        <v>94</v>
      </c>
      <c r="S531" s="1" t="s">
        <v>54</v>
      </c>
      <c r="T531" s="1" t="s">
        <v>42</v>
      </c>
      <c r="U531" s="1" t="s">
        <v>43</v>
      </c>
      <c r="V531" s="1" t="s">
        <v>55</v>
      </c>
      <c r="W531" s="1" t="s">
        <v>56</v>
      </c>
      <c r="X531" s="1" t="s">
        <v>43</v>
      </c>
      <c r="Y531" s="2">
        <v>34942.1</v>
      </c>
      <c r="Z531" s="1" t="s">
        <v>46</v>
      </c>
      <c r="AA531" s="1" t="s">
        <v>69</v>
      </c>
    </row>
    <row r="532" spans="1:27" x14ac:dyDescent="0.25">
      <c r="A532" s="1" t="s">
        <v>2326</v>
      </c>
      <c r="B532" s="1" t="s">
        <v>2327</v>
      </c>
      <c r="C532" s="1" t="s">
        <v>877</v>
      </c>
      <c r="D532" s="1" t="s">
        <v>878</v>
      </c>
      <c r="E532" s="1" t="s">
        <v>30</v>
      </c>
      <c r="F532" s="1" t="s">
        <v>174</v>
      </c>
      <c r="G532" s="1" t="s">
        <v>4725</v>
      </c>
      <c r="H532" s="1" t="s">
        <v>4726</v>
      </c>
      <c r="I532" s="1" t="s">
        <v>7</v>
      </c>
      <c r="J532" s="1" t="s">
        <v>4727</v>
      </c>
      <c r="K532" s="1" t="s">
        <v>3661</v>
      </c>
      <c r="L532" s="1" t="s">
        <v>3662</v>
      </c>
      <c r="M532" s="1" t="s">
        <v>4296</v>
      </c>
      <c r="N532" s="2">
        <v>150060</v>
      </c>
      <c r="O532" s="1" t="s">
        <v>38</v>
      </c>
      <c r="P532" s="2">
        <v>150060</v>
      </c>
      <c r="Q532" s="1" t="s">
        <v>39</v>
      </c>
      <c r="R532" s="1" t="s">
        <v>40</v>
      </c>
      <c r="S532" s="1" t="s">
        <v>54</v>
      </c>
      <c r="T532" s="1" t="s">
        <v>42</v>
      </c>
      <c r="U532" s="1" t="s">
        <v>43</v>
      </c>
      <c r="V532" s="1" t="s">
        <v>55</v>
      </c>
      <c r="W532" s="1" t="s">
        <v>56</v>
      </c>
      <c r="X532" s="1" t="s">
        <v>43</v>
      </c>
      <c r="Y532" s="2" t="s">
        <v>43</v>
      </c>
      <c r="Z532" s="1" t="s">
        <v>46</v>
      </c>
      <c r="AA532" s="1" t="s">
        <v>174</v>
      </c>
    </row>
    <row r="533" spans="1:27" x14ac:dyDescent="0.25">
      <c r="A533" s="1" t="s">
        <v>2326</v>
      </c>
      <c r="B533" s="1" t="s">
        <v>2327</v>
      </c>
      <c r="C533" s="1" t="s">
        <v>877</v>
      </c>
      <c r="D533" s="1" t="s">
        <v>878</v>
      </c>
      <c r="E533" s="1" t="s">
        <v>30</v>
      </c>
      <c r="F533" s="1" t="s">
        <v>76</v>
      </c>
      <c r="G533" s="1" t="s">
        <v>4728</v>
      </c>
      <c r="H533" s="1" t="s">
        <v>4729</v>
      </c>
      <c r="I533" s="1" t="s">
        <v>7</v>
      </c>
      <c r="J533" s="1" t="s">
        <v>4730</v>
      </c>
      <c r="K533" s="1" t="s">
        <v>3506</v>
      </c>
      <c r="L533" s="1" t="s">
        <v>3507</v>
      </c>
      <c r="M533" s="1" t="s">
        <v>4296</v>
      </c>
      <c r="N533" s="2">
        <v>589550</v>
      </c>
      <c r="O533" s="1" t="s">
        <v>38</v>
      </c>
      <c r="P533" s="2">
        <v>589550</v>
      </c>
      <c r="Q533" s="1" t="s">
        <v>83</v>
      </c>
      <c r="R533" s="1" t="s">
        <v>40</v>
      </c>
      <c r="S533" s="1" t="s">
        <v>54</v>
      </c>
      <c r="T533" s="1" t="s">
        <v>42</v>
      </c>
      <c r="U533" s="1" t="s">
        <v>43</v>
      </c>
      <c r="V533" s="1" t="s">
        <v>55</v>
      </c>
      <c r="W533" s="1" t="s">
        <v>56</v>
      </c>
      <c r="X533" s="1" t="s">
        <v>43</v>
      </c>
      <c r="Y533" s="2" t="s">
        <v>43</v>
      </c>
      <c r="Z533" s="1" t="s">
        <v>46</v>
      </c>
      <c r="AA533" s="1" t="s">
        <v>324</v>
      </c>
    </row>
    <row r="534" spans="1:27" x14ac:dyDescent="0.25">
      <c r="A534" s="1" t="s">
        <v>2326</v>
      </c>
      <c r="B534" s="1" t="s">
        <v>2327</v>
      </c>
      <c r="C534" s="1" t="s">
        <v>877</v>
      </c>
      <c r="D534" s="1" t="s">
        <v>878</v>
      </c>
      <c r="E534" s="1" t="s">
        <v>30</v>
      </c>
      <c r="F534" s="1" t="s">
        <v>47</v>
      </c>
      <c r="G534" s="1" t="s">
        <v>5768</v>
      </c>
      <c r="H534" s="1" t="s">
        <v>5769</v>
      </c>
      <c r="I534" s="1" t="s">
        <v>7</v>
      </c>
      <c r="J534" s="1" t="s">
        <v>5770</v>
      </c>
      <c r="K534" s="1" t="s">
        <v>2841</v>
      </c>
      <c r="L534" s="1" t="s">
        <v>2842</v>
      </c>
      <c r="M534" s="1" t="s">
        <v>5053</v>
      </c>
      <c r="N534" s="2">
        <v>135288</v>
      </c>
      <c r="O534" s="1" t="s">
        <v>38</v>
      </c>
      <c r="P534" s="2">
        <v>135288</v>
      </c>
      <c r="Q534" s="1" t="s">
        <v>39</v>
      </c>
      <c r="R534" s="1" t="s">
        <v>40</v>
      </c>
      <c r="S534" s="1" t="s">
        <v>54</v>
      </c>
      <c r="T534" s="1" t="s">
        <v>42</v>
      </c>
      <c r="U534" s="1" t="s">
        <v>43</v>
      </c>
      <c r="V534" s="1" t="s">
        <v>55</v>
      </c>
      <c r="W534" s="1" t="s">
        <v>56</v>
      </c>
      <c r="X534" s="1" t="s">
        <v>43</v>
      </c>
      <c r="Y534" s="2" t="s">
        <v>43</v>
      </c>
      <c r="Z534" s="1" t="s">
        <v>46</v>
      </c>
      <c r="AA534" s="1" t="s">
        <v>265</v>
      </c>
    </row>
    <row r="535" spans="1:27" x14ac:dyDescent="0.25">
      <c r="A535" s="1" t="s">
        <v>2326</v>
      </c>
      <c r="B535" s="1" t="s">
        <v>2327</v>
      </c>
      <c r="C535" s="1" t="s">
        <v>877</v>
      </c>
      <c r="D535" s="1" t="s">
        <v>878</v>
      </c>
      <c r="E535" s="1" t="s">
        <v>30</v>
      </c>
      <c r="F535" s="1" t="s">
        <v>174</v>
      </c>
      <c r="G535" s="1" t="s">
        <v>5771</v>
      </c>
      <c r="H535" s="1" t="s">
        <v>5772</v>
      </c>
      <c r="I535" s="1" t="s">
        <v>7</v>
      </c>
      <c r="J535" s="1" t="s">
        <v>5773</v>
      </c>
      <c r="K535" s="1" t="s">
        <v>2841</v>
      </c>
      <c r="L535" s="1" t="s">
        <v>2842</v>
      </c>
      <c r="M535" s="1" t="s">
        <v>5053</v>
      </c>
      <c r="N535" s="2">
        <v>149600</v>
      </c>
      <c r="O535" s="1" t="s">
        <v>38</v>
      </c>
      <c r="P535" s="2">
        <v>149600</v>
      </c>
      <c r="Q535" s="1" t="s">
        <v>39</v>
      </c>
      <c r="R535" s="1" t="s">
        <v>40</v>
      </c>
      <c r="S535" s="1" t="s">
        <v>54</v>
      </c>
      <c r="T535" s="1" t="s">
        <v>42</v>
      </c>
      <c r="U535" s="1" t="s">
        <v>43</v>
      </c>
      <c r="V535" s="1" t="s">
        <v>55</v>
      </c>
      <c r="W535" s="1" t="s">
        <v>56</v>
      </c>
      <c r="X535" s="1" t="s">
        <v>43</v>
      </c>
      <c r="Y535" s="2" t="s">
        <v>43</v>
      </c>
      <c r="Z535" s="1" t="s">
        <v>46</v>
      </c>
      <c r="AA535" s="1" t="s">
        <v>174</v>
      </c>
    </row>
    <row r="536" spans="1:27" x14ac:dyDescent="0.25">
      <c r="A536" s="1" t="s">
        <v>2326</v>
      </c>
      <c r="B536" s="1" t="s">
        <v>2327</v>
      </c>
      <c r="C536" s="1" t="s">
        <v>877</v>
      </c>
      <c r="D536" s="1" t="s">
        <v>878</v>
      </c>
      <c r="E536" s="1" t="s">
        <v>30</v>
      </c>
      <c r="F536" s="1" t="s">
        <v>57</v>
      </c>
      <c r="G536" s="1" t="s">
        <v>6370</v>
      </c>
      <c r="H536" s="1" t="s">
        <v>6371</v>
      </c>
      <c r="I536" s="1" t="s">
        <v>7</v>
      </c>
      <c r="J536" s="1" t="s">
        <v>6372</v>
      </c>
      <c r="K536" s="1" t="s">
        <v>316</v>
      </c>
      <c r="L536" s="1" t="s">
        <v>317</v>
      </c>
      <c r="M536" s="1" t="s">
        <v>5928</v>
      </c>
      <c r="N536" s="2">
        <v>46108158.5</v>
      </c>
      <c r="O536" s="1" t="s">
        <v>38</v>
      </c>
      <c r="P536" s="2">
        <v>46108158.5</v>
      </c>
      <c r="Q536" s="1" t="s">
        <v>75</v>
      </c>
      <c r="R536" s="1" t="s">
        <v>264</v>
      </c>
      <c r="S536" s="1" t="s">
        <v>54</v>
      </c>
      <c r="T536" s="1" t="s">
        <v>42</v>
      </c>
      <c r="U536" s="1" t="s">
        <v>43</v>
      </c>
      <c r="V536" s="1" t="s">
        <v>55</v>
      </c>
      <c r="W536" s="1" t="s">
        <v>56</v>
      </c>
      <c r="X536" s="1" t="s">
        <v>43</v>
      </c>
      <c r="Y536" s="2" t="s">
        <v>43</v>
      </c>
      <c r="Z536" s="1" t="s">
        <v>46</v>
      </c>
      <c r="AA536" s="1" t="s">
        <v>155</v>
      </c>
    </row>
    <row r="537" spans="1:27" x14ac:dyDescent="0.25">
      <c r="A537" s="1" t="s">
        <v>1930</v>
      </c>
      <c r="B537" s="1" t="s">
        <v>1931</v>
      </c>
      <c r="C537" s="1" t="s">
        <v>877</v>
      </c>
      <c r="D537" s="1" t="s">
        <v>878</v>
      </c>
      <c r="E537" s="1" t="s">
        <v>30</v>
      </c>
      <c r="F537" s="1" t="s">
        <v>145</v>
      </c>
      <c r="G537" s="1" t="s">
        <v>1932</v>
      </c>
      <c r="H537" s="1" t="s">
        <v>1933</v>
      </c>
      <c r="I537" s="1" t="s">
        <v>7</v>
      </c>
      <c r="J537" s="1" t="s">
        <v>1934</v>
      </c>
      <c r="K537" s="1" t="s">
        <v>62</v>
      </c>
      <c r="L537" s="1" t="s">
        <v>63</v>
      </c>
      <c r="M537" s="1" t="s">
        <v>37</v>
      </c>
      <c r="N537" s="2">
        <v>210000</v>
      </c>
      <c r="O537" s="1" t="s">
        <v>38</v>
      </c>
      <c r="P537" s="2">
        <v>210000</v>
      </c>
      <c r="Q537" s="1" t="s">
        <v>83</v>
      </c>
      <c r="R537" s="1" t="s">
        <v>40</v>
      </c>
      <c r="S537" s="1" t="s">
        <v>54</v>
      </c>
      <c r="T537" s="1" t="s">
        <v>42</v>
      </c>
      <c r="U537" s="1" t="s">
        <v>43</v>
      </c>
      <c r="V537" s="1" t="s">
        <v>55</v>
      </c>
      <c r="W537" s="1" t="s">
        <v>56</v>
      </c>
      <c r="X537" s="1" t="s">
        <v>43</v>
      </c>
      <c r="Y537" s="2" t="s">
        <v>43</v>
      </c>
      <c r="Z537" s="1" t="s">
        <v>46</v>
      </c>
      <c r="AA537" s="1" t="s">
        <v>145</v>
      </c>
    </row>
    <row r="538" spans="1:27" x14ac:dyDescent="0.25">
      <c r="A538" s="1" t="s">
        <v>1930</v>
      </c>
      <c r="B538" s="1" t="s">
        <v>1931</v>
      </c>
      <c r="C538" s="1" t="s">
        <v>877</v>
      </c>
      <c r="D538" s="1" t="s">
        <v>878</v>
      </c>
      <c r="E538" s="1" t="s">
        <v>30</v>
      </c>
      <c r="F538" s="1" t="s">
        <v>145</v>
      </c>
      <c r="G538" s="1" t="s">
        <v>1935</v>
      </c>
      <c r="H538" s="1" t="s">
        <v>1936</v>
      </c>
      <c r="I538" s="1" t="s">
        <v>7</v>
      </c>
      <c r="J538" s="1" t="s">
        <v>1937</v>
      </c>
      <c r="K538" s="1" t="s">
        <v>62</v>
      </c>
      <c r="L538" s="1" t="s">
        <v>63</v>
      </c>
      <c r="M538" s="1" t="s">
        <v>37</v>
      </c>
      <c r="N538" s="2">
        <v>213000</v>
      </c>
      <c r="O538" s="1" t="s">
        <v>38</v>
      </c>
      <c r="P538" s="2">
        <v>213000</v>
      </c>
      <c r="Q538" s="1" t="s">
        <v>83</v>
      </c>
      <c r="R538" s="1" t="s">
        <v>40</v>
      </c>
      <c r="S538" s="1" t="s">
        <v>54</v>
      </c>
      <c r="T538" s="1" t="s">
        <v>42</v>
      </c>
      <c r="U538" s="1" t="s">
        <v>43</v>
      </c>
      <c r="V538" s="1" t="s">
        <v>55</v>
      </c>
      <c r="W538" s="1" t="s">
        <v>56</v>
      </c>
      <c r="X538" s="1" t="s">
        <v>43</v>
      </c>
      <c r="Y538" s="2" t="s">
        <v>43</v>
      </c>
      <c r="Z538" s="1" t="s">
        <v>46</v>
      </c>
      <c r="AA538" s="1" t="s">
        <v>145</v>
      </c>
    </row>
    <row r="539" spans="1:27" x14ac:dyDescent="0.25">
      <c r="A539" s="1" t="s">
        <v>1930</v>
      </c>
      <c r="B539" s="1" t="s">
        <v>1931</v>
      </c>
      <c r="C539" s="1" t="s">
        <v>877</v>
      </c>
      <c r="D539" s="1" t="s">
        <v>878</v>
      </c>
      <c r="E539" s="1" t="s">
        <v>30</v>
      </c>
      <c r="F539" s="1" t="s">
        <v>174</v>
      </c>
      <c r="G539" s="1" t="s">
        <v>1938</v>
      </c>
      <c r="H539" s="1" t="s">
        <v>1939</v>
      </c>
      <c r="I539" s="1" t="s">
        <v>7</v>
      </c>
      <c r="J539" s="1" t="s">
        <v>1940</v>
      </c>
      <c r="K539" s="1" t="s">
        <v>316</v>
      </c>
      <c r="L539" s="1" t="s">
        <v>317</v>
      </c>
      <c r="M539" s="1" t="s">
        <v>37</v>
      </c>
      <c r="N539" s="2">
        <v>55600</v>
      </c>
      <c r="O539" s="1" t="s">
        <v>108</v>
      </c>
      <c r="P539" s="2">
        <v>4000</v>
      </c>
      <c r="Q539" s="1" t="s">
        <v>75</v>
      </c>
      <c r="R539" s="1" t="s">
        <v>40</v>
      </c>
      <c r="S539" s="1" t="s">
        <v>54</v>
      </c>
      <c r="T539" s="1" t="s">
        <v>42</v>
      </c>
      <c r="U539" s="1" t="s">
        <v>43</v>
      </c>
      <c r="V539" s="1" t="s">
        <v>55</v>
      </c>
      <c r="W539" s="1" t="s">
        <v>56</v>
      </c>
      <c r="X539" s="1" t="s">
        <v>43</v>
      </c>
      <c r="Y539" s="2" t="s">
        <v>43</v>
      </c>
      <c r="Z539" s="1" t="s">
        <v>46</v>
      </c>
      <c r="AA539" s="1" t="s">
        <v>69</v>
      </c>
    </row>
    <row r="540" spans="1:27" x14ac:dyDescent="0.25">
      <c r="A540" s="1" t="s">
        <v>1930</v>
      </c>
      <c r="B540" s="1" t="s">
        <v>1931</v>
      </c>
      <c r="C540" s="1" t="s">
        <v>877</v>
      </c>
      <c r="D540" s="1" t="s">
        <v>878</v>
      </c>
      <c r="E540" s="1" t="s">
        <v>30</v>
      </c>
      <c r="F540" s="1" t="s">
        <v>174</v>
      </c>
      <c r="G540" s="1" t="s">
        <v>1938</v>
      </c>
      <c r="H540" s="1" t="s">
        <v>1941</v>
      </c>
      <c r="I540" s="1" t="s">
        <v>7</v>
      </c>
      <c r="J540" s="1" t="s">
        <v>1940</v>
      </c>
      <c r="K540" s="1" t="s">
        <v>91</v>
      </c>
      <c r="L540" s="1" t="s">
        <v>92</v>
      </c>
      <c r="M540" s="1" t="s">
        <v>37</v>
      </c>
      <c r="N540" s="2">
        <v>55600</v>
      </c>
      <c r="O540" s="1" t="s">
        <v>108</v>
      </c>
      <c r="P540" s="2">
        <v>6000</v>
      </c>
      <c r="Q540" s="1" t="s">
        <v>75</v>
      </c>
      <c r="R540" s="1" t="s">
        <v>40</v>
      </c>
      <c r="S540" s="1" t="s">
        <v>54</v>
      </c>
      <c r="T540" s="1" t="s">
        <v>42</v>
      </c>
      <c r="U540" s="1" t="s">
        <v>43</v>
      </c>
      <c r="V540" s="1" t="s">
        <v>55</v>
      </c>
      <c r="W540" s="1" t="s">
        <v>56</v>
      </c>
      <c r="X540" s="1" t="s">
        <v>43</v>
      </c>
      <c r="Y540" s="2" t="s">
        <v>43</v>
      </c>
      <c r="Z540" s="1" t="s">
        <v>46</v>
      </c>
      <c r="AA540" s="1" t="s">
        <v>69</v>
      </c>
    </row>
    <row r="541" spans="1:27" x14ac:dyDescent="0.25">
      <c r="A541" s="1" t="s">
        <v>1930</v>
      </c>
      <c r="B541" s="1" t="s">
        <v>1931</v>
      </c>
      <c r="C541" s="1" t="s">
        <v>877</v>
      </c>
      <c r="D541" s="1" t="s">
        <v>878</v>
      </c>
      <c r="E541" s="1" t="s">
        <v>30</v>
      </c>
      <c r="F541" s="1" t="s">
        <v>174</v>
      </c>
      <c r="G541" s="1" t="s">
        <v>1938</v>
      </c>
      <c r="H541" s="1" t="s">
        <v>1942</v>
      </c>
      <c r="I541" s="1" t="s">
        <v>7</v>
      </c>
      <c r="J541" s="1" t="s">
        <v>1940</v>
      </c>
      <c r="K541" s="1" t="s">
        <v>1195</v>
      </c>
      <c r="L541" s="1" t="s">
        <v>1196</v>
      </c>
      <c r="M541" s="1" t="s">
        <v>37</v>
      </c>
      <c r="N541" s="2">
        <v>55600</v>
      </c>
      <c r="O541" s="1" t="s">
        <v>108</v>
      </c>
      <c r="P541" s="2">
        <v>15000</v>
      </c>
      <c r="Q541" s="1" t="s">
        <v>75</v>
      </c>
      <c r="R541" s="1" t="s">
        <v>40</v>
      </c>
      <c r="S541" s="1" t="s">
        <v>54</v>
      </c>
      <c r="T541" s="1" t="s">
        <v>42</v>
      </c>
      <c r="U541" s="1" t="s">
        <v>43</v>
      </c>
      <c r="V541" s="1" t="s">
        <v>55</v>
      </c>
      <c r="W541" s="1" t="s">
        <v>56</v>
      </c>
      <c r="X541" s="1" t="s">
        <v>43</v>
      </c>
      <c r="Y541" s="2" t="s">
        <v>43</v>
      </c>
      <c r="Z541" s="1" t="s">
        <v>46</v>
      </c>
      <c r="AA541" s="1" t="s">
        <v>69</v>
      </c>
    </row>
    <row r="542" spans="1:27" x14ac:dyDescent="0.25">
      <c r="A542" s="1" t="s">
        <v>1930</v>
      </c>
      <c r="B542" s="1" t="s">
        <v>1931</v>
      </c>
      <c r="C542" s="1" t="s">
        <v>877</v>
      </c>
      <c r="D542" s="1" t="s">
        <v>878</v>
      </c>
      <c r="E542" s="1" t="s">
        <v>30</v>
      </c>
      <c r="F542" s="1" t="s">
        <v>174</v>
      </c>
      <c r="G542" s="1" t="s">
        <v>1938</v>
      </c>
      <c r="H542" s="1" t="s">
        <v>1943</v>
      </c>
      <c r="I542" s="1" t="s">
        <v>7</v>
      </c>
      <c r="J542" s="1" t="s">
        <v>1940</v>
      </c>
      <c r="K542" s="1" t="s">
        <v>546</v>
      </c>
      <c r="L542" s="1" t="s">
        <v>547</v>
      </c>
      <c r="M542" s="1" t="s">
        <v>37</v>
      </c>
      <c r="N542" s="2">
        <v>55600</v>
      </c>
      <c r="O542" s="1" t="s">
        <v>108</v>
      </c>
      <c r="P542" s="2">
        <v>4000</v>
      </c>
      <c r="Q542" s="1" t="s">
        <v>75</v>
      </c>
      <c r="R542" s="1" t="s">
        <v>40</v>
      </c>
      <c r="S542" s="1" t="s">
        <v>54</v>
      </c>
      <c r="T542" s="1" t="s">
        <v>42</v>
      </c>
      <c r="U542" s="1" t="s">
        <v>43</v>
      </c>
      <c r="V542" s="1" t="s">
        <v>55</v>
      </c>
      <c r="W542" s="1" t="s">
        <v>56</v>
      </c>
      <c r="X542" s="1" t="s">
        <v>43</v>
      </c>
      <c r="Y542" s="2" t="s">
        <v>43</v>
      </c>
      <c r="Z542" s="1" t="s">
        <v>46</v>
      </c>
      <c r="AA542" s="1" t="s">
        <v>69</v>
      </c>
    </row>
    <row r="543" spans="1:27" x14ac:dyDescent="0.25">
      <c r="A543" s="1" t="s">
        <v>1930</v>
      </c>
      <c r="B543" s="1" t="s">
        <v>1931</v>
      </c>
      <c r="C543" s="1" t="s">
        <v>877</v>
      </c>
      <c r="D543" s="1" t="s">
        <v>878</v>
      </c>
      <c r="E543" s="1" t="s">
        <v>30</v>
      </c>
      <c r="F543" s="1" t="s">
        <v>174</v>
      </c>
      <c r="G543" s="1" t="s">
        <v>1938</v>
      </c>
      <c r="H543" s="1" t="s">
        <v>1944</v>
      </c>
      <c r="I543" s="1" t="s">
        <v>7</v>
      </c>
      <c r="J543" s="1" t="s">
        <v>1940</v>
      </c>
      <c r="K543" s="1" t="s">
        <v>106</v>
      </c>
      <c r="L543" s="1" t="s">
        <v>107</v>
      </c>
      <c r="M543" s="1" t="s">
        <v>37</v>
      </c>
      <c r="N543" s="2">
        <v>55600</v>
      </c>
      <c r="O543" s="1" t="s">
        <v>108</v>
      </c>
      <c r="P543" s="2">
        <v>3600</v>
      </c>
      <c r="Q543" s="1" t="s">
        <v>75</v>
      </c>
      <c r="R543" s="1" t="s">
        <v>40</v>
      </c>
      <c r="S543" s="1" t="s">
        <v>54</v>
      </c>
      <c r="T543" s="1" t="s">
        <v>42</v>
      </c>
      <c r="U543" s="1" t="s">
        <v>43</v>
      </c>
      <c r="V543" s="1" t="s">
        <v>55</v>
      </c>
      <c r="W543" s="1" t="s">
        <v>56</v>
      </c>
      <c r="X543" s="1" t="s">
        <v>43</v>
      </c>
      <c r="Y543" s="2" t="s">
        <v>43</v>
      </c>
      <c r="Z543" s="1" t="s">
        <v>46</v>
      </c>
      <c r="AA543" s="1" t="s">
        <v>69</v>
      </c>
    </row>
    <row r="544" spans="1:27" x14ac:dyDescent="0.25">
      <c r="A544" s="1" t="s">
        <v>1930</v>
      </c>
      <c r="B544" s="1" t="s">
        <v>1931</v>
      </c>
      <c r="C544" s="1" t="s">
        <v>877</v>
      </c>
      <c r="D544" s="1" t="s">
        <v>878</v>
      </c>
      <c r="E544" s="1" t="s">
        <v>30</v>
      </c>
      <c r="F544" s="1" t="s">
        <v>48</v>
      </c>
      <c r="G544" s="1" t="s">
        <v>3250</v>
      </c>
      <c r="H544" s="1" t="s">
        <v>3251</v>
      </c>
      <c r="I544" s="1" t="s">
        <v>7</v>
      </c>
      <c r="J544" s="1" t="s">
        <v>3252</v>
      </c>
      <c r="K544" s="1" t="s">
        <v>232</v>
      </c>
      <c r="L544" s="1" t="s">
        <v>233</v>
      </c>
      <c r="M544" s="1" t="s">
        <v>3055</v>
      </c>
      <c r="N544" s="2">
        <v>210000</v>
      </c>
      <c r="O544" s="1" t="s">
        <v>38</v>
      </c>
      <c r="P544" s="2">
        <v>210000</v>
      </c>
      <c r="Q544" s="1" t="s">
        <v>3253</v>
      </c>
      <c r="R544" s="1" t="s">
        <v>40</v>
      </c>
      <c r="S544" s="1" t="s">
        <v>54</v>
      </c>
      <c r="T544" s="1" t="s">
        <v>42</v>
      </c>
      <c r="U544" s="1" t="s">
        <v>43</v>
      </c>
      <c r="V544" s="1" t="s">
        <v>55</v>
      </c>
      <c r="W544" s="1" t="s">
        <v>56</v>
      </c>
      <c r="X544" s="1" t="s">
        <v>43</v>
      </c>
      <c r="Y544" s="2" t="s">
        <v>43</v>
      </c>
      <c r="Z544" s="1" t="s">
        <v>46</v>
      </c>
      <c r="AA544" s="1" t="s">
        <v>155</v>
      </c>
    </row>
    <row r="545" spans="1:27" x14ac:dyDescent="0.25">
      <c r="A545" s="1" t="s">
        <v>1930</v>
      </c>
      <c r="B545" s="1" t="s">
        <v>1931</v>
      </c>
      <c r="C545" s="1" t="s">
        <v>877</v>
      </c>
      <c r="D545" s="1" t="s">
        <v>878</v>
      </c>
      <c r="E545" s="1" t="s">
        <v>30</v>
      </c>
      <c r="F545" s="1" t="s">
        <v>112</v>
      </c>
      <c r="G545" s="1" t="s">
        <v>3254</v>
      </c>
      <c r="H545" s="1" t="s">
        <v>3255</v>
      </c>
      <c r="I545" s="1" t="s">
        <v>7</v>
      </c>
      <c r="J545" s="1" t="s">
        <v>3256</v>
      </c>
      <c r="K545" s="1" t="s">
        <v>3053</v>
      </c>
      <c r="L545" s="1" t="s">
        <v>3054</v>
      </c>
      <c r="M545" s="1" t="s">
        <v>3055</v>
      </c>
      <c r="N545" s="2">
        <v>210440.4</v>
      </c>
      <c r="O545" s="1" t="s">
        <v>108</v>
      </c>
      <c r="P545" s="2">
        <v>155246</v>
      </c>
      <c r="Q545" s="1" t="s">
        <v>75</v>
      </c>
      <c r="R545" s="1" t="s">
        <v>40</v>
      </c>
      <c r="S545" s="1" t="s">
        <v>54</v>
      </c>
      <c r="T545" s="1" t="s">
        <v>42</v>
      </c>
      <c r="U545" s="1" t="s">
        <v>43</v>
      </c>
      <c r="V545" s="1" t="s">
        <v>55</v>
      </c>
      <c r="W545" s="1" t="s">
        <v>56</v>
      </c>
      <c r="X545" s="1" t="s">
        <v>43</v>
      </c>
      <c r="Y545" s="2" t="s">
        <v>43</v>
      </c>
      <c r="Z545" s="1" t="s">
        <v>46</v>
      </c>
      <c r="AA545" s="1" t="s">
        <v>112</v>
      </c>
    </row>
    <row r="546" spans="1:27" x14ac:dyDescent="0.25">
      <c r="A546" s="1" t="s">
        <v>1930</v>
      </c>
      <c r="B546" s="1" t="s">
        <v>1931</v>
      </c>
      <c r="C546" s="1" t="s">
        <v>877</v>
      </c>
      <c r="D546" s="1" t="s">
        <v>878</v>
      </c>
      <c r="E546" s="1" t="s">
        <v>30</v>
      </c>
      <c r="F546" s="1" t="s">
        <v>112</v>
      </c>
      <c r="G546" s="1" t="s">
        <v>3254</v>
      </c>
      <c r="H546" s="1" t="s">
        <v>3257</v>
      </c>
      <c r="I546" s="1" t="s">
        <v>7</v>
      </c>
      <c r="J546" s="1" t="s">
        <v>3256</v>
      </c>
      <c r="K546" s="1" t="s">
        <v>3053</v>
      </c>
      <c r="L546" s="1" t="s">
        <v>3054</v>
      </c>
      <c r="M546" s="1" t="s">
        <v>3055</v>
      </c>
      <c r="N546" s="2">
        <v>210440.4</v>
      </c>
      <c r="O546" s="1" t="s">
        <v>108</v>
      </c>
      <c r="P546" s="2">
        <v>55194.400000000001</v>
      </c>
      <c r="Q546" s="1" t="s">
        <v>75</v>
      </c>
      <c r="R546" s="1" t="s">
        <v>40</v>
      </c>
      <c r="S546" s="1" t="s">
        <v>54</v>
      </c>
      <c r="T546" s="1" t="s">
        <v>42</v>
      </c>
      <c r="U546" s="1" t="s">
        <v>43</v>
      </c>
      <c r="V546" s="1" t="s">
        <v>55</v>
      </c>
      <c r="W546" s="1" t="s">
        <v>56</v>
      </c>
      <c r="X546" s="1" t="s">
        <v>43</v>
      </c>
      <c r="Y546" s="2" t="s">
        <v>43</v>
      </c>
      <c r="Z546" s="1" t="s">
        <v>46</v>
      </c>
      <c r="AA546" s="1" t="s">
        <v>112</v>
      </c>
    </row>
    <row r="547" spans="1:27" x14ac:dyDescent="0.25">
      <c r="A547" s="1" t="s">
        <v>1930</v>
      </c>
      <c r="B547" s="1" t="s">
        <v>1931</v>
      </c>
      <c r="C547" s="1" t="s">
        <v>877</v>
      </c>
      <c r="D547" s="1" t="s">
        <v>878</v>
      </c>
      <c r="E547" s="1" t="s">
        <v>30</v>
      </c>
      <c r="F547" s="1" t="s">
        <v>342</v>
      </c>
      <c r="G547" s="1" t="s">
        <v>5667</v>
      </c>
      <c r="H547" s="1" t="s">
        <v>5668</v>
      </c>
      <c r="I547" s="1" t="s">
        <v>7</v>
      </c>
      <c r="J547" s="1" t="s">
        <v>5669</v>
      </c>
      <c r="K547" s="1" t="s">
        <v>5100</v>
      </c>
      <c r="L547" s="1" t="s">
        <v>5101</v>
      </c>
      <c r="M547" s="1" t="s">
        <v>5053</v>
      </c>
      <c r="N547" s="2">
        <v>117000</v>
      </c>
      <c r="O547" s="1" t="s">
        <v>108</v>
      </c>
      <c r="P547" s="2">
        <v>39000</v>
      </c>
      <c r="Q547" s="1" t="s">
        <v>165</v>
      </c>
      <c r="R547" s="1" t="s">
        <v>40</v>
      </c>
      <c r="S547" s="1" t="s">
        <v>54</v>
      </c>
      <c r="T547" s="1" t="s">
        <v>42</v>
      </c>
      <c r="U547" s="1" t="s">
        <v>43</v>
      </c>
      <c r="V547" s="1" t="s">
        <v>55</v>
      </c>
      <c r="W547" s="1" t="s">
        <v>56</v>
      </c>
      <c r="X547" s="1" t="s">
        <v>43</v>
      </c>
      <c r="Y547" s="2" t="s">
        <v>43</v>
      </c>
      <c r="Z547" s="1" t="s">
        <v>46</v>
      </c>
      <c r="AA547" s="1" t="s">
        <v>342</v>
      </c>
    </row>
    <row r="548" spans="1:27" x14ac:dyDescent="0.25">
      <c r="A548" s="1" t="s">
        <v>1930</v>
      </c>
      <c r="B548" s="1" t="s">
        <v>1931</v>
      </c>
      <c r="C548" s="1" t="s">
        <v>877</v>
      </c>
      <c r="D548" s="1" t="s">
        <v>878</v>
      </c>
      <c r="E548" s="1" t="s">
        <v>30</v>
      </c>
      <c r="F548" s="1" t="s">
        <v>95</v>
      </c>
      <c r="G548" s="1" t="s">
        <v>5670</v>
      </c>
      <c r="H548" s="1" t="s">
        <v>5671</v>
      </c>
      <c r="I548" s="1" t="s">
        <v>7</v>
      </c>
      <c r="J548" s="1" t="s">
        <v>5672</v>
      </c>
      <c r="K548" s="1" t="s">
        <v>5673</v>
      </c>
      <c r="L548" s="1" t="s">
        <v>5674</v>
      </c>
      <c r="M548" s="1" t="s">
        <v>5053</v>
      </c>
      <c r="N548" s="2">
        <v>189840</v>
      </c>
      <c r="O548" s="1" t="s">
        <v>38</v>
      </c>
      <c r="P548" s="2">
        <v>189840</v>
      </c>
      <c r="Q548" s="1" t="s">
        <v>165</v>
      </c>
      <c r="R548" s="1" t="s">
        <v>40</v>
      </c>
      <c r="S548" s="1" t="s">
        <v>54</v>
      </c>
      <c r="T548" s="1" t="s">
        <v>42</v>
      </c>
      <c r="U548" s="1" t="s">
        <v>43</v>
      </c>
      <c r="V548" s="1" t="s">
        <v>55</v>
      </c>
      <c r="W548" s="1" t="s">
        <v>56</v>
      </c>
      <c r="X548" s="1" t="s">
        <v>43</v>
      </c>
      <c r="Y548" s="2" t="s">
        <v>43</v>
      </c>
      <c r="Z548" s="1" t="s">
        <v>46</v>
      </c>
      <c r="AA548" s="1" t="s">
        <v>95</v>
      </c>
    </row>
    <row r="549" spans="1:27" x14ac:dyDescent="0.25">
      <c r="A549" s="1" t="s">
        <v>1930</v>
      </c>
      <c r="B549" s="1" t="s">
        <v>1931</v>
      </c>
      <c r="C549" s="1" t="s">
        <v>877</v>
      </c>
      <c r="D549" s="1" t="s">
        <v>878</v>
      </c>
      <c r="E549" s="1" t="s">
        <v>30</v>
      </c>
      <c r="F549" s="1" t="s">
        <v>77</v>
      </c>
      <c r="G549" s="1" t="s">
        <v>5675</v>
      </c>
      <c r="H549" s="1" t="s">
        <v>5676</v>
      </c>
      <c r="I549" s="1" t="s">
        <v>7</v>
      </c>
      <c r="J549" s="1" t="s">
        <v>5677</v>
      </c>
      <c r="K549" s="1" t="s">
        <v>5057</v>
      </c>
      <c r="L549" s="1" t="s">
        <v>5058</v>
      </c>
      <c r="M549" s="1" t="s">
        <v>5053</v>
      </c>
      <c r="N549" s="2">
        <v>144000</v>
      </c>
      <c r="O549" s="1" t="s">
        <v>38</v>
      </c>
      <c r="P549" s="2">
        <v>144000</v>
      </c>
      <c r="Q549" s="1" t="s">
        <v>39</v>
      </c>
      <c r="R549" s="1" t="s">
        <v>40</v>
      </c>
      <c r="S549" s="1" t="s">
        <v>54</v>
      </c>
      <c r="T549" s="1" t="s">
        <v>42</v>
      </c>
      <c r="U549" s="1" t="s">
        <v>43</v>
      </c>
      <c r="V549" s="1" t="s">
        <v>55</v>
      </c>
      <c r="W549" s="1" t="s">
        <v>56</v>
      </c>
      <c r="X549" s="1" t="s">
        <v>43</v>
      </c>
      <c r="Y549" s="2" t="s">
        <v>43</v>
      </c>
      <c r="Z549" s="1" t="s">
        <v>46</v>
      </c>
      <c r="AA549" s="1" t="s">
        <v>77</v>
      </c>
    </row>
    <row r="550" spans="1:27" x14ac:dyDescent="0.25">
      <c r="A550" s="1" t="s">
        <v>2092</v>
      </c>
      <c r="B550" s="1" t="s">
        <v>2093</v>
      </c>
      <c r="C550" s="1" t="s">
        <v>877</v>
      </c>
      <c r="D550" s="1" t="s">
        <v>878</v>
      </c>
      <c r="E550" s="1" t="s">
        <v>30</v>
      </c>
      <c r="F550" s="1" t="s">
        <v>273</v>
      </c>
      <c r="G550" s="1" t="s">
        <v>2094</v>
      </c>
      <c r="H550" s="1" t="s">
        <v>2095</v>
      </c>
      <c r="I550" s="1" t="s">
        <v>7</v>
      </c>
      <c r="J550" s="1" t="s">
        <v>2096</v>
      </c>
      <c r="K550" s="1" t="s">
        <v>99</v>
      </c>
      <c r="L550" s="1" t="s">
        <v>100</v>
      </c>
      <c r="M550" s="1" t="s">
        <v>37</v>
      </c>
      <c r="N550" s="2">
        <v>15500000</v>
      </c>
      <c r="O550" s="1" t="s">
        <v>108</v>
      </c>
      <c r="P550" s="2">
        <v>10300000</v>
      </c>
      <c r="Q550" s="1" t="s">
        <v>83</v>
      </c>
      <c r="R550" s="1" t="s">
        <v>264</v>
      </c>
      <c r="S550" s="1" t="s">
        <v>54</v>
      </c>
      <c r="T550" s="1" t="s">
        <v>42</v>
      </c>
      <c r="U550" s="1" t="s">
        <v>43</v>
      </c>
      <c r="V550" s="1" t="s">
        <v>55</v>
      </c>
      <c r="W550" s="1" t="s">
        <v>56</v>
      </c>
      <c r="X550" s="1" t="s">
        <v>43</v>
      </c>
      <c r="Y550" s="2" t="s">
        <v>43</v>
      </c>
      <c r="Z550" s="1" t="s">
        <v>46</v>
      </c>
      <c r="AA550" s="1" t="s">
        <v>273</v>
      </c>
    </row>
    <row r="551" spans="1:27" x14ac:dyDescent="0.25">
      <c r="A551" s="1" t="s">
        <v>2092</v>
      </c>
      <c r="B551" s="1" t="s">
        <v>2093</v>
      </c>
      <c r="C551" s="1" t="s">
        <v>877</v>
      </c>
      <c r="D551" s="1" t="s">
        <v>878</v>
      </c>
      <c r="E551" s="1" t="s">
        <v>30</v>
      </c>
      <c r="F551" s="1" t="s">
        <v>273</v>
      </c>
      <c r="G551" s="1" t="s">
        <v>2094</v>
      </c>
      <c r="H551" s="1" t="s">
        <v>2097</v>
      </c>
      <c r="I551" s="1" t="s">
        <v>7</v>
      </c>
      <c r="J551" s="1" t="s">
        <v>2096</v>
      </c>
      <c r="K551" s="1" t="s">
        <v>99</v>
      </c>
      <c r="L551" s="1" t="s">
        <v>100</v>
      </c>
      <c r="M551" s="1" t="s">
        <v>37</v>
      </c>
      <c r="N551" s="2">
        <v>15500000</v>
      </c>
      <c r="O551" s="1" t="s">
        <v>108</v>
      </c>
      <c r="P551" s="2">
        <v>2600000</v>
      </c>
      <c r="Q551" s="1" t="s">
        <v>83</v>
      </c>
      <c r="R551" s="1" t="s">
        <v>264</v>
      </c>
      <c r="S551" s="1" t="s">
        <v>54</v>
      </c>
      <c r="T551" s="1" t="s">
        <v>42</v>
      </c>
      <c r="U551" s="1" t="s">
        <v>43</v>
      </c>
      <c r="V551" s="1" t="s">
        <v>55</v>
      </c>
      <c r="W551" s="1" t="s">
        <v>56</v>
      </c>
      <c r="X551" s="1" t="s">
        <v>43</v>
      </c>
      <c r="Y551" s="2" t="s">
        <v>43</v>
      </c>
      <c r="Z551" s="1" t="s">
        <v>46</v>
      </c>
      <c r="AA551" s="1" t="s">
        <v>273</v>
      </c>
    </row>
    <row r="552" spans="1:27" x14ac:dyDescent="0.25">
      <c r="A552" s="1" t="s">
        <v>2092</v>
      </c>
      <c r="B552" s="1" t="s">
        <v>2093</v>
      </c>
      <c r="C552" s="1" t="s">
        <v>877</v>
      </c>
      <c r="D552" s="1" t="s">
        <v>878</v>
      </c>
      <c r="E552" s="1" t="s">
        <v>30</v>
      </c>
      <c r="F552" s="1" t="s">
        <v>273</v>
      </c>
      <c r="G552" s="1" t="s">
        <v>2094</v>
      </c>
      <c r="H552" s="1" t="s">
        <v>2098</v>
      </c>
      <c r="I552" s="1" t="s">
        <v>7</v>
      </c>
      <c r="J552" s="1" t="s">
        <v>2096</v>
      </c>
      <c r="K552" s="1" t="s">
        <v>99</v>
      </c>
      <c r="L552" s="1" t="s">
        <v>100</v>
      </c>
      <c r="M552" s="1" t="s">
        <v>37</v>
      </c>
      <c r="N552" s="2">
        <v>15500000</v>
      </c>
      <c r="O552" s="1" t="s">
        <v>108</v>
      </c>
      <c r="P552" s="2">
        <v>2600000</v>
      </c>
      <c r="Q552" s="1" t="s">
        <v>83</v>
      </c>
      <c r="R552" s="1" t="s">
        <v>264</v>
      </c>
      <c r="S552" s="1" t="s">
        <v>54</v>
      </c>
      <c r="T552" s="1" t="s">
        <v>42</v>
      </c>
      <c r="U552" s="1" t="s">
        <v>43</v>
      </c>
      <c r="V552" s="1" t="s">
        <v>55</v>
      </c>
      <c r="W552" s="1" t="s">
        <v>56</v>
      </c>
      <c r="X552" s="1" t="s">
        <v>43</v>
      </c>
      <c r="Y552" s="2" t="s">
        <v>43</v>
      </c>
      <c r="Z552" s="1" t="s">
        <v>46</v>
      </c>
      <c r="AA552" s="1" t="s">
        <v>273</v>
      </c>
    </row>
    <row r="553" spans="1:27" x14ac:dyDescent="0.25">
      <c r="A553" s="1" t="s">
        <v>2092</v>
      </c>
      <c r="B553" s="1" t="s">
        <v>2093</v>
      </c>
      <c r="C553" s="1" t="s">
        <v>877</v>
      </c>
      <c r="D553" s="1" t="s">
        <v>878</v>
      </c>
      <c r="E553" s="1" t="s">
        <v>30</v>
      </c>
      <c r="F553" s="1" t="s">
        <v>64</v>
      </c>
      <c r="G553" s="1" t="s">
        <v>2099</v>
      </c>
      <c r="H553" s="1" t="s">
        <v>2100</v>
      </c>
      <c r="I553" s="1" t="s">
        <v>7</v>
      </c>
      <c r="J553" s="1" t="s">
        <v>2101</v>
      </c>
      <c r="K553" s="1" t="s">
        <v>495</v>
      </c>
      <c r="L553" s="1" t="s">
        <v>496</v>
      </c>
      <c r="M553" s="1" t="s">
        <v>37</v>
      </c>
      <c r="N553" s="2">
        <v>360623.15</v>
      </c>
      <c r="O553" s="1" t="s">
        <v>38</v>
      </c>
      <c r="P553" s="2">
        <v>360623.15</v>
      </c>
      <c r="Q553" s="1" t="s">
        <v>83</v>
      </c>
      <c r="R553" s="1" t="s">
        <v>40</v>
      </c>
      <c r="S553" s="1" t="s">
        <v>54</v>
      </c>
      <c r="T553" s="1" t="s">
        <v>42</v>
      </c>
      <c r="U553" s="1" t="s">
        <v>43</v>
      </c>
      <c r="V553" s="1" t="s">
        <v>237</v>
      </c>
      <c r="W553" s="1" t="s">
        <v>238</v>
      </c>
      <c r="X553" s="1" t="s">
        <v>43</v>
      </c>
      <c r="Y553" s="2" t="s">
        <v>43</v>
      </c>
      <c r="Z553" s="1" t="s">
        <v>46</v>
      </c>
      <c r="AA553" s="1" t="s">
        <v>77</v>
      </c>
    </row>
    <row r="554" spans="1:27" x14ac:dyDescent="0.25">
      <c r="A554" s="1" t="s">
        <v>2092</v>
      </c>
      <c r="B554" s="1" t="s">
        <v>2093</v>
      </c>
      <c r="C554" s="1" t="s">
        <v>877</v>
      </c>
      <c r="D554" s="1" t="s">
        <v>878</v>
      </c>
      <c r="E554" s="1" t="s">
        <v>30</v>
      </c>
      <c r="F554" s="1" t="s">
        <v>183</v>
      </c>
      <c r="G554" s="1" t="s">
        <v>2102</v>
      </c>
      <c r="H554" s="1" t="s">
        <v>2103</v>
      </c>
      <c r="I554" s="1" t="s">
        <v>7</v>
      </c>
      <c r="J554" s="1" t="s">
        <v>2104</v>
      </c>
      <c r="K554" s="1" t="s">
        <v>443</v>
      </c>
      <c r="L554" s="1" t="s">
        <v>444</v>
      </c>
      <c r="M554" s="1" t="s">
        <v>37</v>
      </c>
      <c r="N554" s="2">
        <v>7855650</v>
      </c>
      <c r="O554" s="1" t="s">
        <v>38</v>
      </c>
      <c r="P554" s="2">
        <v>7855650</v>
      </c>
      <c r="Q554" s="1" t="s">
        <v>83</v>
      </c>
      <c r="R554" s="1" t="s">
        <v>770</v>
      </c>
      <c r="S554" s="1" t="s">
        <v>54</v>
      </c>
      <c r="T554" s="1" t="s">
        <v>42</v>
      </c>
      <c r="U554" s="1" t="s">
        <v>43</v>
      </c>
      <c r="V554" s="1" t="s">
        <v>55</v>
      </c>
      <c r="W554" s="1" t="s">
        <v>56</v>
      </c>
      <c r="X554" s="1" t="s">
        <v>43</v>
      </c>
      <c r="Y554" s="2" t="s">
        <v>43</v>
      </c>
      <c r="Z554" s="1" t="s">
        <v>46</v>
      </c>
      <c r="AA554" s="1" t="s">
        <v>190</v>
      </c>
    </row>
    <row r="555" spans="1:27" x14ac:dyDescent="0.25">
      <c r="A555" s="1" t="s">
        <v>2092</v>
      </c>
      <c r="B555" s="1" t="s">
        <v>2093</v>
      </c>
      <c r="C555" s="1" t="s">
        <v>877</v>
      </c>
      <c r="D555" s="1" t="s">
        <v>878</v>
      </c>
      <c r="E555" s="1" t="s">
        <v>30</v>
      </c>
      <c r="F555" s="1" t="s">
        <v>183</v>
      </c>
      <c r="G555" s="1" t="s">
        <v>2105</v>
      </c>
      <c r="H555" s="1" t="s">
        <v>2106</v>
      </c>
      <c r="I555" s="1" t="s">
        <v>7</v>
      </c>
      <c r="J555" s="1" t="s">
        <v>2107</v>
      </c>
      <c r="K555" s="1" t="s">
        <v>2108</v>
      </c>
      <c r="L555" s="1" t="s">
        <v>2109</v>
      </c>
      <c r="M555" s="1" t="s">
        <v>37</v>
      </c>
      <c r="N555" s="2">
        <v>71523325</v>
      </c>
      <c r="O555" s="1" t="s">
        <v>108</v>
      </c>
      <c r="P555" s="2">
        <v>50000</v>
      </c>
      <c r="Q555" s="1" t="s">
        <v>83</v>
      </c>
      <c r="R555" s="1" t="s">
        <v>264</v>
      </c>
      <c r="S555" s="1" t="s">
        <v>54</v>
      </c>
      <c r="T555" s="1" t="s">
        <v>42</v>
      </c>
      <c r="U555" s="1" t="s">
        <v>43</v>
      </c>
      <c r="V555" s="1" t="s">
        <v>55</v>
      </c>
      <c r="W555" s="1" t="s">
        <v>56</v>
      </c>
      <c r="X555" s="1" t="s">
        <v>43</v>
      </c>
      <c r="Y555" s="2" t="s">
        <v>43</v>
      </c>
      <c r="Z555" s="1" t="s">
        <v>46</v>
      </c>
      <c r="AA555" s="1" t="s">
        <v>252</v>
      </c>
    </row>
    <row r="556" spans="1:27" x14ac:dyDescent="0.25">
      <c r="A556" s="1" t="s">
        <v>2092</v>
      </c>
      <c r="B556" s="1" t="s">
        <v>2093</v>
      </c>
      <c r="C556" s="1" t="s">
        <v>877</v>
      </c>
      <c r="D556" s="1" t="s">
        <v>878</v>
      </c>
      <c r="E556" s="1" t="s">
        <v>30</v>
      </c>
      <c r="F556" s="1" t="s">
        <v>183</v>
      </c>
      <c r="G556" s="1" t="s">
        <v>2105</v>
      </c>
      <c r="H556" s="1" t="s">
        <v>2110</v>
      </c>
      <c r="I556" s="1" t="s">
        <v>7</v>
      </c>
      <c r="J556" s="1" t="s">
        <v>2107</v>
      </c>
      <c r="K556" s="1" t="s">
        <v>583</v>
      </c>
      <c r="L556" s="1" t="s">
        <v>584</v>
      </c>
      <c r="M556" s="1" t="s">
        <v>37</v>
      </c>
      <c r="N556" s="2">
        <v>71523325</v>
      </c>
      <c r="O556" s="1" t="s">
        <v>108</v>
      </c>
      <c r="P556" s="2">
        <v>10000</v>
      </c>
      <c r="Q556" s="1" t="s">
        <v>83</v>
      </c>
      <c r="R556" s="1" t="s">
        <v>264</v>
      </c>
      <c r="S556" s="1" t="s">
        <v>54</v>
      </c>
      <c r="T556" s="1" t="s">
        <v>42</v>
      </c>
      <c r="U556" s="1" t="s">
        <v>43</v>
      </c>
      <c r="V556" s="1" t="s">
        <v>55</v>
      </c>
      <c r="W556" s="1" t="s">
        <v>56</v>
      </c>
      <c r="X556" s="1" t="s">
        <v>43</v>
      </c>
      <c r="Y556" s="2" t="s">
        <v>43</v>
      </c>
      <c r="Z556" s="1" t="s">
        <v>46</v>
      </c>
      <c r="AA556" s="1" t="s">
        <v>252</v>
      </c>
    </row>
    <row r="557" spans="1:27" x14ac:dyDescent="0.25">
      <c r="A557" s="1" t="s">
        <v>2092</v>
      </c>
      <c r="B557" s="1" t="s">
        <v>2093</v>
      </c>
      <c r="C557" s="1" t="s">
        <v>877</v>
      </c>
      <c r="D557" s="1" t="s">
        <v>878</v>
      </c>
      <c r="E557" s="1" t="s">
        <v>30</v>
      </c>
      <c r="F557" s="1" t="s">
        <v>183</v>
      </c>
      <c r="G557" s="1" t="s">
        <v>2105</v>
      </c>
      <c r="H557" s="1" t="s">
        <v>2111</v>
      </c>
      <c r="I557" s="1" t="s">
        <v>7</v>
      </c>
      <c r="J557" s="1" t="s">
        <v>2107</v>
      </c>
      <c r="K557" s="1" t="s">
        <v>181</v>
      </c>
      <c r="L557" s="1" t="s">
        <v>182</v>
      </c>
      <c r="M557" s="1" t="s">
        <v>37</v>
      </c>
      <c r="N557" s="2">
        <v>71523325</v>
      </c>
      <c r="O557" s="1" t="s">
        <v>108</v>
      </c>
      <c r="P557" s="2">
        <v>350000</v>
      </c>
      <c r="Q557" s="1" t="s">
        <v>83</v>
      </c>
      <c r="R557" s="1" t="s">
        <v>264</v>
      </c>
      <c r="S557" s="1" t="s">
        <v>54</v>
      </c>
      <c r="T557" s="1" t="s">
        <v>42</v>
      </c>
      <c r="U557" s="1" t="s">
        <v>43</v>
      </c>
      <c r="V557" s="1" t="s">
        <v>55</v>
      </c>
      <c r="W557" s="1" t="s">
        <v>56</v>
      </c>
      <c r="X557" s="1" t="s">
        <v>43</v>
      </c>
      <c r="Y557" s="2" t="s">
        <v>43</v>
      </c>
      <c r="Z557" s="1" t="s">
        <v>46</v>
      </c>
      <c r="AA557" s="1" t="s">
        <v>252</v>
      </c>
    </row>
    <row r="558" spans="1:27" x14ac:dyDescent="0.25">
      <c r="A558" s="1" t="s">
        <v>2092</v>
      </c>
      <c r="B558" s="1" t="s">
        <v>2093</v>
      </c>
      <c r="C558" s="1" t="s">
        <v>877</v>
      </c>
      <c r="D558" s="1" t="s">
        <v>878</v>
      </c>
      <c r="E558" s="1" t="s">
        <v>30</v>
      </c>
      <c r="F558" s="1" t="s">
        <v>183</v>
      </c>
      <c r="G558" s="1" t="s">
        <v>2105</v>
      </c>
      <c r="H558" s="1" t="s">
        <v>2112</v>
      </c>
      <c r="I558" s="1" t="s">
        <v>7</v>
      </c>
      <c r="J558" s="1" t="s">
        <v>2107</v>
      </c>
      <c r="K558" s="1" t="s">
        <v>459</v>
      </c>
      <c r="L558" s="1" t="s">
        <v>460</v>
      </c>
      <c r="M558" s="1" t="s">
        <v>37</v>
      </c>
      <c r="N558" s="2">
        <v>71523325</v>
      </c>
      <c r="O558" s="1" t="s">
        <v>108</v>
      </c>
      <c r="P558" s="2">
        <v>2800000</v>
      </c>
      <c r="Q558" s="1" t="s">
        <v>83</v>
      </c>
      <c r="R558" s="1" t="s">
        <v>264</v>
      </c>
      <c r="S558" s="1" t="s">
        <v>54</v>
      </c>
      <c r="T558" s="1" t="s">
        <v>42</v>
      </c>
      <c r="U558" s="1" t="s">
        <v>43</v>
      </c>
      <c r="V558" s="1" t="s">
        <v>55</v>
      </c>
      <c r="W558" s="1" t="s">
        <v>56</v>
      </c>
      <c r="X558" s="1" t="s">
        <v>43</v>
      </c>
      <c r="Y558" s="2" t="s">
        <v>43</v>
      </c>
      <c r="Z558" s="1" t="s">
        <v>46</v>
      </c>
      <c r="AA558" s="1" t="s">
        <v>252</v>
      </c>
    </row>
    <row r="559" spans="1:27" x14ac:dyDescent="0.25">
      <c r="A559" s="1" t="s">
        <v>2092</v>
      </c>
      <c r="B559" s="1" t="s">
        <v>2093</v>
      </c>
      <c r="C559" s="1" t="s">
        <v>877</v>
      </c>
      <c r="D559" s="1" t="s">
        <v>878</v>
      </c>
      <c r="E559" s="1" t="s">
        <v>30</v>
      </c>
      <c r="F559" s="1" t="s">
        <v>183</v>
      </c>
      <c r="G559" s="1" t="s">
        <v>2105</v>
      </c>
      <c r="H559" s="1" t="s">
        <v>2113</v>
      </c>
      <c r="I559" s="1" t="s">
        <v>7</v>
      </c>
      <c r="J559" s="1" t="s">
        <v>2107</v>
      </c>
      <c r="K559" s="1" t="s">
        <v>242</v>
      </c>
      <c r="L559" s="1" t="s">
        <v>243</v>
      </c>
      <c r="M559" s="1" t="s">
        <v>37</v>
      </c>
      <c r="N559" s="2">
        <v>71523325</v>
      </c>
      <c r="O559" s="1" t="s">
        <v>108</v>
      </c>
      <c r="P559" s="2">
        <v>500000</v>
      </c>
      <c r="Q559" s="1" t="s">
        <v>83</v>
      </c>
      <c r="R559" s="1" t="s">
        <v>264</v>
      </c>
      <c r="S559" s="1" t="s">
        <v>54</v>
      </c>
      <c r="T559" s="1" t="s">
        <v>42</v>
      </c>
      <c r="U559" s="1" t="s">
        <v>43</v>
      </c>
      <c r="V559" s="1" t="s">
        <v>55</v>
      </c>
      <c r="W559" s="1" t="s">
        <v>56</v>
      </c>
      <c r="X559" s="1" t="s">
        <v>43</v>
      </c>
      <c r="Y559" s="2" t="s">
        <v>43</v>
      </c>
      <c r="Z559" s="1" t="s">
        <v>46</v>
      </c>
      <c r="AA559" s="1" t="s">
        <v>252</v>
      </c>
    </row>
    <row r="560" spans="1:27" x14ac:dyDescent="0.25">
      <c r="A560" s="1" t="s">
        <v>2092</v>
      </c>
      <c r="B560" s="1" t="s">
        <v>2093</v>
      </c>
      <c r="C560" s="1" t="s">
        <v>877</v>
      </c>
      <c r="D560" s="1" t="s">
        <v>878</v>
      </c>
      <c r="E560" s="1" t="s">
        <v>30</v>
      </c>
      <c r="F560" s="1" t="s">
        <v>183</v>
      </c>
      <c r="G560" s="1" t="s">
        <v>2105</v>
      </c>
      <c r="H560" s="1" t="s">
        <v>2114</v>
      </c>
      <c r="I560" s="1" t="s">
        <v>7</v>
      </c>
      <c r="J560" s="1" t="s">
        <v>2107</v>
      </c>
      <c r="K560" s="1" t="s">
        <v>242</v>
      </c>
      <c r="L560" s="1" t="s">
        <v>243</v>
      </c>
      <c r="M560" s="1" t="s">
        <v>37</v>
      </c>
      <c r="N560" s="2">
        <v>71523325</v>
      </c>
      <c r="O560" s="1" t="s">
        <v>108</v>
      </c>
      <c r="P560" s="2">
        <v>1400000</v>
      </c>
      <c r="Q560" s="1" t="s">
        <v>83</v>
      </c>
      <c r="R560" s="1" t="s">
        <v>264</v>
      </c>
      <c r="S560" s="1" t="s">
        <v>54</v>
      </c>
      <c r="T560" s="1" t="s">
        <v>42</v>
      </c>
      <c r="U560" s="1" t="s">
        <v>43</v>
      </c>
      <c r="V560" s="1" t="s">
        <v>55</v>
      </c>
      <c r="W560" s="1" t="s">
        <v>56</v>
      </c>
      <c r="X560" s="1" t="s">
        <v>43</v>
      </c>
      <c r="Y560" s="2" t="s">
        <v>43</v>
      </c>
      <c r="Z560" s="1" t="s">
        <v>46</v>
      </c>
      <c r="AA560" s="1" t="s">
        <v>252</v>
      </c>
    </row>
    <row r="561" spans="1:27" x14ac:dyDescent="0.25">
      <c r="A561" s="1" t="s">
        <v>2092</v>
      </c>
      <c r="B561" s="1" t="s">
        <v>2093</v>
      </c>
      <c r="C561" s="1" t="s">
        <v>877</v>
      </c>
      <c r="D561" s="1" t="s">
        <v>878</v>
      </c>
      <c r="E561" s="1" t="s">
        <v>30</v>
      </c>
      <c r="F561" s="1" t="s">
        <v>183</v>
      </c>
      <c r="G561" s="1" t="s">
        <v>2105</v>
      </c>
      <c r="H561" s="1" t="s">
        <v>2115</v>
      </c>
      <c r="I561" s="1" t="s">
        <v>7</v>
      </c>
      <c r="J561" s="1" t="s">
        <v>2107</v>
      </c>
      <c r="K561" s="1" t="s">
        <v>768</v>
      </c>
      <c r="L561" s="1" t="s">
        <v>769</v>
      </c>
      <c r="M561" s="1" t="s">
        <v>37</v>
      </c>
      <c r="N561" s="2">
        <v>71523325</v>
      </c>
      <c r="O561" s="1" t="s">
        <v>108</v>
      </c>
      <c r="P561" s="2">
        <v>600000</v>
      </c>
      <c r="Q561" s="1" t="s">
        <v>83</v>
      </c>
      <c r="R561" s="1" t="s">
        <v>264</v>
      </c>
      <c r="S561" s="1" t="s">
        <v>54</v>
      </c>
      <c r="T561" s="1" t="s">
        <v>42</v>
      </c>
      <c r="U561" s="1" t="s">
        <v>43</v>
      </c>
      <c r="V561" s="1" t="s">
        <v>55</v>
      </c>
      <c r="W561" s="1" t="s">
        <v>56</v>
      </c>
      <c r="X561" s="1" t="s">
        <v>43</v>
      </c>
      <c r="Y561" s="2" t="s">
        <v>43</v>
      </c>
      <c r="Z561" s="1" t="s">
        <v>46</v>
      </c>
      <c r="AA561" s="1" t="s">
        <v>252</v>
      </c>
    </row>
    <row r="562" spans="1:27" x14ac:dyDescent="0.25">
      <c r="A562" s="1" t="s">
        <v>2092</v>
      </c>
      <c r="B562" s="1" t="s">
        <v>2093</v>
      </c>
      <c r="C562" s="1" t="s">
        <v>877</v>
      </c>
      <c r="D562" s="1" t="s">
        <v>878</v>
      </c>
      <c r="E562" s="1" t="s">
        <v>30</v>
      </c>
      <c r="F562" s="1" t="s">
        <v>183</v>
      </c>
      <c r="G562" s="1" t="s">
        <v>2105</v>
      </c>
      <c r="H562" s="1" t="s">
        <v>2116</v>
      </c>
      <c r="I562" s="1" t="s">
        <v>7</v>
      </c>
      <c r="J562" s="1" t="s">
        <v>2107</v>
      </c>
      <c r="K562" s="1" t="s">
        <v>768</v>
      </c>
      <c r="L562" s="1" t="s">
        <v>769</v>
      </c>
      <c r="M562" s="1" t="s">
        <v>37</v>
      </c>
      <c r="N562" s="2">
        <v>71523325</v>
      </c>
      <c r="O562" s="1" t="s">
        <v>108</v>
      </c>
      <c r="P562" s="2">
        <v>3440000</v>
      </c>
      <c r="Q562" s="1" t="s">
        <v>83</v>
      </c>
      <c r="R562" s="1" t="s">
        <v>264</v>
      </c>
      <c r="S562" s="1" t="s">
        <v>54</v>
      </c>
      <c r="T562" s="1" t="s">
        <v>42</v>
      </c>
      <c r="U562" s="1" t="s">
        <v>43</v>
      </c>
      <c r="V562" s="1" t="s">
        <v>55</v>
      </c>
      <c r="W562" s="1" t="s">
        <v>56</v>
      </c>
      <c r="X562" s="1" t="s">
        <v>43</v>
      </c>
      <c r="Y562" s="2" t="s">
        <v>43</v>
      </c>
      <c r="Z562" s="1" t="s">
        <v>46</v>
      </c>
      <c r="AA562" s="1" t="s">
        <v>252</v>
      </c>
    </row>
    <row r="563" spans="1:27" x14ac:dyDescent="0.25">
      <c r="A563" s="1" t="s">
        <v>2092</v>
      </c>
      <c r="B563" s="1" t="s">
        <v>2093</v>
      </c>
      <c r="C563" s="1" t="s">
        <v>877</v>
      </c>
      <c r="D563" s="1" t="s">
        <v>878</v>
      </c>
      <c r="E563" s="1" t="s">
        <v>30</v>
      </c>
      <c r="F563" s="1" t="s">
        <v>183</v>
      </c>
      <c r="G563" s="1" t="s">
        <v>2105</v>
      </c>
      <c r="H563" s="1" t="s">
        <v>2117</v>
      </c>
      <c r="I563" s="1" t="s">
        <v>7</v>
      </c>
      <c r="J563" s="1" t="s">
        <v>2107</v>
      </c>
      <c r="K563" s="1" t="s">
        <v>888</v>
      </c>
      <c r="L563" s="1" t="s">
        <v>889</v>
      </c>
      <c r="M563" s="1" t="s">
        <v>37</v>
      </c>
      <c r="N563" s="2">
        <v>71523325</v>
      </c>
      <c r="O563" s="1" t="s">
        <v>108</v>
      </c>
      <c r="P563" s="2">
        <v>3500000</v>
      </c>
      <c r="Q563" s="1" t="s">
        <v>83</v>
      </c>
      <c r="R563" s="1" t="s">
        <v>264</v>
      </c>
      <c r="S563" s="1" t="s">
        <v>54</v>
      </c>
      <c r="T563" s="1" t="s">
        <v>42</v>
      </c>
      <c r="U563" s="1" t="s">
        <v>43</v>
      </c>
      <c r="V563" s="1" t="s">
        <v>55</v>
      </c>
      <c r="W563" s="1" t="s">
        <v>56</v>
      </c>
      <c r="X563" s="1" t="s">
        <v>43</v>
      </c>
      <c r="Y563" s="2" t="s">
        <v>43</v>
      </c>
      <c r="Z563" s="1" t="s">
        <v>46</v>
      </c>
      <c r="AA563" s="1" t="s">
        <v>252</v>
      </c>
    </row>
    <row r="564" spans="1:27" x14ac:dyDescent="0.25">
      <c r="A564" s="1" t="s">
        <v>2092</v>
      </c>
      <c r="B564" s="1" t="s">
        <v>2093</v>
      </c>
      <c r="C564" s="1" t="s">
        <v>877</v>
      </c>
      <c r="D564" s="1" t="s">
        <v>878</v>
      </c>
      <c r="E564" s="1" t="s">
        <v>30</v>
      </c>
      <c r="F564" s="1" t="s">
        <v>183</v>
      </c>
      <c r="G564" s="1" t="s">
        <v>2105</v>
      </c>
      <c r="H564" s="1" t="s">
        <v>2118</v>
      </c>
      <c r="I564" s="1" t="s">
        <v>7</v>
      </c>
      <c r="J564" s="1" t="s">
        <v>2107</v>
      </c>
      <c r="K564" s="1" t="s">
        <v>256</v>
      </c>
      <c r="L564" s="1" t="s">
        <v>257</v>
      </c>
      <c r="M564" s="1" t="s">
        <v>37</v>
      </c>
      <c r="N564" s="2">
        <v>71523325</v>
      </c>
      <c r="O564" s="1" t="s">
        <v>108</v>
      </c>
      <c r="P564" s="2">
        <v>10000000</v>
      </c>
      <c r="Q564" s="1" t="s">
        <v>83</v>
      </c>
      <c r="R564" s="1" t="s">
        <v>264</v>
      </c>
      <c r="S564" s="1" t="s">
        <v>54</v>
      </c>
      <c r="T564" s="1" t="s">
        <v>42</v>
      </c>
      <c r="U564" s="1" t="s">
        <v>43</v>
      </c>
      <c r="V564" s="1" t="s">
        <v>55</v>
      </c>
      <c r="W564" s="1" t="s">
        <v>56</v>
      </c>
      <c r="X564" s="1" t="s">
        <v>43</v>
      </c>
      <c r="Y564" s="2" t="s">
        <v>43</v>
      </c>
      <c r="Z564" s="1" t="s">
        <v>46</v>
      </c>
      <c r="AA564" s="1" t="s">
        <v>252</v>
      </c>
    </row>
    <row r="565" spans="1:27" x14ac:dyDescent="0.25">
      <c r="A565" s="1" t="s">
        <v>2092</v>
      </c>
      <c r="B565" s="1" t="s">
        <v>2093</v>
      </c>
      <c r="C565" s="1" t="s">
        <v>877</v>
      </c>
      <c r="D565" s="1" t="s">
        <v>878</v>
      </c>
      <c r="E565" s="1" t="s">
        <v>30</v>
      </c>
      <c r="F565" s="1" t="s">
        <v>183</v>
      </c>
      <c r="G565" s="1" t="s">
        <v>2105</v>
      </c>
      <c r="H565" s="1" t="s">
        <v>2119</v>
      </c>
      <c r="I565" s="1" t="s">
        <v>7</v>
      </c>
      <c r="J565" s="1" t="s">
        <v>2107</v>
      </c>
      <c r="K565" s="1" t="s">
        <v>256</v>
      </c>
      <c r="L565" s="1" t="s">
        <v>257</v>
      </c>
      <c r="M565" s="1" t="s">
        <v>37</v>
      </c>
      <c r="N565" s="2">
        <v>71523325</v>
      </c>
      <c r="O565" s="1" t="s">
        <v>108</v>
      </c>
      <c r="P565" s="2">
        <v>1000000</v>
      </c>
      <c r="Q565" s="1" t="s">
        <v>83</v>
      </c>
      <c r="R565" s="1" t="s">
        <v>264</v>
      </c>
      <c r="S565" s="1" t="s">
        <v>54</v>
      </c>
      <c r="T565" s="1" t="s">
        <v>42</v>
      </c>
      <c r="U565" s="1" t="s">
        <v>43</v>
      </c>
      <c r="V565" s="1" t="s">
        <v>55</v>
      </c>
      <c r="W565" s="1" t="s">
        <v>56</v>
      </c>
      <c r="X565" s="1" t="s">
        <v>43</v>
      </c>
      <c r="Y565" s="2" t="s">
        <v>43</v>
      </c>
      <c r="Z565" s="1" t="s">
        <v>46</v>
      </c>
      <c r="AA565" s="1" t="s">
        <v>252</v>
      </c>
    </row>
    <row r="566" spans="1:27" x14ac:dyDescent="0.25">
      <c r="A566" s="1" t="s">
        <v>2092</v>
      </c>
      <c r="B566" s="1" t="s">
        <v>2093</v>
      </c>
      <c r="C566" s="1" t="s">
        <v>877</v>
      </c>
      <c r="D566" s="1" t="s">
        <v>878</v>
      </c>
      <c r="E566" s="1" t="s">
        <v>30</v>
      </c>
      <c r="F566" s="1" t="s">
        <v>183</v>
      </c>
      <c r="G566" s="1" t="s">
        <v>2105</v>
      </c>
      <c r="H566" s="1" t="s">
        <v>2120</v>
      </c>
      <c r="I566" s="1" t="s">
        <v>7</v>
      </c>
      <c r="J566" s="1" t="s">
        <v>2107</v>
      </c>
      <c r="K566" s="1" t="s">
        <v>256</v>
      </c>
      <c r="L566" s="1" t="s">
        <v>257</v>
      </c>
      <c r="M566" s="1" t="s">
        <v>37</v>
      </c>
      <c r="N566" s="2">
        <v>71523325</v>
      </c>
      <c r="O566" s="1" t="s">
        <v>108</v>
      </c>
      <c r="P566" s="2">
        <v>800000</v>
      </c>
      <c r="Q566" s="1" t="s">
        <v>83</v>
      </c>
      <c r="R566" s="1" t="s">
        <v>264</v>
      </c>
      <c r="S566" s="1" t="s">
        <v>54</v>
      </c>
      <c r="T566" s="1" t="s">
        <v>42</v>
      </c>
      <c r="U566" s="1" t="s">
        <v>43</v>
      </c>
      <c r="V566" s="1" t="s">
        <v>55</v>
      </c>
      <c r="W566" s="1" t="s">
        <v>56</v>
      </c>
      <c r="X566" s="1" t="s">
        <v>43</v>
      </c>
      <c r="Y566" s="2" t="s">
        <v>43</v>
      </c>
      <c r="Z566" s="1" t="s">
        <v>46</v>
      </c>
      <c r="AA566" s="1" t="s">
        <v>252</v>
      </c>
    </row>
    <row r="567" spans="1:27" x14ac:dyDescent="0.25">
      <c r="A567" s="1" t="s">
        <v>2092</v>
      </c>
      <c r="B567" s="1" t="s">
        <v>2093</v>
      </c>
      <c r="C567" s="1" t="s">
        <v>877</v>
      </c>
      <c r="D567" s="1" t="s">
        <v>878</v>
      </c>
      <c r="E567" s="1" t="s">
        <v>30</v>
      </c>
      <c r="F567" s="1" t="s">
        <v>183</v>
      </c>
      <c r="G567" s="1" t="s">
        <v>2105</v>
      </c>
      <c r="H567" s="1" t="s">
        <v>2121</v>
      </c>
      <c r="I567" s="1" t="s">
        <v>7</v>
      </c>
      <c r="J567" s="1" t="s">
        <v>2107</v>
      </c>
      <c r="K567" s="1" t="s">
        <v>99</v>
      </c>
      <c r="L567" s="1" t="s">
        <v>100</v>
      </c>
      <c r="M567" s="1" t="s">
        <v>37</v>
      </c>
      <c r="N567" s="2">
        <v>71523325</v>
      </c>
      <c r="O567" s="1" t="s">
        <v>108</v>
      </c>
      <c r="P567" s="2">
        <v>300000</v>
      </c>
      <c r="Q567" s="1" t="s">
        <v>83</v>
      </c>
      <c r="R567" s="1" t="s">
        <v>264</v>
      </c>
      <c r="S567" s="1" t="s">
        <v>54</v>
      </c>
      <c r="T567" s="1" t="s">
        <v>42</v>
      </c>
      <c r="U567" s="1" t="s">
        <v>43</v>
      </c>
      <c r="V567" s="1" t="s">
        <v>55</v>
      </c>
      <c r="W567" s="1" t="s">
        <v>56</v>
      </c>
      <c r="X567" s="1" t="s">
        <v>43</v>
      </c>
      <c r="Y567" s="2" t="s">
        <v>43</v>
      </c>
      <c r="Z567" s="1" t="s">
        <v>46</v>
      </c>
      <c r="AA567" s="1" t="s">
        <v>252</v>
      </c>
    </row>
    <row r="568" spans="1:27" x14ac:dyDescent="0.25">
      <c r="A568" s="1" t="s">
        <v>2092</v>
      </c>
      <c r="B568" s="1" t="s">
        <v>2093</v>
      </c>
      <c r="C568" s="1" t="s">
        <v>877</v>
      </c>
      <c r="D568" s="1" t="s">
        <v>878</v>
      </c>
      <c r="E568" s="1" t="s">
        <v>30</v>
      </c>
      <c r="F568" s="1" t="s">
        <v>183</v>
      </c>
      <c r="G568" s="1" t="s">
        <v>2105</v>
      </c>
      <c r="H568" s="1" t="s">
        <v>2122</v>
      </c>
      <c r="I568" s="1" t="s">
        <v>7</v>
      </c>
      <c r="J568" s="1" t="s">
        <v>2107</v>
      </c>
      <c r="K568" s="1" t="s">
        <v>73</v>
      </c>
      <c r="L568" s="1" t="s">
        <v>74</v>
      </c>
      <c r="M568" s="1" t="s">
        <v>37</v>
      </c>
      <c r="N568" s="2">
        <v>71523325</v>
      </c>
      <c r="O568" s="1" t="s">
        <v>108</v>
      </c>
      <c r="P568" s="2">
        <v>7000000</v>
      </c>
      <c r="Q568" s="1" t="s">
        <v>83</v>
      </c>
      <c r="R568" s="1" t="s">
        <v>264</v>
      </c>
      <c r="S568" s="1" t="s">
        <v>54</v>
      </c>
      <c r="T568" s="1" t="s">
        <v>42</v>
      </c>
      <c r="U568" s="1" t="s">
        <v>43</v>
      </c>
      <c r="V568" s="1" t="s">
        <v>55</v>
      </c>
      <c r="W568" s="1" t="s">
        <v>56</v>
      </c>
      <c r="X568" s="1" t="s">
        <v>43</v>
      </c>
      <c r="Y568" s="2" t="s">
        <v>43</v>
      </c>
      <c r="Z568" s="1" t="s">
        <v>46</v>
      </c>
      <c r="AA568" s="1" t="s">
        <v>252</v>
      </c>
    </row>
    <row r="569" spans="1:27" x14ac:dyDescent="0.25">
      <c r="A569" s="1" t="s">
        <v>2092</v>
      </c>
      <c r="B569" s="1" t="s">
        <v>2093</v>
      </c>
      <c r="C569" s="1" t="s">
        <v>877</v>
      </c>
      <c r="D569" s="1" t="s">
        <v>878</v>
      </c>
      <c r="E569" s="1" t="s">
        <v>30</v>
      </c>
      <c r="F569" s="1" t="s">
        <v>183</v>
      </c>
      <c r="G569" s="1" t="s">
        <v>2105</v>
      </c>
      <c r="H569" s="1" t="s">
        <v>2123</v>
      </c>
      <c r="I569" s="1" t="s">
        <v>7</v>
      </c>
      <c r="J569" s="1" t="s">
        <v>2107</v>
      </c>
      <c r="K569" s="1" t="s">
        <v>363</v>
      </c>
      <c r="L569" s="1" t="s">
        <v>364</v>
      </c>
      <c r="M569" s="1" t="s">
        <v>37</v>
      </c>
      <c r="N569" s="2">
        <v>71523325</v>
      </c>
      <c r="O569" s="1" t="s">
        <v>108</v>
      </c>
      <c r="P569" s="2">
        <v>300000</v>
      </c>
      <c r="Q569" s="1" t="s">
        <v>83</v>
      </c>
      <c r="R569" s="1" t="s">
        <v>264</v>
      </c>
      <c r="S569" s="1" t="s">
        <v>54</v>
      </c>
      <c r="T569" s="1" t="s">
        <v>42</v>
      </c>
      <c r="U569" s="1" t="s">
        <v>43</v>
      </c>
      <c r="V569" s="1" t="s">
        <v>55</v>
      </c>
      <c r="W569" s="1" t="s">
        <v>56</v>
      </c>
      <c r="X569" s="1" t="s">
        <v>43</v>
      </c>
      <c r="Y569" s="2" t="s">
        <v>43</v>
      </c>
      <c r="Z569" s="1" t="s">
        <v>46</v>
      </c>
      <c r="AA569" s="1" t="s">
        <v>252</v>
      </c>
    </row>
    <row r="570" spans="1:27" x14ac:dyDescent="0.25">
      <c r="A570" s="1" t="s">
        <v>2092</v>
      </c>
      <c r="B570" s="1" t="s">
        <v>2093</v>
      </c>
      <c r="C570" s="1" t="s">
        <v>877</v>
      </c>
      <c r="D570" s="1" t="s">
        <v>878</v>
      </c>
      <c r="E570" s="1" t="s">
        <v>30</v>
      </c>
      <c r="F570" s="1" t="s">
        <v>183</v>
      </c>
      <c r="G570" s="1" t="s">
        <v>2105</v>
      </c>
      <c r="H570" s="1" t="s">
        <v>2124</v>
      </c>
      <c r="I570" s="1" t="s">
        <v>7</v>
      </c>
      <c r="J570" s="1" t="s">
        <v>2107</v>
      </c>
      <c r="K570" s="1" t="s">
        <v>91</v>
      </c>
      <c r="L570" s="1" t="s">
        <v>92</v>
      </c>
      <c r="M570" s="1" t="s">
        <v>37</v>
      </c>
      <c r="N570" s="2">
        <v>71523325</v>
      </c>
      <c r="O570" s="1" t="s">
        <v>108</v>
      </c>
      <c r="P570" s="2">
        <v>625000</v>
      </c>
      <c r="Q570" s="1" t="s">
        <v>83</v>
      </c>
      <c r="R570" s="1" t="s">
        <v>264</v>
      </c>
      <c r="S570" s="1" t="s">
        <v>54</v>
      </c>
      <c r="T570" s="1" t="s">
        <v>42</v>
      </c>
      <c r="U570" s="1" t="s">
        <v>43</v>
      </c>
      <c r="V570" s="1" t="s">
        <v>55</v>
      </c>
      <c r="W570" s="1" t="s">
        <v>56</v>
      </c>
      <c r="X570" s="1" t="s">
        <v>43</v>
      </c>
      <c r="Y570" s="2" t="s">
        <v>43</v>
      </c>
      <c r="Z570" s="1" t="s">
        <v>46</v>
      </c>
      <c r="AA570" s="1" t="s">
        <v>252</v>
      </c>
    </row>
    <row r="571" spans="1:27" x14ac:dyDescent="0.25">
      <c r="A571" s="1" t="s">
        <v>2092</v>
      </c>
      <c r="B571" s="1" t="s">
        <v>2093</v>
      </c>
      <c r="C571" s="1" t="s">
        <v>877</v>
      </c>
      <c r="D571" s="1" t="s">
        <v>878</v>
      </c>
      <c r="E571" s="1" t="s">
        <v>30</v>
      </c>
      <c r="F571" s="1" t="s">
        <v>183</v>
      </c>
      <c r="G571" s="1" t="s">
        <v>2105</v>
      </c>
      <c r="H571" s="1" t="s">
        <v>2125</v>
      </c>
      <c r="I571" s="1" t="s">
        <v>7</v>
      </c>
      <c r="J571" s="1" t="s">
        <v>2107</v>
      </c>
      <c r="K571" s="1" t="s">
        <v>363</v>
      </c>
      <c r="L571" s="1" t="s">
        <v>364</v>
      </c>
      <c r="M571" s="1" t="s">
        <v>37</v>
      </c>
      <c r="N571" s="2">
        <v>71523325</v>
      </c>
      <c r="O571" s="1" t="s">
        <v>108</v>
      </c>
      <c r="P571" s="2">
        <v>1474950</v>
      </c>
      <c r="Q571" s="1" t="s">
        <v>83</v>
      </c>
      <c r="R571" s="1" t="s">
        <v>264</v>
      </c>
      <c r="S571" s="1" t="s">
        <v>54</v>
      </c>
      <c r="T571" s="1" t="s">
        <v>42</v>
      </c>
      <c r="U571" s="1" t="s">
        <v>43</v>
      </c>
      <c r="V571" s="1" t="s">
        <v>55</v>
      </c>
      <c r="W571" s="1" t="s">
        <v>56</v>
      </c>
      <c r="X571" s="1" t="s">
        <v>43</v>
      </c>
      <c r="Y571" s="2" t="s">
        <v>43</v>
      </c>
      <c r="Z571" s="1" t="s">
        <v>46</v>
      </c>
      <c r="AA571" s="1" t="s">
        <v>252</v>
      </c>
    </row>
    <row r="572" spans="1:27" x14ac:dyDescent="0.25">
      <c r="A572" s="1" t="s">
        <v>2092</v>
      </c>
      <c r="B572" s="1" t="s">
        <v>2093</v>
      </c>
      <c r="C572" s="1" t="s">
        <v>877</v>
      </c>
      <c r="D572" s="1" t="s">
        <v>878</v>
      </c>
      <c r="E572" s="1" t="s">
        <v>30</v>
      </c>
      <c r="F572" s="1" t="s">
        <v>183</v>
      </c>
      <c r="G572" s="1" t="s">
        <v>2105</v>
      </c>
      <c r="H572" s="1" t="s">
        <v>2126</v>
      </c>
      <c r="I572" s="1" t="s">
        <v>7</v>
      </c>
      <c r="J572" s="1" t="s">
        <v>2107</v>
      </c>
      <c r="K572" s="1" t="s">
        <v>99</v>
      </c>
      <c r="L572" s="1" t="s">
        <v>100</v>
      </c>
      <c r="M572" s="1" t="s">
        <v>37</v>
      </c>
      <c r="N572" s="2">
        <v>71523325</v>
      </c>
      <c r="O572" s="1" t="s">
        <v>108</v>
      </c>
      <c r="P572" s="2">
        <v>29500000</v>
      </c>
      <c r="Q572" s="1" t="s">
        <v>83</v>
      </c>
      <c r="R572" s="1" t="s">
        <v>264</v>
      </c>
      <c r="S572" s="1" t="s">
        <v>54</v>
      </c>
      <c r="T572" s="1" t="s">
        <v>42</v>
      </c>
      <c r="U572" s="1" t="s">
        <v>43</v>
      </c>
      <c r="V572" s="1" t="s">
        <v>55</v>
      </c>
      <c r="W572" s="1" t="s">
        <v>56</v>
      </c>
      <c r="X572" s="1" t="s">
        <v>43</v>
      </c>
      <c r="Y572" s="2" t="s">
        <v>43</v>
      </c>
      <c r="Z572" s="1" t="s">
        <v>46</v>
      </c>
      <c r="AA572" s="1" t="s">
        <v>252</v>
      </c>
    </row>
    <row r="573" spans="1:27" x14ac:dyDescent="0.25">
      <c r="A573" s="1" t="s">
        <v>2092</v>
      </c>
      <c r="B573" s="1" t="s">
        <v>2093</v>
      </c>
      <c r="C573" s="1" t="s">
        <v>877</v>
      </c>
      <c r="D573" s="1" t="s">
        <v>878</v>
      </c>
      <c r="E573" s="1" t="s">
        <v>30</v>
      </c>
      <c r="F573" s="1" t="s">
        <v>183</v>
      </c>
      <c r="G573" s="1" t="s">
        <v>2105</v>
      </c>
      <c r="H573" s="1" t="s">
        <v>2127</v>
      </c>
      <c r="I573" s="1" t="s">
        <v>7</v>
      </c>
      <c r="J573" s="1" t="s">
        <v>2107</v>
      </c>
      <c r="K573" s="1" t="s">
        <v>99</v>
      </c>
      <c r="L573" s="1" t="s">
        <v>100</v>
      </c>
      <c r="M573" s="1" t="s">
        <v>37</v>
      </c>
      <c r="N573" s="2">
        <v>71523325</v>
      </c>
      <c r="O573" s="1" t="s">
        <v>108</v>
      </c>
      <c r="P573" s="2">
        <v>361375</v>
      </c>
      <c r="Q573" s="1" t="s">
        <v>83</v>
      </c>
      <c r="R573" s="1" t="s">
        <v>264</v>
      </c>
      <c r="S573" s="1" t="s">
        <v>54</v>
      </c>
      <c r="T573" s="1" t="s">
        <v>42</v>
      </c>
      <c r="U573" s="1" t="s">
        <v>43</v>
      </c>
      <c r="V573" s="1" t="s">
        <v>55</v>
      </c>
      <c r="W573" s="1" t="s">
        <v>56</v>
      </c>
      <c r="X573" s="1" t="s">
        <v>43</v>
      </c>
      <c r="Y573" s="2" t="s">
        <v>43</v>
      </c>
      <c r="Z573" s="1" t="s">
        <v>46</v>
      </c>
      <c r="AA573" s="1" t="s">
        <v>252</v>
      </c>
    </row>
    <row r="574" spans="1:27" x14ac:dyDescent="0.25">
      <c r="A574" s="1" t="s">
        <v>2092</v>
      </c>
      <c r="B574" s="1" t="s">
        <v>2093</v>
      </c>
      <c r="C574" s="1" t="s">
        <v>877</v>
      </c>
      <c r="D574" s="1" t="s">
        <v>878</v>
      </c>
      <c r="E574" s="1" t="s">
        <v>30</v>
      </c>
      <c r="F574" s="1" t="s">
        <v>64</v>
      </c>
      <c r="G574" s="1" t="s">
        <v>3762</v>
      </c>
      <c r="H574" s="1" t="s">
        <v>3763</v>
      </c>
      <c r="I574" s="1" t="s">
        <v>7</v>
      </c>
      <c r="J574" s="1" t="s">
        <v>3764</v>
      </c>
      <c r="K574" s="1" t="s">
        <v>135</v>
      </c>
      <c r="L574" s="1" t="s">
        <v>136</v>
      </c>
      <c r="M574" s="1" t="s">
        <v>3402</v>
      </c>
      <c r="N574" s="2">
        <v>2673825.89</v>
      </c>
      <c r="O574" s="1" t="s">
        <v>38</v>
      </c>
      <c r="P574" s="2">
        <v>2673825.89</v>
      </c>
      <c r="Q574" s="1" t="s">
        <v>83</v>
      </c>
      <c r="R574" s="1" t="s">
        <v>40</v>
      </c>
      <c r="S574" s="1" t="s">
        <v>54</v>
      </c>
      <c r="T574" s="1" t="s">
        <v>42</v>
      </c>
      <c r="U574" s="1" t="s">
        <v>43</v>
      </c>
      <c r="V574" s="1" t="s">
        <v>237</v>
      </c>
      <c r="W574" s="1" t="s">
        <v>238</v>
      </c>
      <c r="X574" s="1" t="s">
        <v>43</v>
      </c>
      <c r="Y574" s="2" t="s">
        <v>43</v>
      </c>
      <c r="Z574" s="1" t="s">
        <v>46</v>
      </c>
      <c r="AA574" s="1" t="s">
        <v>189</v>
      </c>
    </row>
    <row r="575" spans="1:27" x14ac:dyDescent="0.25">
      <c r="A575" s="1" t="s">
        <v>2092</v>
      </c>
      <c r="B575" s="1" t="s">
        <v>2093</v>
      </c>
      <c r="C575" s="1" t="s">
        <v>877</v>
      </c>
      <c r="D575" s="1" t="s">
        <v>878</v>
      </c>
      <c r="E575" s="1" t="s">
        <v>30</v>
      </c>
      <c r="F575" s="1" t="s">
        <v>183</v>
      </c>
      <c r="G575" s="1" t="s">
        <v>2105</v>
      </c>
      <c r="H575" s="1" t="s">
        <v>3765</v>
      </c>
      <c r="I575" s="1" t="s">
        <v>7</v>
      </c>
      <c r="J575" s="1" t="s">
        <v>2107</v>
      </c>
      <c r="K575" s="1" t="s">
        <v>1195</v>
      </c>
      <c r="L575" s="1" t="s">
        <v>1196</v>
      </c>
      <c r="M575" s="1" t="s">
        <v>3402</v>
      </c>
      <c r="N575" s="2">
        <v>71523325</v>
      </c>
      <c r="O575" s="1" t="s">
        <v>108</v>
      </c>
      <c r="P575" s="2">
        <v>3000000</v>
      </c>
      <c r="Q575" s="1" t="s">
        <v>83</v>
      </c>
      <c r="R575" s="1" t="s">
        <v>264</v>
      </c>
      <c r="S575" s="1" t="s">
        <v>54</v>
      </c>
      <c r="T575" s="1" t="s">
        <v>42</v>
      </c>
      <c r="U575" s="1" t="s">
        <v>43</v>
      </c>
      <c r="V575" s="1" t="s">
        <v>55</v>
      </c>
      <c r="W575" s="1" t="s">
        <v>56</v>
      </c>
      <c r="X575" s="1" t="s">
        <v>43</v>
      </c>
      <c r="Y575" s="2" t="s">
        <v>43</v>
      </c>
      <c r="Z575" s="1" t="s">
        <v>46</v>
      </c>
      <c r="AA575" s="1" t="s">
        <v>252</v>
      </c>
    </row>
    <row r="576" spans="1:27" x14ac:dyDescent="0.25">
      <c r="A576" s="1" t="s">
        <v>2092</v>
      </c>
      <c r="B576" s="1" t="s">
        <v>2093</v>
      </c>
      <c r="C576" s="1" t="s">
        <v>877</v>
      </c>
      <c r="D576" s="1" t="s">
        <v>878</v>
      </c>
      <c r="E576" s="1" t="s">
        <v>30</v>
      </c>
      <c r="F576" s="1" t="s">
        <v>183</v>
      </c>
      <c r="G576" s="1" t="s">
        <v>2105</v>
      </c>
      <c r="H576" s="1" t="s">
        <v>3766</v>
      </c>
      <c r="I576" s="1" t="s">
        <v>7</v>
      </c>
      <c r="J576" s="1" t="s">
        <v>2107</v>
      </c>
      <c r="K576" s="1" t="s">
        <v>1195</v>
      </c>
      <c r="L576" s="1" t="s">
        <v>1196</v>
      </c>
      <c r="M576" s="1" t="s">
        <v>3402</v>
      </c>
      <c r="N576" s="2">
        <v>71523325</v>
      </c>
      <c r="O576" s="1" t="s">
        <v>108</v>
      </c>
      <c r="P576" s="2">
        <v>100000</v>
      </c>
      <c r="Q576" s="1" t="s">
        <v>83</v>
      </c>
      <c r="R576" s="1" t="s">
        <v>264</v>
      </c>
      <c r="S576" s="1" t="s">
        <v>54</v>
      </c>
      <c r="T576" s="1" t="s">
        <v>42</v>
      </c>
      <c r="U576" s="1" t="s">
        <v>43</v>
      </c>
      <c r="V576" s="1" t="s">
        <v>55</v>
      </c>
      <c r="W576" s="1" t="s">
        <v>56</v>
      </c>
      <c r="X576" s="1" t="s">
        <v>43</v>
      </c>
      <c r="Y576" s="2" t="s">
        <v>43</v>
      </c>
      <c r="Z576" s="1" t="s">
        <v>46</v>
      </c>
      <c r="AA576" s="1" t="s">
        <v>252</v>
      </c>
    </row>
    <row r="577" spans="1:27" x14ac:dyDescent="0.25">
      <c r="A577" s="1" t="s">
        <v>2092</v>
      </c>
      <c r="B577" s="1" t="s">
        <v>2093</v>
      </c>
      <c r="C577" s="1" t="s">
        <v>877</v>
      </c>
      <c r="D577" s="1" t="s">
        <v>878</v>
      </c>
      <c r="E577" s="1" t="s">
        <v>30</v>
      </c>
      <c r="F577" s="1" t="s">
        <v>183</v>
      </c>
      <c r="G577" s="1" t="s">
        <v>2105</v>
      </c>
      <c r="H577" s="1" t="s">
        <v>3767</v>
      </c>
      <c r="I577" s="1" t="s">
        <v>7</v>
      </c>
      <c r="J577" s="1" t="s">
        <v>2107</v>
      </c>
      <c r="K577" s="1" t="s">
        <v>527</v>
      </c>
      <c r="L577" s="1" t="s">
        <v>528</v>
      </c>
      <c r="M577" s="1" t="s">
        <v>3402</v>
      </c>
      <c r="N577" s="2">
        <v>71523325</v>
      </c>
      <c r="O577" s="1" t="s">
        <v>108</v>
      </c>
      <c r="P577" s="2">
        <v>12000</v>
      </c>
      <c r="Q577" s="1" t="s">
        <v>83</v>
      </c>
      <c r="R577" s="1" t="s">
        <v>264</v>
      </c>
      <c r="S577" s="1" t="s">
        <v>54</v>
      </c>
      <c r="T577" s="1" t="s">
        <v>42</v>
      </c>
      <c r="U577" s="1" t="s">
        <v>43</v>
      </c>
      <c r="V577" s="1" t="s">
        <v>55</v>
      </c>
      <c r="W577" s="1" t="s">
        <v>56</v>
      </c>
      <c r="X577" s="1" t="s">
        <v>43</v>
      </c>
      <c r="Y577" s="2" t="s">
        <v>43</v>
      </c>
      <c r="Z577" s="1" t="s">
        <v>46</v>
      </c>
      <c r="AA577" s="1" t="s">
        <v>252</v>
      </c>
    </row>
    <row r="578" spans="1:27" x14ac:dyDescent="0.25">
      <c r="A578" s="1" t="s">
        <v>2092</v>
      </c>
      <c r="B578" s="1" t="s">
        <v>2093</v>
      </c>
      <c r="C578" s="1" t="s">
        <v>877</v>
      </c>
      <c r="D578" s="1" t="s">
        <v>878</v>
      </c>
      <c r="E578" s="1" t="s">
        <v>30</v>
      </c>
      <c r="F578" s="1" t="s">
        <v>183</v>
      </c>
      <c r="G578" s="1" t="s">
        <v>2105</v>
      </c>
      <c r="H578" s="1" t="s">
        <v>3768</v>
      </c>
      <c r="I578" s="1" t="s">
        <v>7</v>
      </c>
      <c r="J578" s="1" t="s">
        <v>2107</v>
      </c>
      <c r="K578" s="1" t="s">
        <v>135</v>
      </c>
      <c r="L578" s="1" t="s">
        <v>136</v>
      </c>
      <c r="M578" s="1" t="s">
        <v>3402</v>
      </c>
      <c r="N578" s="2">
        <v>71523325</v>
      </c>
      <c r="O578" s="1" t="s">
        <v>108</v>
      </c>
      <c r="P578" s="2">
        <v>250000</v>
      </c>
      <c r="Q578" s="1" t="s">
        <v>83</v>
      </c>
      <c r="R578" s="1" t="s">
        <v>264</v>
      </c>
      <c r="S578" s="1" t="s">
        <v>54</v>
      </c>
      <c r="T578" s="1" t="s">
        <v>42</v>
      </c>
      <c r="U578" s="1" t="s">
        <v>43</v>
      </c>
      <c r="V578" s="1" t="s">
        <v>55</v>
      </c>
      <c r="W578" s="1" t="s">
        <v>56</v>
      </c>
      <c r="X578" s="1" t="s">
        <v>43</v>
      </c>
      <c r="Y578" s="2" t="s">
        <v>43</v>
      </c>
      <c r="Z578" s="1" t="s">
        <v>46</v>
      </c>
      <c r="AA578" s="1" t="s">
        <v>252</v>
      </c>
    </row>
    <row r="579" spans="1:27" x14ac:dyDescent="0.25">
      <c r="A579" s="1" t="s">
        <v>2092</v>
      </c>
      <c r="B579" s="1" t="s">
        <v>2093</v>
      </c>
      <c r="C579" s="1" t="s">
        <v>877</v>
      </c>
      <c r="D579" s="1" t="s">
        <v>878</v>
      </c>
      <c r="E579" s="1" t="s">
        <v>30</v>
      </c>
      <c r="F579" s="1" t="s">
        <v>183</v>
      </c>
      <c r="G579" s="1" t="s">
        <v>4604</v>
      </c>
      <c r="H579" s="1" t="s">
        <v>4605</v>
      </c>
      <c r="I579" s="1" t="s">
        <v>7</v>
      </c>
      <c r="J579" s="1" t="s">
        <v>4606</v>
      </c>
      <c r="K579" s="1" t="s">
        <v>3406</v>
      </c>
      <c r="L579" s="1" t="s">
        <v>3407</v>
      </c>
      <c r="M579" s="1" t="s">
        <v>4296</v>
      </c>
      <c r="N579" s="2">
        <v>85316109.849999994</v>
      </c>
      <c r="O579" s="1" t="s">
        <v>108</v>
      </c>
      <c r="P579" s="2">
        <v>583100</v>
      </c>
      <c r="Q579" s="1" t="s">
        <v>83</v>
      </c>
      <c r="R579" s="1" t="s">
        <v>264</v>
      </c>
      <c r="S579" s="1" t="s">
        <v>54</v>
      </c>
      <c r="T579" s="1" t="s">
        <v>42</v>
      </c>
      <c r="U579" s="1" t="s">
        <v>43</v>
      </c>
      <c r="V579" s="1" t="s">
        <v>55</v>
      </c>
      <c r="W579" s="1" t="s">
        <v>56</v>
      </c>
      <c r="X579" s="1" t="s">
        <v>43</v>
      </c>
      <c r="Y579" s="2" t="s">
        <v>43</v>
      </c>
      <c r="Z579" s="1" t="s">
        <v>46</v>
      </c>
      <c r="AA579" s="1" t="s">
        <v>252</v>
      </c>
    </row>
    <row r="580" spans="1:27" x14ac:dyDescent="0.25">
      <c r="A580" s="1" t="s">
        <v>2092</v>
      </c>
      <c r="B580" s="1" t="s">
        <v>2093</v>
      </c>
      <c r="C580" s="1" t="s">
        <v>877</v>
      </c>
      <c r="D580" s="1" t="s">
        <v>878</v>
      </c>
      <c r="E580" s="1" t="s">
        <v>30</v>
      </c>
      <c r="F580" s="1" t="s">
        <v>183</v>
      </c>
      <c r="G580" s="1" t="s">
        <v>4604</v>
      </c>
      <c r="H580" s="1" t="s">
        <v>4607</v>
      </c>
      <c r="I580" s="1" t="s">
        <v>7</v>
      </c>
      <c r="J580" s="1" t="s">
        <v>4606</v>
      </c>
      <c r="K580" s="1" t="s">
        <v>3406</v>
      </c>
      <c r="L580" s="1" t="s">
        <v>3407</v>
      </c>
      <c r="M580" s="1" t="s">
        <v>4296</v>
      </c>
      <c r="N580" s="2">
        <v>85316109.849999994</v>
      </c>
      <c r="O580" s="1" t="s">
        <v>108</v>
      </c>
      <c r="P580" s="2">
        <v>329490</v>
      </c>
      <c r="Q580" s="1" t="s">
        <v>83</v>
      </c>
      <c r="R580" s="1" t="s">
        <v>264</v>
      </c>
      <c r="S580" s="1" t="s">
        <v>54</v>
      </c>
      <c r="T580" s="1" t="s">
        <v>42</v>
      </c>
      <c r="U580" s="1" t="s">
        <v>43</v>
      </c>
      <c r="V580" s="1" t="s">
        <v>55</v>
      </c>
      <c r="W580" s="1" t="s">
        <v>56</v>
      </c>
      <c r="X580" s="1" t="s">
        <v>43</v>
      </c>
      <c r="Y580" s="2" t="s">
        <v>43</v>
      </c>
      <c r="Z580" s="1" t="s">
        <v>46</v>
      </c>
      <c r="AA580" s="1" t="s">
        <v>252</v>
      </c>
    </row>
    <row r="581" spans="1:27" x14ac:dyDescent="0.25">
      <c r="A581" s="1" t="s">
        <v>2092</v>
      </c>
      <c r="B581" s="1" t="s">
        <v>2093</v>
      </c>
      <c r="C581" s="1" t="s">
        <v>877</v>
      </c>
      <c r="D581" s="1" t="s">
        <v>878</v>
      </c>
      <c r="E581" s="1" t="s">
        <v>30</v>
      </c>
      <c r="F581" s="1" t="s">
        <v>183</v>
      </c>
      <c r="G581" s="1" t="s">
        <v>4604</v>
      </c>
      <c r="H581" s="1" t="s">
        <v>4608</v>
      </c>
      <c r="I581" s="1" t="s">
        <v>7</v>
      </c>
      <c r="J581" s="1" t="s">
        <v>4606</v>
      </c>
      <c r="K581" s="1" t="s">
        <v>3406</v>
      </c>
      <c r="L581" s="1" t="s">
        <v>3407</v>
      </c>
      <c r="M581" s="1" t="s">
        <v>4296</v>
      </c>
      <c r="N581" s="2">
        <v>85316109.849999994</v>
      </c>
      <c r="O581" s="1" t="s">
        <v>108</v>
      </c>
      <c r="P581" s="2">
        <v>735210</v>
      </c>
      <c r="Q581" s="1" t="s">
        <v>83</v>
      </c>
      <c r="R581" s="1" t="s">
        <v>264</v>
      </c>
      <c r="S581" s="1" t="s">
        <v>54</v>
      </c>
      <c r="T581" s="1" t="s">
        <v>42</v>
      </c>
      <c r="U581" s="1" t="s">
        <v>43</v>
      </c>
      <c r="V581" s="1" t="s">
        <v>55</v>
      </c>
      <c r="W581" s="1" t="s">
        <v>56</v>
      </c>
      <c r="X581" s="1" t="s">
        <v>43</v>
      </c>
      <c r="Y581" s="2" t="s">
        <v>43</v>
      </c>
      <c r="Z581" s="1" t="s">
        <v>46</v>
      </c>
      <c r="AA581" s="1" t="s">
        <v>252</v>
      </c>
    </row>
    <row r="582" spans="1:27" x14ac:dyDescent="0.25">
      <c r="A582" s="1" t="s">
        <v>2092</v>
      </c>
      <c r="B582" s="1" t="s">
        <v>2093</v>
      </c>
      <c r="C582" s="1" t="s">
        <v>877</v>
      </c>
      <c r="D582" s="1" t="s">
        <v>878</v>
      </c>
      <c r="E582" s="1" t="s">
        <v>30</v>
      </c>
      <c r="F582" s="1" t="s">
        <v>183</v>
      </c>
      <c r="G582" s="1" t="s">
        <v>4604</v>
      </c>
      <c r="H582" s="1" t="s">
        <v>4609</v>
      </c>
      <c r="I582" s="1" t="s">
        <v>7</v>
      </c>
      <c r="J582" s="1" t="s">
        <v>4606</v>
      </c>
      <c r="K582" s="1" t="s">
        <v>3406</v>
      </c>
      <c r="L582" s="1" t="s">
        <v>3407</v>
      </c>
      <c r="M582" s="1" t="s">
        <v>4296</v>
      </c>
      <c r="N582" s="2">
        <v>85316109.849999994</v>
      </c>
      <c r="O582" s="1" t="s">
        <v>108</v>
      </c>
      <c r="P582" s="2">
        <v>2557800</v>
      </c>
      <c r="Q582" s="1" t="s">
        <v>83</v>
      </c>
      <c r="R582" s="1" t="s">
        <v>264</v>
      </c>
      <c r="S582" s="1" t="s">
        <v>54</v>
      </c>
      <c r="T582" s="1" t="s">
        <v>42</v>
      </c>
      <c r="U582" s="1" t="s">
        <v>43</v>
      </c>
      <c r="V582" s="1" t="s">
        <v>55</v>
      </c>
      <c r="W582" s="1" t="s">
        <v>56</v>
      </c>
      <c r="X582" s="1" t="s">
        <v>43</v>
      </c>
      <c r="Y582" s="2" t="s">
        <v>43</v>
      </c>
      <c r="Z582" s="1" t="s">
        <v>46</v>
      </c>
      <c r="AA582" s="1" t="s">
        <v>252</v>
      </c>
    </row>
    <row r="583" spans="1:27" x14ac:dyDescent="0.25">
      <c r="A583" s="1" t="s">
        <v>2092</v>
      </c>
      <c r="B583" s="1" t="s">
        <v>2093</v>
      </c>
      <c r="C583" s="1" t="s">
        <v>877</v>
      </c>
      <c r="D583" s="1" t="s">
        <v>878</v>
      </c>
      <c r="E583" s="1" t="s">
        <v>30</v>
      </c>
      <c r="F583" s="1" t="s">
        <v>183</v>
      </c>
      <c r="G583" s="1" t="s">
        <v>4604</v>
      </c>
      <c r="H583" s="1" t="s">
        <v>4610</v>
      </c>
      <c r="I583" s="1" t="s">
        <v>7</v>
      </c>
      <c r="J583" s="1" t="s">
        <v>4606</v>
      </c>
      <c r="K583" s="1" t="s">
        <v>3406</v>
      </c>
      <c r="L583" s="1" t="s">
        <v>3407</v>
      </c>
      <c r="M583" s="1" t="s">
        <v>4296</v>
      </c>
      <c r="N583" s="2">
        <v>85316109.849999994</v>
      </c>
      <c r="O583" s="1" t="s">
        <v>108</v>
      </c>
      <c r="P583" s="2">
        <v>2909000</v>
      </c>
      <c r="Q583" s="1" t="s">
        <v>83</v>
      </c>
      <c r="R583" s="1" t="s">
        <v>264</v>
      </c>
      <c r="S583" s="1" t="s">
        <v>54</v>
      </c>
      <c r="T583" s="1" t="s">
        <v>42</v>
      </c>
      <c r="U583" s="1" t="s">
        <v>43</v>
      </c>
      <c r="V583" s="1" t="s">
        <v>55</v>
      </c>
      <c r="W583" s="1" t="s">
        <v>56</v>
      </c>
      <c r="X583" s="1" t="s">
        <v>43</v>
      </c>
      <c r="Y583" s="2" t="s">
        <v>43</v>
      </c>
      <c r="Z583" s="1" t="s">
        <v>46</v>
      </c>
      <c r="AA583" s="1" t="s">
        <v>252</v>
      </c>
    </row>
    <row r="584" spans="1:27" x14ac:dyDescent="0.25">
      <c r="A584" s="1" t="s">
        <v>2092</v>
      </c>
      <c r="B584" s="1" t="s">
        <v>2093</v>
      </c>
      <c r="C584" s="1" t="s">
        <v>877</v>
      </c>
      <c r="D584" s="1" t="s">
        <v>878</v>
      </c>
      <c r="E584" s="1" t="s">
        <v>30</v>
      </c>
      <c r="F584" s="1" t="s">
        <v>183</v>
      </c>
      <c r="G584" s="1" t="s">
        <v>4604</v>
      </c>
      <c r="H584" s="1" t="s">
        <v>4611</v>
      </c>
      <c r="I584" s="1" t="s">
        <v>7</v>
      </c>
      <c r="J584" s="1" t="s">
        <v>4606</v>
      </c>
      <c r="K584" s="1" t="s">
        <v>3406</v>
      </c>
      <c r="L584" s="1" t="s">
        <v>3407</v>
      </c>
      <c r="M584" s="1" t="s">
        <v>4296</v>
      </c>
      <c r="N584" s="2">
        <v>85316109.849999994</v>
      </c>
      <c r="O584" s="1" t="s">
        <v>108</v>
      </c>
      <c r="P584" s="2">
        <v>92766.3</v>
      </c>
      <c r="Q584" s="1" t="s">
        <v>83</v>
      </c>
      <c r="R584" s="1" t="s">
        <v>264</v>
      </c>
      <c r="S584" s="1" t="s">
        <v>54</v>
      </c>
      <c r="T584" s="1" t="s">
        <v>42</v>
      </c>
      <c r="U584" s="1" t="s">
        <v>43</v>
      </c>
      <c r="V584" s="1" t="s">
        <v>55</v>
      </c>
      <c r="W584" s="1" t="s">
        <v>56</v>
      </c>
      <c r="X584" s="1" t="s">
        <v>43</v>
      </c>
      <c r="Y584" s="2" t="s">
        <v>43</v>
      </c>
      <c r="Z584" s="1" t="s">
        <v>46</v>
      </c>
      <c r="AA584" s="1" t="s">
        <v>252</v>
      </c>
    </row>
    <row r="585" spans="1:27" x14ac:dyDescent="0.25">
      <c r="A585" s="1" t="s">
        <v>2092</v>
      </c>
      <c r="B585" s="1" t="s">
        <v>2093</v>
      </c>
      <c r="C585" s="1" t="s">
        <v>877</v>
      </c>
      <c r="D585" s="1" t="s">
        <v>878</v>
      </c>
      <c r="E585" s="1" t="s">
        <v>30</v>
      </c>
      <c r="F585" s="1" t="s">
        <v>183</v>
      </c>
      <c r="G585" s="1" t="s">
        <v>4604</v>
      </c>
      <c r="H585" s="1" t="s">
        <v>4612</v>
      </c>
      <c r="I585" s="1" t="s">
        <v>7</v>
      </c>
      <c r="J585" s="1" t="s">
        <v>4606</v>
      </c>
      <c r="K585" s="1" t="s">
        <v>3434</v>
      </c>
      <c r="L585" s="1" t="s">
        <v>3435</v>
      </c>
      <c r="M585" s="1" t="s">
        <v>4296</v>
      </c>
      <c r="N585" s="2">
        <v>85316109.849999994</v>
      </c>
      <c r="O585" s="1" t="s">
        <v>108</v>
      </c>
      <c r="P585" s="2">
        <v>162000</v>
      </c>
      <c r="Q585" s="1" t="s">
        <v>83</v>
      </c>
      <c r="R585" s="1" t="s">
        <v>264</v>
      </c>
      <c r="S585" s="1" t="s">
        <v>54</v>
      </c>
      <c r="T585" s="1" t="s">
        <v>42</v>
      </c>
      <c r="U585" s="1" t="s">
        <v>43</v>
      </c>
      <c r="V585" s="1" t="s">
        <v>55</v>
      </c>
      <c r="W585" s="1" t="s">
        <v>56</v>
      </c>
      <c r="X585" s="1" t="s">
        <v>43</v>
      </c>
      <c r="Y585" s="2" t="s">
        <v>43</v>
      </c>
      <c r="Z585" s="1" t="s">
        <v>46</v>
      </c>
      <c r="AA585" s="1" t="s">
        <v>252</v>
      </c>
    </row>
    <row r="586" spans="1:27" x14ac:dyDescent="0.25">
      <c r="A586" s="1" t="s">
        <v>2092</v>
      </c>
      <c r="B586" s="1" t="s">
        <v>2093</v>
      </c>
      <c r="C586" s="1" t="s">
        <v>877</v>
      </c>
      <c r="D586" s="1" t="s">
        <v>878</v>
      </c>
      <c r="E586" s="1" t="s">
        <v>30</v>
      </c>
      <c r="F586" s="1" t="s">
        <v>183</v>
      </c>
      <c r="G586" s="1" t="s">
        <v>4604</v>
      </c>
      <c r="H586" s="1" t="s">
        <v>4613</v>
      </c>
      <c r="I586" s="1" t="s">
        <v>7</v>
      </c>
      <c r="J586" s="1" t="s">
        <v>4606</v>
      </c>
      <c r="K586" s="1" t="s">
        <v>3434</v>
      </c>
      <c r="L586" s="1" t="s">
        <v>3435</v>
      </c>
      <c r="M586" s="1" t="s">
        <v>4296</v>
      </c>
      <c r="N586" s="2">
        <v>85316109.849999994</v>
      </c>
      <c r="O586" s="1" t="s">
        <v>108</v>
      </c>
      <c r="P586" s="2">
        <v>600243.55000000005</v>
      </c>
      <c r="Q586" s="1" t="s">
        <v>83</v>
      </c>
      <c r="R586" s="1" t="s">
        <v>264</v>
      </c>
      <c r="S586" s="1" t="s">
        <v>54</v>
      </c>
      <c r="T586" s="1" t="s">
        <v>42</v>
      </c>
      <c r="U586" s="1" t="s">
        <v>43</v>
      </c>
      <c r="V586" s="1" t="s">
        <v>55</v>
      </c>
      <c r="W586" s="1" t="s">
        <v>56</v>
      </c>
      <c r="X586" s="1" t="s">
        <v>43</v>
      </c>
      <c r="Y586" s="2" t="s">
        <v>43</v>
      </c>
      <c r="Z586" s="1" t="s">
        <v>46</v>
      </c>
      <c r="AA586" s="1" t="s">
        <v>252</v>
      </c>
    </row>
    <row r="587" spans="1:27" x14ac:dyDescent="0.25">
      <c r="A587" s="1" t="s">
        <v>2092</v>
      </c>
      <c r="B587" s="1" t="s">
        <v>2093</v>
      </c>
      <c r="C587" s="1" t="s">
        <v>877</v>
      </c>
      <c r="D587" s="1" t="s">
        <v>878</v>
      </c>
      <c r="E587" s="1" t="s">
        <v>30</v>
      </c>
      <c r="F587" s="1" t="s">
        <v>183</v>
      </c>
      <c r="G587" s="1" t="s">
        <v>4604</v>
      </c>
      <c r="H587" s="1" t="s">
        <v>4614</v>
      </c>
      <c r="I587" s="1" t="s">
        <v>7</v>
      </c>
      <c r="J587" s="1" t="s">
        <v>4606</v>
      </c>
      <c r="K587" s="1" t="s">
        <v>3434</v>
      </c>
      <c r="L587" s="1" t="s">
        <v>3435</v>
      </c>
      <c r="M587" s="1" t="s">
        <v>4296</v>
      </c>
      <c r="N587" s="2">
        <v>85316109.849999994</v>
      </c>
      <c r="O587" s="1" t="s">
        <v>108</v>
      </c>
      <c r="P587" s="2">
        <v>205920</v>
      </c>
      <c r="Q587" s="1" t="s">
        <v>83</v>
      </c>
      <c r="R587" s="1" t="s">
        <v>264</v>
      </c>
      <c r="S587" s="1" t="s">
        <v>54</v>
      </c>
      <c r="T587" s="1" t="s">
        <v>42</v>
      </c>
      <c r="U587" s="1" t="s">
        <v>43</v>
      </c>
      <c r="V587" s="1" t="s">
        <v>55</v>
      </c>
      <c r="W587" s="1" t="s">
        <v>56</v>
      </c>
      <c r="X587" s="1" t="s">
        <v>43</v>
      </c>
      <c r="Y587" s="2" t="s">
        <v>43</v>
      </c>
      <c r="Z587" s="1" t="s">
        <v>46</v>
      </c>
      <c r="AA587" s="1" t="s">
        <v>252</v>
      </c>
    </row>
    <row r="588" spans="1:27" x14ac:dyDescent="0.25">
      <c r="A588" s="1" t="s">
        <v>2092</v>
      </c>
      <c r="B588" s="1" t="s">
        <v>2093</v>
      </c>
      <c r="C588" s="1" t="s">
        <v>877</v>
      </c>
      <c r="D588" s="1" t="s">
        <v>878</v>
      </c>
      <c r="E588" s="1" t="s">
        <v>30</v>
      </c>
      <c r="F588" s="1" t="s">
        <v>183</v>
      </c>
      <c r="G588" s="1" t="s">
        <v>4604</v>
      </c>
      <c r="H588" s="1" t="s">
        <v>4615</v>
      </c>
      <c r="I588" s="1" t="s">
        <v>7</v>
      </c>
      <c r="J588" s="1" t="s">
        <v>4606</v>
      </c>
      <c r="K588" s="1" t="s">
        <v>135</v>
      </c>
      <c r="L588" s="1" t="s">
        <v>136</v>
      </c>
      <c r="M588" s="1" t="s">
        <v>4296</v>
      </c>
      <c r="N588" s="2">
        <v>85316109.849999994</v>
      </c>
      <c r="O588" s="1" t="s">
        <v>108</v>
      </c>
      <c r="P588" s="2">
        <v>255000</v>
      </c>
      <c r="Q588" s="1" t="s">
        <v>83</v>
      </c>
      <c r="R588" s="1" t="s">
        <v>264</v>
      </c>
      <c r="S588" s="1" t="s">
        <v>54</v>
      </c>
      <c r="T588" s="1" t="s">
        <v>42</v>
      </c>
      <c r="U588" s="1" t="s">
        <v>43</v>
      </c>
      <c r="V588" s="1" t="s">
        <v>55</v>
      </c>
      <c r="W588" s="1" t="s">
        <v>56</v>
      </c>
      <c r="X588" s="1" t="s">
        <v>43</v>
      </c>
      <c r="Y588" s="2" t="s">
        <v>43</v>
      </c>
      <c r="Z588" s="1" t="s">
        <v>46</v>
      </c>
      <c r="AA588" s="1" t="s">
        <v>252</v>
      </c>
    </row>
    <row r="589" spans="1:27" x14ac:dyDescent="0.25">
      <c r="A589" s="1" t="s">
        <v>2092</v>
      </c>
      <c r="B589" s="1" t="s">
        <v>2093</v>
      </c>
      <c r="C589" s="1" t="s">
        <v>877</v>
      </c>
      <c r="D589" s="1" t="s">
        <v>878</v>
      </c>
      <c r="E589" s="1" t="s">
        <v>30</v>
      </c>
      <c r="F589" s="1" t="s">
        <v>183</v>
      </c>
      <c r="G589" s="1" t="s">
        <v>4604</v>
      </c>
      <c r="H589" s="1" t="s">
        <v>4616</v>
      </c>
      <c r="I589" s="1" t="s">
        <v>7</v>
      </c>
      <c r="J589" s="1" t="s">
        <v>4606</v>
      </c>
      <c r="K589" s="1" t="s">
        <v>3406</v>
      </c>
      <c r="L589" s="1" t="s">
        <v>3407</v>
      </c>
      <c r="M589" s="1" t="s">
        <v>4296</v>
      </c>
      <c r="N589" s="2">
        <v>85316109.849999994</v>
      </c>
      <c r="O589" s="1" t="s">
        <v>108</v>
      </c>
      <c r="P589" s="2">
        <v>1950000</v>
      </c>
      <c r="Q589" s="1" t="s">
        <v>83</v>
      </c>
      <c r="R589" s="1" t="s">
        <v>264</v>
      </c>
      <c r="S589" s="1" t="s">
        <v>54</v>
      </c>
      <c r="T589" s="1" t="s">
        <v>42</v>
      </c>
      <c r="U589" s="1" t="s">
        <v>43</v>
      </c>
      <c r="V589" s="1" t="s">
        <v>55</v>
      </c>
      <c r="W589" s="1" t="s">
        <v>56</v>
      </c>
      <c r="X589" s="1" t="s">
        <v>43</v>
      </c>
      <c r="Y589" s="2" t="s">
        <v>43</v>
      </c>
      <c r="Z589" s="1" t="s">
        <v>46</v>
      </c>
      <c r="AA589" s="1" t="s">
        <v>252</v>
      </c>
    </row>
    <row r="590" spans="1:27" x14ac:dyDescent="0.25">
      <c r="A590" s="1" t="s">
        <v>2092</v>
      </c>
      <c r="B590" s="1" t="s">
        <v>2093</v>
      </c>
      <c r="C590" s="1" t="s">
        <v>877</v>
      </c>
      <c r="D590" s="1" t="s">
        <v>878</v>
      </c>
      <c r="E590" s="1" t="s">
        <v>30</v>
      </c>
      <c r="F590" s="1" t="s">
        <v>183</v>
      </c>
      <c r="G590" s="1" t="s">
        <v>4604</v>
      </c>
      <c r="H590" s="1" t="s">
        <v>4617</v>
      </c>
      <c r="I590" s="1" t="s">
        <v>7</v>
      </c>
      <c r="J590" s="1" t="s">
        <v>4606</v>
      </c>
      <c r="K590" s="1" t="s">
        <v>3406</v>
      </c>
      <c r="L590" s="1" t="s">
        <v>3407</v>
      </c>
      <c r="M590" s="1" t="s">
        <v>4296</v>
      </c>
      <c r="N590" s="2">
        <v>85316109.849999994</v>
      </c>
      <c r="O590" s="1" t="s">
        <v>108</v>
      </c>
      <c r="P590" s="2">
        <v>7880000</v>
      </c>
      <c r="Q590" s="1" t="s">
        <v>83</v>
      </c>
      <c r="R590" s="1" t="s">
        <v>264</v>
      </c>
      <c r="S590" s="1" t="s">
        <v>54</v>
      </c>
      <c r="T590" s="1" t="s">
        <v>42</v>
      </c>
      <c r="U590" s="1" t="s">
        <v>43</v>
      </c>
      <c r="V590" s="1" t="s">
        <v>55</v>
      </c>
      <c r="W590" s="1" t="s">
        <v>56</v>
      </c>
      <c r="X590" s="1" t="s">
        <v>43</v>
      </c>
      <c r="Y590" s="2" t="s">
        <v>43</v>
      </c>
      <c r="Z590" s="1" t="s">
        <v>46</v>
      </c>
      <c r="AA590" s="1" t="s">
        <v>252</v>
      </c>
    </row>
    <row r="591" spans="1:27" x14ac:dyDescent="0.25">
      <c r="A591" s="1" t="s">
        <v>2092</v>
      </c>
      <c r="B591" s="1" t="s">
        <v>2093</v>
      </c>
      <c r="C591" s="1" t="s">
        <v>877</v>
      </c>
      <c r="D591" s="1" t="s">
        <v>878</v>
      </c>
      <c r="E591" s="1" t="s">
        <v>30</v>
      </c>
      <c r="F591" s="1" t="s">
        <v>183</v>
      </c>
      <c r="G591" s="1" t="s">
        <v>4604</v>
      </c>
      <c r="H591" s="1" t="s">
        <v>4618</v>
      </c>
      <c r="I591" s="1" t="s">
        <v>7</v>
      </c>
      <c r="J591" s="1" t="s">
        <v>4606</v>
      </c>
      <c r="K591" s="1" t="s">
        <v>3406</v>
      </c>
      <c r="L591" s="1" t="s">
        <v>3407</v>
      </c>
      <c r="M591" s="1" t="s">
        <v>4296</v>
      </c>
      <c r="N591" s="2">
        <v>85316109.849999994</v>
      </c>
      <c r="O591" s="1" t="s">
        <v>108</v>
      </c>
      <c r="P591" s="2">
        <v>7746000</v>
      </c>
      <c r="Q591" s="1" t="s">
        <v>83</v>
      </c>
      <c r="R591" s="1" t="s">
        <v>264</v>
      </c>
      <c r="S591" s="1" t="s">
        <v>54</v>
      </c>
      <c r="T591" s="1" t="s">
        <v>42</v>
      </c>
      <c r="U591" s="1" t="s">
        <v>43</v>
      </c>
      <c r="V591" s="1" t="s">
        <v>55</v>
      </c>
      <c r="W591" s="1" t="s">
        <v>56</v>
      </c>
      <c r="X591" s="1" t="s">
        <v>43</v>
      </c>
      <c r="Y591" s="2" t="s">
        <v>43</v>
      </c>
      <c r="Z591" s="1" t="s">
        <v>46</v>
      </c>
      <c r="AA591" s="1" t="s">
        <v>252</v>
      </c>
    </row>
    <row r="592" spans="1:27" x14ac:dyDescent="0.25">
      <c r="A592" s="1" t="s">
        <v>2092</v>
      </c>
      <c r="B592" s="1" t="s">
        <v>2093</v>
      </c>
      <c r="C592" s="1" t="s">
        <v>877</v>
      </c>
      <c r="D592" s="1" t="s">
        <v>878</v>
      </c>
      <c r="E592" s="1" t="s">
        <v>30</v>
      </c>
      <c r="F592" s="1" t="s">
        <v>183</v>
      </c>
      <c r="G592" s="1" t="s">
        <v>4604</v>
      </c>
      <c r="H592" s="1" t="s">
        <v>4619</v>
      </c>
      <c r="I592" s="1" t="s">
        <v>7</v>
      </c>
      <c r="J592" s="1" t="s">
        <v>4606</v>
      </c>
      <c r="K592" s="1" t="s">
        <v>135</v>
      </c>
      <c r="L592" s="1" t="s">
        <v>136</v>
      </c>
      <c r="M592" s="1" t="s">
        <v>4296</v>
      </c>
      <c r="N592" s="2">
        <v>85316109.849999994</v>
      </c>
      <c r="O592" s="1" t="s">
        <v>108</v>
      </c>
      <c r="P592" s="2">
        <v>42600</v>
      </c>
      <c r="Q592" s="1" t="s">
        <v>83</v>
      </c>
      <c r="R592" s="1" t="s">
        <v>264</v>
      </c>
      <c r="S592" s="1" t="s">
        <v>54</v>
      </c>
      <c r="T592" s="1" t="s">
        <v>42</v>
      </c>
      <c r="U592" s="1" t="s">
        <v>43</v>
      </c>
      <c r="V592" s="1" t="s">
        <v>55</v>
      </c>
      <c r="W592" s="1" t="s">
        <v>56</v>
      </c>
      <c r="X592" s="1" t="s">
        <v>43</v>
      </c>
      <c r="Y592" s="2" t="s">
        <v>43</v>
      </c>
      <c r="Z592" s="1" t="s">
        <v>46</v>
      </c>
      <c r="AA592" s="1" t="s">
        <v>252</v>
      </c>
    </row>
    <row r="593" spans="1:27" x14ac:dyDescent="0.25">
      <c r="A593" s="1" t="s">
        <v>2092</v>
      </c>
      <c r="B593" s="1" t="s">
        <v>2093</v>
      </c>
      <c r="C593" s="1" t="s">
        <v>877</v>
      </c>
      <c r="D593" s="1" t="s">
        <v>878</v>
      </c>
      <c r="E593" s="1" t="s">
        <v>30</v>
      </c>
      <c r="F593" s="1" t="s">
        <v>183</v>
      </c>
      <c r="G593" s="1" t="s">
        <v>4604</v>
      </c>
      <c r="H593" s="1" t="s">
        <v>4620</v>
      </c>
      <c r="I593" s="1" t="s">
        <v>7</v>
      </c>
      <c r="J593" s="1" t="s">
        <v>4606</v>
      </c>
      <c r="K593" s="1" t="s">
        <v>135</v>
      </c>
      <c r="L593" s="1" t="s">
        <v>136</v>
      </c>
      <c r="M593" s="1" t="s">
        <v>4296</v>
      </c>
      <c r="N593" s="2">
        <v>85316109.849999994</v>
      </c>
      <c r="O593" s="1" t="s">
        <v>108</v>
      </c>
      <c r="P593" s="2">
        <v>750000</v>
      </c>
      <c r="Q593" s="1" t="s">
        <v>83</v>
      </c>
      <c r="R593" s="1" t="s">
        <v>264</v>
      </c>
      <c r="S593" s="1" t="s">
        <v>54</v>
      </c>
      <c r="T593" s="1" t="s">
        <v>42</v>
      </c>
      <c r="U593" s="1" t="s">
        <v>43</v>
      </c>
      <c r="V593" s="1" t="s">
        <v>55</v>
      </c>
      <c r="W593" s="1" t="s">
        <v>56</v>
      </c>
      <c r="X593" s="1" t="s">
        <v>43</v>
      </c>
      <c r="Y593" s="2" t="s">
        <v>43</v>
      </c>
      <c r="Z593" s="1" t="s">
        <v>46</v>
      </c>
      <c r="AA593" s="1" t="s">
        <v>252</v>
      </c>
    </row>
    <row r="594" spans="1:27" x14ac:dyDescent="0.25">
      <c r="A594" s="1" t="s">
        <v>2092</v>
      </c>
      <c r="B594" s="1" t="s">
        <v>2093</v>
      </c>
      <c r="C594" s="1" t="s">
        <v>877</v>
      </c>
      <c r="D594" s="1" t="s">
        <v>878</v>
      </c>
      <c r="E594" s="1" t="s">
        <v>30</v>
      </c>
      <c r="F594" s="1" t="s">
        <v>183</v>
      </c>
      <c r="G594" s="1" t="s">
        <v>4604</v>
      </c>
      <c r="H594" s="1" t="s">
        <v>4621</v>
      </c>
      <c r="I594" s="1" t="s">
        <v>7</v>
      </c>
      <c r="J594" s="1" t="s">
        <v>4606</v>
      </c>
      <c r="K594" s="1" t="s">
        <v>135</v>
      </c>
      <c r="L594" s="1" t="s">
        <v>136</v>
      </c>
      <c r="M594" s="1" t="s">
        <v>4296</v>
      </c>
      <c r="N594" s="2">
        <v>85316109.849999994</v>
      </c>
      <c r="O594" s="1" t="s">
        <v>108</v>
      </c>
      <c r="P594" s="2">
        <v>120000</v>
      </c>
      <c r="Q594" s="1" t="s">
        <v>83</v>
      </c>
      <c r="R594" s="1" t="s">
        <v>264</v>
      </c>
      <c r="S594" s="1" t="s">
        <v>54</v>
      </c>
      <c r="T594" s="1" t="s">
        <v>42</v>
      </c>
      <c r="U594" s="1" t="s">
        <v>43</v>
      </c>
      <c r="V594" s="1" t="s">
        <v>55</v>
      </c>
      <c r="W594" s="1" t="s">
        <v>56</v>
      </c>
      <c r="X594" s="1" t="s">
        <v>43</v>
      </c>
      <c r="Y594" s="2" t="s">
        <v>43</v>
      </c>
      <c r="Z594" s="1" t="s">
        <v>46</v>
      </c>
      <c r="AA594" s="1" t="s">
        <v>252</v>
      </c>
    </row>
    <row r="595" spans="1:27" x14ac:dyDescent="0.25">
      <c r="A595" s="1" t="s">
        <v>2092</v>
      </c>
      <c r="B595" s="1" t="s">
        <v>2093</v>
      </c>
      <c r="C595" s="1" t="s">
        <v>877</v>
      </c>
      <c r="D595" s="1" t="s">
        <v>878</v>
      </c>
      <c r="E595" s="1" t="s">
        <v>30</v>
      </c>
      <c r="F595" s="1" t="s">
        <v>183</v>
      </c>
      <c r="G595" s="1" t="s">
        <v>4604</v>
      </c>
      <c r="H595" s="1" t="s">
        <v>4622</v>
      </c>
      <c r="I595" s="1" t="s">
        <v>7</v>
      </c>
      <c r="J595" s="1" t="s">
        <v>4606</v>
      </c>
      <c r="K595" s="1" t="s">
        <v>135</v>
      </c>
      <c r="L595" s="1" t="s">
        <v>136</v>
      </c>
      <c r="M595" s="1" t="s">
        <v>4296</v>
      </c>
      <c r="N595" s="2">
        <v>85316109.849999994</v>
      </c>
      <c r="O595" s="1" t="s">
        <v>108</v>
      </c>
      <c r="P595" s="2">
        <v>47748080</v>
      </c>
      <c r="Q595" s="1" t="s">
        <v>83</v>
      </c>
      <c r="R595" s="1" t="s">
        <v>264</v>
      </c>
      <c r="S595" s="1" t="s">
        <v>54</v>
      </c>
      <c r="T595" s="1" t="s">
        <v>42</v>
      </c>
      <c r="U595" s="1" t="s">
        <v>43</v>
      </c>
      <c r="V595" s="1" t="s">
        <v>55</v>
      </c>
      <c r="W595" s="1" t="s">
        <v>56</v>
      </c>
      <c r="X595" s="1" t="s">
        <v>43</v>
      </c>
      <c r="Y595" s="2" t="s">
        <v>43</v>
      </c>
      <c r="Z595" s="1" t="s">
        <v>46</v>
      </c>
      <c r="AA595" s="1" t="s">
        <v>252</v>
      </c>
    </row>
    <row r="596" spans="1:27" x14ac:dyDescent="0.25">
      <c r="A596" s="1" t="s">
        <v>2092</v>
      </c>
      <c r="B596" s="1" t="s">
        <v>2093</v>
      </c>
      <c r="C596" s="1" t="s">
        <v>877</v>
      </c>
      <c r="D596" s="1" t="s">
        <v>878</v>
      </c>
      <c r="E596" s="1" t="s">
        <v>30</v>
      </c>
      <c r="F596" s="1" t="s">
        <v>183</v>
      </c>
      <c r="G596" s="1" t="s">
        <v>4604</v>
      </c>
      <c r="H596" s="1" t="s">
        <v>4623</v>
      </c>
      <c r="I596" s="1" t="s">
        <v>7</v>
      </c>
      <c r="J596" s="1" t="s">
        <v>4606</v>
      </c>
      <c r="K596" s="1" t="s">
        <v>3406</v>
      </c>
      <c r="L596" s="1" t="s">
        <v>3407</v>
      </c>
      <c r="M596" s="1" t="s">
        <v>4296</v>
      </c>
      <c r="N596" s="2">
        <v>85316109.849999994</v>
      </c>
      <c r="O596" s="1" t="s">
        <v>108</v>
      </c>
      <c r="P596" s="2">
        <v>4529400</v>
      </c>
      <c r="Q596" s="1" t="s">
        <v>83</v>
      </c>
      <c r="R596" s="1" t="s">
        <v>264</v>
      </c>
      <c r="S596" s="1" t="s">
        <v>54</v>
      </c>
      <c r="T596" s="1" t="s">
        <v>42</v>
      </c>
      <c r="U596" s="1" t="s">
        <v>43</v>
      </c>
      <c r="V596" s="1" t="s">
        <v>55</v>
      </c>
      <c r="W596" s="1" t="s">
        <v>56</v>
      </c>
      <c r="X596" s="1" t="s">
        <v>43</v>
      </c>
      <c r="Y596" s="2" t="s">
        <v>43</v>
      </c>
      <c r="Z596" s="1" t="s">
        <v>46</v>
      </c>
      <c r="AA596" s="1" t="s">
        <v>252</v>
      </c>
    </row>
    <row r="597" spans="1:27" x14ac:dyDescent="0.25">
      <c r="A597" s="1" t="s">
        <v>2092</v>
      </c>
      <c r="B597" s="1" t="s">
        <v>2093</v>
      </c>
      <c r="C597" s="1" t="s">
        <v>877</v>
      </c>
      <c r="D597" s="1" t="s">
        <v>878</v>
      </c>
      <c r="E597" s="1" t="s">
        <v>30</v>
      </c>
      <c r="F597" s="1" t="s">
        <v>183</v>
      </c>
      <c r="G597" s="1" t="s">
        <v>4604</v>
      </c>
      <c r="H597" s="1" t="s">
        <v>4624</v>
      </c>
      <c r="I597" s="1" t="s">
        <v>7</v>
      </c>
      <c r="J597" s="1" t="s">
        <v>4606</v>
      </c>
      <c r="K597" s="1" t="s">
        <v>135</v>
      </c>
      <c r="L597" s="1" t="s">
        <v>136</v>
      </c>
      <c r="M597" s="1" t="s">
        <v>4296</v>
      </c>
      <c r="N597" s="2">
        <v>85316109.849999994</v>
      </c>
      <c r="O597" s="1" t="s">
        <v>108</v>
      </c>
      <c r="P597" s="2">
        <v>49000</v>
      </c>
      <c r="Q597" s="1" t="s">
        <v>83</v>
      </c>
      <c r="R597" s="1" t="s">
        <v>264</v>
      </c>
      <c r="S597" s="1" t="s">
        <v>54</v>
      </c>
      <c r="T597" s="1" t="s">
        <v>42</v>
      </c>
      <c r="U597" s="1" t="s">
        <v>43</v>
      </c>
      <c r="V597" s="1" t="s">
        <v>55</v>
      </c>
      <c r="W597" s="1" t="s">
        <v>56</v>
      </c>
      <c r="X597" s="1" t="s">
        <v>43</v>
      </c>
      <c r="Y597" s="2" t="s">
        <v>43</v>
      </c>
      <c r="Z597" s="1" t="s">
        <v>46</v>
      </c>
      <c r="AA597" s="1" t="s">
        <v>252</v>
      </c>
    </row>
    <row r="598" spans="1:27" x14ac:dyDescent="0.25">
      <c r="A598" s="1" t="s">
        <v>2092</v>
      </c>
      <c r="B598" s="1" t="s">
        <v>2093</v>
      </c>
      <c r="C598" s="1" t="s">
        <v>877</v>
      </c>
      <c r="D598" s="1" t="s">
        <v>878</v>
      </c>
      <c r="E598" s="1" t="s">
        <v>30</v>
      </c>
      <c r="F598" s="1" t="s">
        <v>183</v>
      </c>
      <c r="G598" s="1" t="s">
        <v>4604</v>
      </c>
      <c r="H598" s="1" t="s">
        <v>4625</v>
      </c>
      <c r="I598" s="1" t="s">
        <v>7</v>
      </c>
      <c r="J598" s="1" t="s">
        <v>4606</v>
      </c>
      <c r="K598" s="1" t="s">
        <v>135</v>
      </c>
      <c r="L598" s="1" t="s">
        <v>136</v>
      </c>
      <c r="M598" s="1" t="s">
        <v>4296</v>
      </c>
      <c r="N598" s="2">
        <v>85316109.849999994</v>
      </c>
      <c r="O598" s="1" t="s">
        <v>108</v>
      </c>
      <c r="P598" s="2">
        <v>100000</v>
      </c>
      <c r="Q598" s="1" t="s">
        <v>83</v>
      </c>
      <c r="R598" s="1" t="s">
        <v>264</v>
      </c>
      <c r="S598" s="1" t="s">
        <v>54</v>
      </c>
      <c r="T598" s="1" t="s">
        <v>42</v>
      </c>
      <c r="U598" s="1" t="s">
        <v>43</v>
      </c>
      <c r="V598" s="1" t="s">
        <v>55</v>
      </c>
      <c r="W598" s="1" t="s">
        <v>56</v>
      </c>
      <c r="X598" s="1" t="s">
        <v>43</v>
      </c>
      <c r="Y598" s="2" t="s">
        <v>43</v>
      </c>
      <c r="Z598" s="1" t="s">
        <v>46</v>
      </c>
      <c r="AA598" s="1" t="s">
        <v>252</v>
      </c>
    </row>
    <row r="599" spans="1:27" x14ac:dyDescent="0.25">
      <c r="A599" s="1" t="s">
        <v>2092</v>
      </c>
      <c r="B599" s="1" t="s">
        <v>2093</v>
      </c>
      <c r="C599" s="1" t="s">
        <v>877</v>
      </c>
      <c r="D599" s="1" t="s">
        <v>878</v>
      </c>
      <c r="E599" s="1" t="s">
        <v>30</v>
      </c>
      <c r="F599" s="1" t="s">
        <v>183</v>
      </c>
      <c r="G599" s="1" t="s">
        <v>4604</v>
      </c>
      <c r="H599" s="1" t="s">
        <v>4626</v>
      </c>
      <c r="I599" s="1" t="s">
        <v>7</v>
      </c>
      <c r="J599" s="1" t="s">
        <v>4606</v>
      </c>
      <c r="K599" s="1" t="s">
        <v>3406</v>
      </c>
      <c r="L599" s="1" t="s">
        <v>3407</v>
      </c>
      <c r="M599" s="1" t="s">
        <v>4296</v>
      </c>
      <c r="N599" s="2">
        <v>85316109.849999994</v>
      </c>
      <c r="O599" s="1" t="s">
        <v>108</v>
      </c>
      <c r="P599" s="2">
        <v>3988000</v>
      </c>
      <c r="Q599" s="1" t="s">
        <v>83</v>
      </c>
      <c r="R599" s="1" t="s">
        <v>264</v>
      </c>
      <c r="S599" s="1" t="s">
        <v>54</v>
      </c>
      <c r="T599" s="1" t="s">
        <v>42</v>
      </c>
      <c r="U599" s="1" t="s">
        <v>43</v>
      </c>
      <c r="V599" s="1" t="s">
        <v>55</v>
      </c>
      <c r="W599" s="1" t="s">
        <v>56</v>
      </c>
      <c r="X599" s="1" t="s">
        <v>43</v>
      </c>
      <c r="Y599" s="2" t="s">
        <v>43</v>
      </c>
      <c r="Z599" s="1" t="s">
        <v>46</v>
      </c>
      <c r="AA599" s="1" t="s">
        <v>252</v>
      </c>
    </row>
    <row r="600" spans="1:27" x14ac:dyDescent="0.25">
      <c r="A600" s="1" t="s">
        <v>2092</v>
      </c>
      <c r="B600" s="1" t="s">
        <v>2093</v>
      </c>
      <c r="C600" s="1" t="s">
        <v>877</v>
      </c>
      <c r="D600" s="1" t="s">
        <v>878</v>
      </c>
      <c r="E600" s="1" t="s">
        <v>30</v>
      </c>
      <c r="F600" s="1" t="s">
        <v>183</v>
      </c>
      <c r="G600" s="1" t="s">
        <v>4604</v>
      </c>
      <c r="H600" s="1" t="s">
        <v>4627</v>
      </c>
      <c r="I600" s="1" t="s">
        <v>7</v>
      </c>
      <c r="J600" s="1" t="s">
        <v>4606</v>
      </c>
      <c r="K600" s="1" t="s">
        <v>3406</v>
      </c>
      <c r="L600" s="1" t="s">
        <v>3407</v>
      </c>
      <c r="M600" s="1" t="s">
        <v>4296</v>
      </c>
      <c r="N600" s="2">
        <v>85316109.849999994</v>
      </c>
      <c r="O600" s="1" t="s">
        <v>108</v>
      </c>
      <c r="P600" s="2">
        <v>1982500</v>
      </c>
      <c r="Q600" s="1" t="s">
        <v>83</v>
      </c>
      <c r="R600" s="1" t="s">
        <v>264</v>
      </c>
      <c r="S600" s="1" t="s">
        <v>54</v>
      </c>
      <c r="T600" s="1" t="s">
        <v>42</v>
      </c>
      <c r="U600" s="1" t="s">
        <v>43</v>
      </c>
      <c r="V600" s="1" t="s">
        <v>55</v>
      </c>
      <c r="W600" s="1" t="s">
        <v>56</v>
      </c>
      <c r="X600" s="1" t="s">
        <v>43</v>
      </c>
      <c r="Y600" s="2" t="s">
        <v>43</v>
      </c>
      <c r="Z600" s="1" t="s">
        <v>46</v>
      </c>
      <c r="AA600" s="1" t="s">
        <v>252</v>
      </c>
    </row>
    <row r="601" spans="1:27" x14ac:dyDescent="0.25">
      <c r="A601" s="1" t="s">
        <v>2092</v>
      </c>
      <c r="B601" s="1" t="s">
        <v>2093</v>
      </c>
      <c r="C601" s="1" t="s">
        <v>877</v>
      </c>
      <c r="D601" s="1" t="s">
        <v>878</v>
      </c>
      <c r="E601" s="1" t="s">
        <v>30</v>
      </c>
      <c r="F601" s="1" t="s">
        <v>149</v>
      </c>
      <c r="G601" s="1" t="s">
        <v>6259</v>
      </c>
      <c r="H601" s="1" t="s">
        <v>6260</v>
      </c>
      <c r="I601" s="1" t="s">
        <v>7</v>
      </c>
      <c r="J601" s="1" t="s">
        <v>6261</v>
      </c>
      <c r="K601" s="1" t="s">
        <v>62</v>
      </c>
      <c r="L601" s="1" t="s">
        <v>63</v>
      </c>
      <c r="M601" s="1" t="s">
        <v>5928</v>
      </c>
      <c r="N601" s="2">
        <v>75420</v>
      </c>
      <c r="O601" s="1" t="s">
        <v>38</v>
      </c>
      <c r="P601" s="2">
        <v>75420</v>
      </c>
      <c r="Q601" s="1" t="s">
        <v>83</v>
      </c>
      <c r="R601" s="1" t="s">
        <v>40</v>
      </c>
      <c r="S601" s="1" t="s">
        <v>54</v>
      </c>
      <c r="T601" s="1" t="s">
        <v>42</v>
      </c>
      <c r="U601" s="1" t="s">
        <v>43</v>
      </c>
      <c r="V601" s="1" t="s">
        <v>237</v>
      </c>
      <c r="W601" s="1" t="s">
        <v>238</v>
      </c>
      <c r="X601" s="1" t="s">
        <v>43</v>
      </c>
      <c r="Y601" s="2" t="s">
        <v>43</v>
      </c>
      <c r="Z601" s="1" t="s">
        <v>46</v>
      </c>
      <c r="AA601" s="1" t="s">
        <v>289</v>
      </c>
    </row>
    <row r="602" spans="1:27" x14ac:dyDescent="0.25">
      <c r="A602" s="1" t="s">
        <v>2092</v>
      </c>
      <c r="B602" s="1" t="s">
        <v>2093</v>
      </c>
      <c r="C602" s="1" t="s">
        <v>877</v>
      </c>
      <c r="D602" s="1" t="s">
        <v>878</v>
      </c>
      <c r="E602" s="1" t="s">
        <v>30</v>
      </c>
      <c r="F602" s="1" t="s">
        <v>149</v>
      </c>
      <c r="G602" s="1" t="s">
        <v>6262</v>
      </c>
      <c r="H602" s="1" t="s">
        <v>6263</v>
      </c>
      <c r="I602" s="1" t="s">
        <v>7</v>
      </c>
      <c r="J602" s="1" t="s">
        <v>6261</v>
      </c>
      <c r="K602" s="1" t="s">
        <v>62</v>
      </c>
      <c r="L602" s="1" t="s">
        <v>63</v>
      </c>
      <c r="M602" s="1" t="s">
        <v>5928</v>
      </c>
      <c r="N602" s="2">
        <v>50280</v>
      </c>
      <c r="O602" s="1" t="s">
        <v>38</v>
      </c>
      <c r="P602" s="2">
        <v>50280</v>
      </c>
      <c r="Q602" s="1" t="s">
        <v>83</v>
      </c>
      <c r="R602" s="1" t="s">
        <v>40</v>
      </c>
      <c r="S602" s="1" t="s">
        <v>54</v>
      </c>
      <c r="T602" s="1" t="s">
        <v>42</v>
      </c>
      <c r="U602" s="1" t="s">
        <v>43</v>
      </c>
      <c r="V602" s="1" t="s">
        <v>55</v>
      </c>
      <c r="W602" s="1" t="s">
        <v>56</v>
      </c>
      <c r="X602" s="1" t="s">
        <v>43</v>
      </c>
      <c r="Y602" s="2" t="s">
        <v>43</v>
      </c>
      <c r="Z602" s="1" t="s">
        <v>46</v>
      </c>
      <c r="AA602" s="1" t="s">
        <v>289</v>
      </c>
    </row>
    <row r="603" spans="1:27" x14ac:dyDescent="0.25">
      <c r="A603" s="1" t="s">
        <v>2092</v>
      </c>
      <c r="B603" s="1" t="s">
        <v>2093</v>
      </c>
      <c r="C603" s="1" t="s">
        <v>877</v>
      </c>
      <c r="D603" s="1" t="s">
        <v>878</v>
      </c>
      <c r="E603" s="1" t="s">
        <v>30</v>
      </c>
      <c r="F603" s="1" t="s">
        <v>149</v>
      </c>
      <c r="G603" s="1" t="s">
        <v>6264</v>
      </c>
      <c r="H603" s="1" t="s">
        <v>6265</v>
      </c>
      <c r="I603" s="1" t="s">
        <v>7</v>
      </c>
      <c r="J603" s="1" t="s">
        <v>6266</v>
      </c>
      <c r="K603" s="1" t="s">
        <v>62</v>
      </c>
      <c r="L603" s="1" t="s">
        <v>63</v>
      </c>
      <c r="M603" s="1" t="s">
        <v>5928</v>
      </c>
      <c r="N603" s="2">
        <v>547848</v>
      </c>
      <c r="O603" s="1" t="s">
        <v>38</v>
      </c>
      <c r="P603" s="2">
        <v>547848</v>
      </c>
      <c r="Q603" s="1" t="s">
        <v>83</v>
      </c>
      <c r="R603" s="1" t="s">
        <v>40</v>
      </c>
      <c r="S603" s="1" t="s">
        <v>54</v>
      </c>
      <c r="T603" s="1" t="s">
        <v>42</v>
      </c>
      <c r="U603" s="1" t="s">
        <v>43</v>
      </c>
      <c r="V603" s="1" t="s">
        <v>237</v>
      </c>
      <c r="W603" s="1" t="s">
        <v>238</v>
      </c>
      <c r="X603" s="1" t="s">
        <v>43</v>
      </c>
      <c r="Y603" s="2" t="s">
        <v>43</v>
      </c>
      <c r="Z603" s="1" t="s">
        <v>46</v>
      </c>
      <c r="AA603" s="1" t="s">
        <v>289</v>
      </c>
    </row>
    <row r="604" spans="1:27" x14ac:dyDescent="0.25">
      <c r="A604" s="1" t="s">
        <v>2092</v>
      </c>
      <c r="B604" s="1" t="s">
        <v>2093</v>
      </c>
      <c r="C604" s="1" t="s">
        <v>877</v>
      </c>
      <c r="D604" s="1" t="s">
        <v>878</v>
      </c>
      <c r="E604" s="1" t="s">
        <v>30</v>
      </c>
      <c r="F604" s="1" t="s">
        <v>149</v>
      </c>
      <c r="G604" s="1" t="s">
        <v>6267</v>
      </c>
      <c r="H604" s="1" t="s">
        <v>6268</v>
      </c>
      <c r="I604" s="1" t="s">
        <v>7</v>
      </c>
      <c r="J604" s="1" t="s">
        <v>6266</v>
      </c>
      <c r="K604" s="1" t="s">
        <v>62</v>
      </c>
      <c r="L604" s="1" t="s">
        <v>63</v>
      </c>
      <c r="M604" s="1" t="s">
        <v>5928</v>
      </c>
      <c r="N604" s="2">
        <v>172800</v>
      </c>
      <c r="O604" s="1" t="s">
        <v>38</v>
      </c>
      <c r="P604" s="2">
        <v>172800</v>
      </c>
      <c r="Q604" s="1" t="s">
        <v>1608</v>
      </c>
      <c r="R604" s="1" t="s">
        <v>40</v>
      </c>
      <c r="S604" s="1" t="s">
        <v>54</v>
      </c>
      <c r="T604" s="1" t="s">
        <v>42</v>
      </c>
      <c r="U604" s="1" t="s">
        <v>43</v>
      </c>
      <c r="V604" s="1" t="s">
        <v>237</v>
      </c>
      <c r="W604" s="1" t="s">
        <v>238</v>
      </c>
      <c r="X604" s="1" t="s">
        <v>43</v>
      </c>
      <c r="Y604" s="2" t="s">
        <v>43</v>
      </c>
      <c r="Z604" s="1" t="s">
        <v>46</v>
      </c>
      <c r="AA604" s="1" t="s">
        <v>289</v>
      </c>
    </row>
    <row r="605" spans="1:27" x14ac:dyDescent="0.25">
      <c r="A605" s="1" t="s">
        <v>2092</v>
      </c>
      <c r="B605" s="1" t="s">
        <v>2093</v>
      </c>
      <c r="C605" s="1" t="s">
        <v>877</v>
      </c>
      <c r="D605" s="1" t="s">
        <v>878</v>
      </c>
      <c r="E605" s="1" t="s">
        <v>30</v>
      </c>
      <c r="F605" s="1" t="s">
        <v>149</v>
      </c>
      <c r="G605" s="1" t="s">
        <v>6269</v>
      </c>
      <c r="H605" s="1" t="s">
        <v>6270</v>
      </c>
      <c r="I605" s="1" t="s">
        <v>7</v>
      </c>
      <c r="J605" s="1" t="s">
        <v>6266</v>
      </c>
      <c r="K605" s="1" t="s">
        <v>62</v>
      </c>
      <c r="L605" s="1" t="s">
        <v>63</v>
      </c>
      <c r="M605" s="1" t="s">
        <v>5928</v>
      </c>
      <c r="N605" s="2">
        <v>161645.1</v>
      </c>
      <c r="O605" s="1" t="s">
        <v>38</v>
      </c>
      <c r="P605" s="2">
        <v>161645.1</v>
      </c>
      <c r="Q605" s="1" t="s">
        <v>83</v>
      </c>
      <c r="R605" s="1" t="s">
        <v>40</v>
      </c>
      <c r="S605" s="1" t="s">
        <v>54</v>
      </c>
      <c r="T605" s="1" t="s">
        <v>42</v>
      </c>
      <c r="U605" s="1" t="s">
        <v>43</v>
      </c>
      <c r="V605" s="1" t="s">
        <v>237</v>
      </c>
      <c r="W605" s="1" t="s">
        <v>238</v>
      </c>
      <c r="X605" s="1" t="s">
        <v>43</v>
      </c>
      <c r="Y605" s="2" t="s">
        <v>43</v>
      </c>
      <c r="Z605" s="1" t="s">
        <v>46</v>
      </c>
      <c r="AA605" s="1" t="s">
        <v>289</v>
      </c>
    </row>
    <row r="606" spans="1:27" x14ac:dyDescent="0.25">
      <c r="A606" s="1" t="s">
        <v>2908</v>
      </c>
      <c r="B606" s="1" t="s">
        <v>2909</v>
      </c>
      <c r="C606" s="1" t="s">
        <v>438</v>
      </c>
      <c r="D606" s="1" t="s">
        <v>439</v>
      </c>
      <c r="E606" s="1" t="s">
        <v>30</v>
      </c>
      <c r="F606" s="1" t="s">
        <v>112</v>
      </c>
      <c r="G606" s="1" t="s">
        <v>2910</v>
      </c>
      <c r="H606" s="1" t="s">
        <v>2911</v>
      </c>
      <c r="I606" s="1" t="s">
        <v>7</v>
      </c>
      <c r="J606" s="1" t="s">
        <v>2912</v>
      </c>
      <c r="K606" s="1" t="s">
        <v>2913</v>
      </c>
      <c r="L606" s="1" t="s">
        <v>2914</v>
      </c>
      <c r="M606" s="1" t="s">
        <v>37</v>
      </c>
      <c r="N606" s="2">
        <v>74000</v>
      </c>
      <c r="O606" s="1" t="s">
        <v>38</v>
      </c>
      <c r="P606" s="2">
        <v>74000</v>
      </c>
      <c r="Q606" s="1" t="s">
        <v>93</v>
      </c>
      <c r="R606" s="1" t="s">
        <v>94</v>
      </c>
      <c r="S606" s="1" t="s">
        <v>54</v>
      </c>
      <c r="T606" s="1" t="s">
        <v>42</v>
      </c>
      <c r="U606" s="1" t="s">
        <v>43</v>
      </c>
      <c r="V606" s="1" t="s">
        <v>55</v>
      </c>
      <c r="W606" s="1" t="s">
        <v>56</v>
      </c>
      <c r="X606" s="1" t="s">
        <v>43</v>
      </c>
      <c r="Y606" s="2">
        <v>74000</v>
      </c>
      <c r="Z606" s="1" t="s">
        <v>46</v>
      </c>
      <c r="AA606" s="1" t="s">
        <v>112</v>
      </c>
    </row>
    <row r="607" spans="1:27" x14ac:dyDescent="0.25">
      <c r="A607" s="1" t="s">
        <v>2966</v>
      </c>
      <c r="B607" s="1" t="s">
        <v>2967</v>
      </c>
      <c r="C607" s="1" t="s">
        <v>438</v>
      </c>
      <c r="D607" s="1" t="s">
        <v>439</v>
      </c>
      <c r="E607" s="1" t="s">
        <v>30</v>
      </c>
      <c r="F607" s="1" t="s">
        <v>145</v>
      </c>
      <c r="G607" s="1" t="s">
        <v>2968</v>
      </c>
      <c r="H607" s="1" t="s">
        <v>2969</v>
      </c>
      <c r="I607" s="1" t="s">
        <v>7</v>
      </c>
      <c r="J607" s="1" t="s">
        <v>2970</v>
      </c>
      <c r="K607" s="1" t="s">
        <v>135</v>
      </c>
      <c r="L607" s="1" t="s">
        <v>136</v>
      </c>
      <c r="M607" s="1" t="s">
        <v>37</v>
      </c>
      <c r="N607" s="2">
        <v>54000</v>
      </c>
      <c r="O607" s="1" t="s">
        <v>38</v>
      </c>
      <c r="P607" s="2">
        <v>54000</v>
      </c>
      <c r="Q607" s="1" t="s">
        <v>93</v>
      </c>
      <c r="R607" s="1" t="s">
        <v>94</v>
      </c>
      <c r="S607" s="1" t="s">
        <v>54</v>
      </c>
      <c r="T607" s="1" t="s">
        <v>42</v>
      </c>
      <c r="U607" s="1" t="s">
        <v>43</v>
      </c>
      <c r="V607" s="1" t="s">
        <v>55</v>
      </c>
      <c r="W607" s="1" t="s">
        <v>56</v>
      </c>
      <c r="X607" s="1" t="s">
        <v>43</v>
      </c>
      <c r="Y607" s="2">
        <v>54000</v>
      </c>
      <c r="Z607" s="1" t="s">
        <v>46</v>
      </c>
      <c r="AA607" s="1" t="s">
        <v>57</v>
      </c>
    </row>
    <row r="608" spans="1:27" x14ac:dyDescent="0.25">
      <c r="A608" s="1" t="s">
        <v>2966</v>
      </c>
      <c r="B608" s="1" t="s">
        <v>2967</v>
      </c>
      <c r="C608" s="1" t="s">
        <v>438</v>
      </c>
      <c r="D608" s="1" t="s">
        <v>439</v>
      </c>
      <c r="E608" s="1" t="s">
        <v>30</v>
      </c>
      <c r="F608" s="1" t="s">
        <v>47</v>
      </c>
      <c r="G608" s="1" t="s">
        <v>2971</v>
      </c>
      <c r="H608" s="1" t="s">
        <v>2972</v>
      </c>
      <c r="I608" s="1" t="s">
        <v>7</v>
      </c>
      <c r="J608" s="1" t="s">
        <v>2973</v>
      </c>
      <c r="K608" s="1" t="s">
        <v>153</v>
      </c>
      <c r="L608" s="1" t="s">
        <v>154</v>
      </c>
      <c r="M608" s="1" t="s">
        <v>37</v>
      </c>
      <c r="N608" s="2">
        <v>18954.16</v>
      </c>
      <c r="O608" s="1" t="s">
        <v>38</v>
      </c>
      <c r="P608" s="2">
        <v>18954.16</v>
      </c>
      <c r="Q608" s="1" t="s">
        <v>39</v>
      </c>
      <c r="R608" s="1" t="s">
        <v>40</v>
      </c>
      <c r="S608" s="1" t="s">
        <v>54</v>
      </c>
      <c r="T608" s="1" t="s">
        <v>42</v>
      </c>
      <c r="U608" s="1" t="s">
        <v>43</v>
      </c>
      <c r="V608" s="1" t="s">
        <v>55</v>
      </c>
      <c r="W608" s="1" t="s">
        <v>56</v>
      </c>
      <c r="X608" s="1" t="s">
        <v>43</v>
      </c>
      <c r="Y608" s="2" t="s">
        <v>43</v>
      </c>
      <c r="Z608" s="1" t="s">
        <v>46</v>
      </c>
      <c r="AA608" s="1" t="s">
        <v>95</v>
      </c>
    </row>
    <row r="609" spans="1:27" x14ac:dyDescent="0.25">
      <c r="A609" s="1" t="s">
        <v>2966</v>
      </c>
      <c r="B609" s="1" t="s">
        <v>2967</v>
      </c>
      <c r="C609" s="1" t="s">
        <v>438</v>
      </c>
      <c r="D609" s="1" t="s">
        <v>439</v>
      </c>
      <c r="E609" s="1" t="s">
        <v>30</v>
      </c>
      <c r="F609" s="1" t="s">
        <v>47</v>
      </c>
      <c r="G609" s="1" t="s">
        <v>2974</v>
      </c>
      <c r="H609" s="1" t="s">
        <v>2975</v>
      </c>
      <c r="I609" s="1" t="s">
        <v>7</v>
      </c>
      <c r="J609" s="1" t="s">
        <v>2973</v>
      </c>
      <c r="K609" s="1" t="s">
        <v>153</v>
      </c>
      <c r="L609" s="1" t="s">
        <v>154</v>
      </c>
      <c r="M609" s="1" t="s">
        <v>37</v>
      </c>
      <c r="N609" s="2">
        <v>12320</v>
      </c>
      <c r="O609" s="1" t="s">
        <v>38</v>
      </c>
      <c r="P609" s="2">
        <v>12320</v>
      </c>
      <c r="Q609" s="1" t="s">
        <v>39</v>
      </c>
      <c r="R609" s="1" t="s">
        <v>40</v>
      </c>
      <c r="S609" s="1" t="s">
        <v>54</v>
      </c>
      <c r="T609" s="1" t="s">
        <v>42</v>
      </c>
      <c r="U609" s="1" t="s">
        <v>43</v>
      </c>
      <c r="V609" s="1" t="s">
        <v>55</v>
      </c>
      <c r="W609" s="1" t="s">
        <v>56</v>
      </c>
      <c r="X609" s="1" t="s">
        <v>43</v>
      </c>
      <c r="Y609" s="2" t="s">
        <v>43</v>
      </c>
      <c r="Z609" s="1" t="s">
        <v>46</v>
      </c>
      <c r="AA609" s="1" t="s">
        <v>95</v>
      </c>
    </row>
    <row r="610" spans="1:27" x14ac:dyDescent="0.25">
      <c r="A610" s="1" t="s">
        <v>2966</v>
      </c>
      <c r="B610" s="1" t="s">
        <v>2967</v>
      </c>
      <c r="C610" s="1" t="s">
        <v>438</v>
      </c>
      <c r="D610" s="1" t="s">
        <v>439</v>
      </c>
      <c r="E610" s="1" t="s">
        <v>30</v>
      </c>
      <c r="F610" s="1" t="s">
        <v>903</v>
      </c>
      <c r="G610" s="1" t="s">
        <v>2976</v>
      </c>
      <c r="H610" s="1" t="s">
        <v>2977</v>
      </c>
      <c r="I610" s="1" t="s">
        <v>7</v>
      </c>
      <c r="J610" s="1" t="s">
        <v>2978</v>
      </c>
      <c r="K610" s="1" t="s">
        <v>106</v>
      </c>
      <c r="L610" s="1" t="s">
        <v>107</v>
      </c>
      <c r="M610" s="1" t="s">
        <v>37</v>
      </c>
      <c r="N610" s="2">
        <v>35900</v>
      </c>
      <c r="O610" s="1" t="s">
        <v>38</v>
      </c>
      <c r="P610" s="2">
        <v>35900</v>
      </c>
      <c r="Q610" s="1" t="s">
        <v>39</v>
      </c>
      <c r="R610" s="1" t="s">
        <v>579</v>
      </c>
      <c r="S610" s="1" t="s">
        <v>54</v>
      </c>
      <c r="T610" s="1" t="s">
        <v>42</v>
      </c>
      <c r="U610" s="1" t="s">
        <v>43</v>
      </c>
      <c r="V610" s="1" t="s">
        <v>55</v>
      </c>
      <c r="W610" s="1" t="s">
        <v>56</v>
      </c>
      <c r="X610" s="1" t="s">
        <v>43</v>
      </c>
      <c r="Y610" s="2" t="s">
        <v>43</v>
      </c>
      <c r="Z610" s="1" t="s">
        <v>46</v>
      </c>
      <c r="AA610" s="1" t="s">
        <v>155</v>
      </c>
    </row>
    <row r="611" spans="1:27" x14ac:dyDescent="0.25">
      <c r="A611" s="1" t="s">
        <v>2966</v>
      </c>
      <c r="B611" s="1" t="s">
        <v>2967</v>
      </c>
      <c r="C611" s="1" t="s">
        <v>438</v>
      </c>
      <c r="D611" s="1" t="s">
        <v>439</v>
      </c>
      <c r="E611" s="1" t="s">
        <v>30</v>
      </c>
      <c r="F611" s="1" t="s">
        <v>542</v>
      </c>
      <c r="G611" s="1" t="s">
        <v>2979</v>
      </c>
      <c r="H611" s="1" t="s">
        <v>2980</v>
      </c>
      <c r="I611" s="1" t="s">
        <v>7</v>
      </c>
      <c r="J611" s="1" t="s">
        <v>2981</v>
      </c>
      <c r="K611" s="1" t="s">
        <v>223</v>
      </c>
      <c r="L611" s="1" t="s">
        <v>224</v>
      </c>
      <c r="M611" s="1" t="s">
        <v>37</v>
      </c>
      <c r="N611" s="2">
        <v>58000</v>
      </c>
      <c r="O611" s="1" t="s">
        <v>38</v>
      </c>
      <c r="P611" s="2">
        <v>58000</v>
      </c>
      <c r="Q611" s="1" t="s">
        <v>93</v>
      </c>
      <c r="R611" s="1" t="s">
        <v>94</v>
      </c>
      <c r="S611" s="1" t="s">
        <v>54</v>
      </c>
      <c r="T611" s="1" t="s">
        <v>42</v>
      </c>
      <c r="U611" s="1" t="s">
        <v>43</v>
      </c>
      <c r="V611" s="1" t="s">
        <v>55</v>
      </c>
      <c r="W611" s="1" t="s">
        <v>56</v>
      </c>
      <c r="X611" s="1" t="s">
        <v>43</v>
      </c>
      <c r="Y611" s="2">
        <v>58000</v>
      </c>
      <c r="Z611" s="1" t="s">
        <v>46</v>
      </c>
      <c r="AA611" s="1" t="s">
        <v>273</v>
      </c>
    </row>
    <row r="612" spans="1:27" x14ac:dyDescent="0.25">
      <c r="A612" s="1" t="s">
        <v>2966</v>
      </c>
      <c r="B612" s="1" t="s">
        <v>2967</v>
      </c>
      <c r="C612" s="1" t="s">
        <v>438</v>
      </c>
      <c r="D612" s="1" t="s">
        <v>439</v>
      </c>
      <c r="E612" s="1" t="s">
        <v>30</v>
      </c>
      <c r="F612" s="1" t="s">
        <v>542</v>
      </c>
      <c r="G612" s="1" t="s">
        <v>2982</v>
      </c>
      <c r="H612" s="1" t="s">
        <v>2983</v>
      </c>
      <c r="I612" s="1" t="s">
        <v>7</v>
      </c>
      <c r="J612" s="1" t="s">
        <v>2984</v>
      </c>
      <c r="K612" s="1" t="s">
        <v>223</v>
      </c>
      <c r="L612" s="1" t="s">
        <v>224</v>
      </c>
      <c r="M612" s="1" t="s">
        <v>37</v>
      </c>
      <c r="N612" s="2">
        <v>149000</v>
      </c>
      <c r="O612" s="1" t="s">
        <v>38</v>
      </c>
      <c r="P612" s="2">
        <v>149000</v>
      </c>
      <c r="Q612" s="1" t="s">
        <v>93</v>
      </c>
      <c r="R612" s="1" t="s">
        <v>94</v>
      </c>
      <c r="S612" s="1" t="s">
        <v>54</v>
      </c>
      <c r="T612" s="1" t="s">
        <v>42</v>
      </c>
      <c r="U612" s="1" t="s">
        <v>43</v>
      </c>
      <c r="V612" s="1" t="s">
        <v>55</v>
      </c>
      <c r="W612" s="1" t="s">
        <v>56</v>
      </c>
      <c r="X612" s="1" t="s">
        <v>43</v>
      </c>
      <c r="Y612" s="2">
        <v>149000</v>
      </c>
      <c r="Z612" s="1" t="s">
        <v>46</v>
      </c>
      <c r="AA612" s="1" t="s">
        <v>273</v>
      </c>
    </row>
    <row r="613" spans="1:27" x14ac:dyDescent="0.25">
      <c r="A613" s="1" t="s">
        <v>2966</v>
      </c>
      <c r="B613" s="1" t="s">
        <v>2967</v>
      </c>
      <c r="C613" s="1" t="s">
        <v>438</v>
      </c>
      <c r="D613" s="1" t="s">
        <v>439</v>
      </c>
      <c r="E613" s="1" t="s">
        <v>30</v>
      </c>
      <c r="F613" s="1" t="s">
        <v>542</v>
      </c>
      <c r="G613" s="1" t="s">
        <v>2985</v>
      </c>
      <c r="H613" s="1" t="s">
        <v>2986</v>
      </c>
      <c r="I613" s="1" t="s">
        <v>7</v>
      </c>
      <c r="J613" s="1" t="s">
        <v>2987</v>
      </c>
      <c r="K613" s="1" t="s">
        <v>399</v>
      </c>
      <c r="L613" s="1" t="s">
        <v>400</v>
      </c>
      <c r="M613" s="1" t="s">
        <v>37</v>
      </c>
      <c r="N613" s="2">
        <v>167119.79999999999</v>
      </c>
      <c r="O613" s="1" t="s">
        <v>38</v>
      </c>
      <c r="P613" s="2">
        <v>167119.79999999999</v>
      </c>
      <c r="Q613" s="1" t="s">
        <v>93</v>
      </c>
      <c r="R613" s="1" t="s">
        <v>94</v>
      </c>
      <c r="S613" s="1" t="s">
        <v>54</v>
      </c>
      <c r="T613" s="1" t="s">
        <v>42</v>
      </c>
      <c r="U613" s="1" t="s">
        <v>43</v>
      </c>
      <c r="V613" s="1" t="s">
        <v>55</v>
      </c>
      <c r="W613" s="1" t="s">
        <v>56</v>
      </c>
      <c r="X613" s="1" t="s">
        <v>43</v>
      </c>
      <c r="Y613" s="2">
        <v>167119.79999999999</v>
      </c>
      <c r="Z613" s="1" t="s">
        <v>46</v>
      </c>
      <c r="AA613" s="1" t="s">
        <v>273</v>
      </c>
    </row>
    <row r="614" spans="1:27" x14ac:dyDescent="0.25">
      <c r="A614" s="1" t="s">
        <v>2966</v>
      </c>
      <c r="B614" s="1" t="s">
        <v>2967</v>
      </c>
      <c r="C614" s="1" t="s">
        <v>438</v>
      </c>
      <c r="D614" s="1" t="s">
        <v>439</v>
      </c>
      <c r="E614" s="1" t="s">
        <v>30</v>
      </c>
      <c r="F614" s="1" t="s">
        <v>542</v>
      </c>
      <c r="G614" s="1" t="s">
        <v>2988</v>
      </c>
      <c r="H614" s="1" t="s">
        <v>2989</v>
      </c>
      <c r="I614" s="1" t="s">
        <v>7</v>
      </c>
      <c r="J614" s="1" t="s">
        <v>2990</v>
      </c>
      <c r="K614" s="1" t="s">
        <v>212</v>
      </c>
      <c r="L614" s="1" t="s">
        <v>213</v>
      </c>
      <c r="M614" s="1" t="s">
        <v>37</v>
      </c>
      <c r="N614" s="2">
        <v>140600</v>
      </c>
      <c r="O614" s="1" t="s">
        <v>38</v>
      </c>
      <c r="P614" s="2">
        <v>140600</v>
      </c>
      <c r="Q614" s="1" t="s">
        <v>93</v>
      </c>
      <c r="R614" s="1" t="s">
        <v>94</v>
      </c>
      <c r="S614" s="1" t="s">
        <v>54</v>
      </c>
      <c r="T614" s="1" t="s">
        <v>42</v>
      </c>
      <c r="U614" s="1" t="s">
        <v>43</v>
      </c>
      <c r="V614" s="1" t="s">
        <v>55</v>
      </c>
      <c r="W614" s="1" t="s">
        <v>56</v>
      </c>
      <c r="X614" s="1" t="s">
        <v>43</v>
      </c>
      <c r="Y614" s="2">
        <v>140600</v>
      </c>
      <c r="Z614" s="1" t="s">
        <v>46</v>
      </c>
      <c r="AA614" s="1" t="s">
        <v>273</v>
      </c>
    </row>
    <row r="615" spans="1:27" x14ac:dyDescent="0.25">
      <c r="A615" s="1" t="s">
        <v>2966</v>
      </c>
      <c r="B615" s="1" t="s">
        <v>2967</v>
      </c>
      <c r="C615" s="1" t="s">
        <v>438</v>
      </c>
      <c r="D615" s="1" t="s">
        <v>439</v>
      </c>
      <c r="E615" s="1" t="s">
        <v>30</v>
      </c>
      <c r="F615" s="1" t="s">
        <v>542</v>
      </c>
      <c r="G615" s="1" t="s">
        <v>2991</v>
      </c>
      <c r="H615" s="1" t="s">
        <v>2992</v>
      </c>
      <c r="I615" s="1" t="s">
        <v>7</v>
      </c>
      <c r="J615" s="1" t="s">
        <v>2993</v>
      </c>
      <c r="K615" s="1" t="s">
        <v>212</v>
      </c>
      <c r="L615" s="1" t="s">
        <v>213</v>
      </c>
      <c r="M615" s="1" t="s">
        <v>37</v>
      </c>
      <c r="N615" s="2">
        <v>45600</v>
      </c>
      <c r="O615" s="1" t="s">
        <v>38</v>
      </c>
      <c r="P615" s="2">
        <v>45600</v>
      </c>
      <c r="Q615" s="1" t="s">
        <v>93</v>
      </c>
      <c r="R615" s="1" t="s">
        <v>94</v>
      </c>
      <c r="S615" s="1" t="s">
        <v>54</v>
      </c>
      <c r="T615" s="1" t="s">
        <v>42</v>
      </c>
      <c r="U615" s="1" t="s">
        <v>43</v>
      </c>
      <c r="V615" s="1" t="s">
        <v>55</v>
      </c>
      <c r="W615" s="1" t="s">
        <v>56</v>
      </c>
      <c r="X615" s="1" t="s">
        <v>43</v>
      </c>
      <c r="Y615" s="2">
        <v>45600</v>
      </c>
      <c r="Z615" s="1" t="s">
        <v>46</v>
      </c>
      <c r="AA615" s="1" t="s">
        <v>273</v>
      </c>
    </row>
    <row r="616" spans="1:27" x14ac:dyDescent="0.25">
      <c r="A616" s="1" t="s">
        <v>2966</v>
      </c>
      <c r="B616" s="1" t="s">
        <v>2967</v>
      </c>
      <c r="C616" s="1" t="s">
        <v>438</v>
      </c>
      <c r="D616" s="1" t="s">
        <v>439</v>
      </c>
      <c r="E616" s="1" t="s">
        <v>30</v>
      </c>
      <c r="F616" s="1" t="s">
        <v>542</v>
      </c>
      <c r="G616" s="1" t="s">
        <v>2994</v>
      </c>
      <c r="H616" s="1" t="s">
        <v>2995</v>
      </c>
      <c r="I616" s="1" t="s">
        <v>7</v>
      </c>
      <c r="J616" s="1" t="s">
        <v>2996</v>
      </c>
      <c r="K616" s="1" t="s">
        <v>399</v>
      </c>
      <c r="L616" s="1" t="s">
        <v>400</v>
      </c>
      <c r="M616" s="1" t="s">
        <v>37</v>
      </c>
      <c r="N616" s="2">
        <v>30000</v>
      </c>
      <c r="O616" s="1" t="s">
        <v>38</v>
      </c>
      <c r="P616" s="2">
        <v>30000</v>
      </c>
      <c r="Q616" s="1" t="s">
        <v>93</v>
      </c>
      <c r="R616" s="1" t="s">
        <v>94</v>
      </c>
      <c r="S616" s="1" t="s">
        <v>54</v>
      </c>
      <c r="T616" s="1" t="s">
        <v>42</v>
      </c>
      <c r="U616" s="1" t="s">
        <v>43</v>
      </c>
      <c r="V616" s="1" t="s">
        <v>55</v>
      </c>
      <c r="W616" s="1" t="s">
        <v>56</v>
      </c>
      <c r="X616" s="1" t="s">
        <v>43</v>
      </c>
      <c r="Y616" s="2">
        <v>30000</v>
      </c>
      <c r="Z616" s="1" t="s">
        <v>46</v>
      </c>
      <c r="AA616" s="1" t="s">
        <v>131</v>
      </c>
    </row>
    <row r="617" spans="1:27" x14ac:dyDescent="0.25">
      <c r="A617" s="1" t="s">
        <v>2966</v>
      </c>
      <c r="B617" s="1" t="s">
        <v>2967</v>
      </c>
      <c r="C617" s="1" t="s">
        <v>438</v>
      </c>
      <c r="D617" s="1" t="s">
        <v>439</v>
      </c>
      <c r="E617" s="1" t="s">
        <v>30</v>
      </c>
      <c r="F617" s="1" t="s">
        <v>131</v>
      </c>
      <c r="G617" s="1" t="s">
        <v>2997</v>
      </c>
      <c r="H617" s="1" t="s">
        <v>2998</v>
      </c>
      <c r="I617" s="1" t="s">
        <v>7</v>
      </c>
      <c r="J617" s="1" t="s">
        <v>2999</v>
      </c>
      <c r="K617" s="1" t="s">
        <v>2833</v>
      </c>
      <c r="L617" s="1" t="s">
        <v>2834</v>
      </c>
      <c r="M617" s="1" t="s">
        <v>37</v>
      </c>
      <c r="N617" s="2">
        <v>294618</v>
      </c>
      <c r="O617" s="1" t="s">
        <v>38</v>
      </c>
      <c r="P617" s="2">
        <v>294618</v>
      </c>
      <c r="Q617" s="1" t="s">
        <v>93</v>
      </c>
      <c r="R617" s="1" t="s">
        <v>94</v>
      </c>
      <c r="S617" s="1" t="s">
        <v>41</v>
      </c>
      <c r="T617" s="1" t="s">
        <v>42</v>
      </c>
      <c r="U617" s="1" t="s">
        <v>43</v>
      </c>
      <c r="V617" s="1" t="s">
        <v>44</v>
      </c>
      <c r="W617" s="1" t="s">
        <v>45</v>
      </c>
      <c r="X617" s="1" t="s">
        <v>43</v>
      </c>
      <c r="Y617" s="2">
        <v>294618</v>
      </c>
      <c r="Z617" s="1" t="s">
        <v>46</v>
      </c>
      <c r="AA617" s="1" t="s">
        <v>174</v>
      </c>
    </row>
    <row r="618" spans="1:27" x14ac:dyDescent="0.25">
      <c r="A618" s="1" t="s">
        <v>2966</v>
      </c>
      <c r="B618" s="1" t="s">
        <v>2967</v>
      </c>
      <c r="C618" s="1" t="s">
        <v>438</v>
      </c>
      <c r="D618" s="1" t="s">
        <v>439</v>
      </c>
      <c r="E618" s="1" t="s">
        <v>30</v>
      </c>
      <c r="F618" s="1" t="s">
        <v>131</v>
      </c>
      <c r="G618" s="1" t="s">
        <v>3000</v>
      </c>
      <c r="H618" s="1" t="s">
        <v>3001</v>
      </c>
      <c r="I618" s="1" t="s">
        <v>7</v>
      </c>
      <c r="J618" s="1" t="s">
        <v>3002</v>
      </c>
      <c r="K618" s="1" t="s">
        <v>399</v>
      </c>
      <c r="L618" s="1" t="s">
        <v>400</v>
      </c>
      <c r="M618" s="1" t="s">
        <v>37</v>
      </c>
      <c r="N618" s="2">
        <v>213445.4</v>
      </c>
      <c r="O618" s="1" t="s">
        <v>38</v>
      </c>
      <c r="P618" s="2">
        <v>213445.4</v>
      </c>
      <c r="Q618" s="1" t="s">
        <v>93</v>
      </c>
      <c r="R618" s="1" t="s">
        <v>94</v>
      </c>
      <c r="S618" s="1" t="s">
        <v>54</v>
      </c>
      <c r="T618" s="1" t="s">
        <v>42</v>
      </c>
      <c r="U618" s="1" t="s">
        <v>43</v>
      </c>
      <c r="V618" s="1" t="s">
        <v>55</v>
      </c>
      <c r="W618" s="1" t="s">
        <v>56</v>
      </c>
      <c r="X618" s="1" t="s">
        <v>43</v>
      </c>
      <c r="Y618" s="2">
        <v>213445.4</v>
      </c>
      <c r="Z618" s="1" t="s">
        <v>46</v>
      </c>
      <c r="AA618" s="1" t="s">
        <v>69</v>
      </c>
    </row>
    <row r="619" spans="1:27" x14ac:dyDescent="0.25">
      <c r="A619" s="1" t="s">
        <v>2966</v>
      </c>
      <c r="B619" s="1" t="s">
        <v>2967</v>
      </c>
      <c r="C619" s="1" t="s">
        <v>438</v>
      </c>
      <c r="D619" s="1" t="s">
        <v>439</v>
      </c>
      <c r="E619" s="1" t="s">
        <v>30</v>
      </c>
      <c r="F619" s="1" t="s">
        <v>228</v>
      </c>
      <c r="G619" s="1" t="s">
        <v>3003</v>
      </c>
      <c r="H619" s="1" t="s">
        <v>3004</v>
      </c>
      <c r="I619" s="1" t="s">
        <v>7</v>
      </c>
      <c r="J619" s="1" t="s">
        <v>3005</v>
      </c>
      <c r="K619" s="1" t="s">
        <v>744</v>
      </c>
      <c r="L619" s="1" t="s">
        <v>745</v>
      </c>
      <c r="M619" s="1" t="s">
        <v>37</v>
      </c>
      <c r="N619" s="2">
        <v>48596</v>
      </c>
      <c r="O619" s="1" t="s">
        <v>38</v>
      </c>
      <c r="P619" s="2">
        <v>48596</v>
      </c>
      <c r="Q619" s="1" t="s">
        <v>93</v>
      </c>
      <c r="R619" s="1" t="s">
        <v>94</v>
      </c>
      <c r="S619" s="1" t="s">
        <v>54</v>
      </c>
      <c r="T619" s="1" t="s">
        <v>42</v>
      </c>
      <c r="U619" s="1" t="s">
        <v>43</v>
      </c>
      <c r="V619" s="1" t="s">
        <v>55</v>
      </c>
      <c r="W619" s="1" t="s">
        <v>56</v>
      </c>
      <c r="X619" s="1" t="s">
        <v>43</v>
      </c>
      <c r="Y619" s="2">
        <v>48596</v>
      </c>
      <c r="Z619" s="1" t="s">
        <v>46</v>
      </c>
      <c r="AA619" s="1" t="s">
        <v>112</v>
      </c>
    </row>
    <row r="620" spans="1:27" x14ac:dyDescent="0.25">
      <c r="A620" s="1" t="s">
        <v>2966</v>
      </c>
      <c r="B620" s="1" t="s">
        <v>2967</v>
      </c>
      <c r="C620" s="1" t="s">
        <v>438</v>
      </c>
      <c r="D620" s="1" t="s">
        <v>439</v>
      </c>
      <c r="E620" s="1" t="s">
        <v>30</v>
      </c>
      <c r="F620" s="1" t="s">
        <v>76</v>
      </c>
      <c r="G620" s="1" t="s">
        <v>3006</v>
      </c>
      <c r="H620" s="1" t="s">
        <v>3007</v>
      </c>
      <c r="I620" s="1" t="s">
        <v>7</v>
      </c>
      <c r="J620" s="1" t="s">
        <v>3008</v>
      </c>
      <c r="K620" s="1" t="s">
        <v>106</v>
      </c>
      <c r="L620" s="1" t="s">
        <v>107</v>
      </c>
      <c r="M620" s="1" t="s">
        <v>37</v>
      </c>
      <c r="N620" s="2">
        <v>39100</v>
      </c>
      <c r="O620" s="1" t="s">
        <v>38</v>
      </c>
      <c r="P620" s="2">
        <v>39100</v>
      </c>
      <c r="Q620" s="1" t="s">
        <v>39</v>
      </c>
      <c r="R620" s="1" t="s">
        <v>579</v>
      </c>
      <c r="S620" s="1" t="s">
        <v>54</v>
      </c>
      <c r="T620" s="1" t="s">
        <v>42</v>
      </c>
      <c r="U620" s="1" t="s">
        <v>43</v>
      </c>
      <c r="V620" s="1" t="s">
        <v>55</v>
      </c>
      <c r="W620" s="1" t="s">
        <v>56</v>
      </c>
      <c r="X620" s="1" t="s">
        <v>43</v>
      </c>
      <c r="Y620" s="2" t="s">
        <v>43</v>
      </c>
      <c r="Z620" s="1" t="s">
        <v>46</v>
      </c>
      <c r="AA620" s="1" t="s">
        <v>76</v>
      </c>
    </row>
    <row r="621" spans="1:27" x14ac:dyDescent="0.25">
      <c r="A621" s="1" t="s">
        <v>2966</v>
      </c>
      <c r="B621" s="1" t="s">
        <v>2967</v>
      </c>
      <c r="C621" s="1" t="s">
        <v>438</v>
      </c>
      <c r="D621" s="1" t="s">
        <v>439</v>
      </c>
      <c r="E621" s="1" t="s">
        <v>30</v>
      </c>
      <c r="F621" s="1" t="s">
        <v>141</v>
      </c>
      <c r="G621" s="1" t="s">
        <v>6438</v>
      </c>
      <c r="H621" s="1" t="s">
        <v>6439</v>
      </c>
      <c r="I621" s="1" t="s">
        <v>7</v>
      </c>
      <c r="J621" s="1" t="s">
        <v>6440</v>
      </c>
      <c r="K621" s="1" t="s">
        <v>256</v>
      </c>
      <c r="L621" s="1" t="s">
        <v>257</v>
      </c>
      <c r="M621" s="1" t="s">
        <v>5928</v>
      </c>
      <c r="N621" s="2">
        <v>69668</v>
      </c>
      <c r="O621" s="1" t="s">
        <v>38</v>
      </c>
      <c r="P621" s="2">
        <v>69668</v>
      </c>
      <c r="Q621" s="1" t="s">
        <v>93</v>
      </c>
      <c r="R621" s="1" t="s">
        <v>94</v>
      </c>
      <c r="S621" s="1" t="s">
        <v>54</v>
      </c>
      <c r="T621" s="1" t="s">
        <v>42</v>
      </c>
      <c r="U621" s="1" t="s">
        <v>43</v>
      </c>
      <c r="V621" s="1" t="s">
        <v>55</v>
      </c>
      <c r="W621" s="1" t="s">
        <v>56</v>
      </c>
      <c r="X621" s="1" t="s">
        <v>43</v>
      </c>
      <c r="Y621" s="2">
        <v>69668</v>
      </c>
      <c r="Z621" s="1" t="s">
        <v>46</v>
      </c>
      <c r="AA621" s="1" t="s">
        <v>145</v>
      </c>
    </row>
    <row r="622" spans="1:27" x14ac:dyDescent="0.25">
      <c r="A622" s="1" t="s">
        <v>2966</v>
      </c>
      <c r="B622" s="1" t="s">
        <v>2967</v>
      </c>
      <c r="C622" s="1" t="s">
        <v>438</v>
      </c>
      <c r="D622" s="1" t="s">
        <v>439</v>
      </c>
      <c r="E622" s="1" t="s">
        <v>30</v>
      </c>
      <c r="F622" s="1" t="s">
        <v>145</v>
      </c>
      <c r="G622" s="1" t="s">
        <v>6441</v>
      </c>
      <c r="H622" s="1" t="s">
        <v>6442</v>
      </c>
      <c r="I622" s="1" t="s">
        <v>7</v>
      </c>
      <c r="J622" s="1" t="s">
        <v>6443</v>
      </c>
      <c r="K622" s="1" t="s">
        <v>256</v>
      </c>
      <c r="L622" s="1" t="s">
        <v>257</v>
      </c>
      <c r="M622" s="1" t="s">
        <v>5928</v>
      </c>
      <c r="N622" s="2">
        <v>77993</v>
      </c>
      <c r="O622" s="1" t="s">
        <v>38</v>
      </c>
      <c r="P622" s="2">
        <v>77993</v>
      </c>
      <c r="Q622" s="1" t="s">
        <v>93</v>
      </c>
      <c r="R622" s="1" t="s">
        <v>94</v>
      </c>
      <c r="S622" s="1" t="s">
        <v>54</v>
      </c>
      <c r="T622" s="1" t="s">
        <v>42</v>
      </c>
      <c r="U622" s="1" t="s">
        <v>43</v>
      </c>
      <c r="V622" s="1" t="s">
        <v>55</v>
      </c>
      <c r="W622" s="1" t="s">
        <v>56</v>
      </c>
      <c r="X622" s="1" t="s">
        <v>43</v>
      </c>
      <c r="Y622" s="2">
        <v>77993</v>
      </c>
      <c r="Z622" s="1" t="s">
        <v>46</v>
      </c>
      <c r="AA622" s="1" t="s">
        <v>57</v>
      </c>
    </row>
    <row r="623" spans="1:27" x14ac:dyDescent="0.25">
      <c r="A623" s="1" t="s">
        <v>1037</v>
      </c>
      <c r="B623" s="1" t="s">
        <v>1038</v>
      </c>
      <c r="C623" s="1" t="s">
        <v>438</v>
      </c>
      <c r="D623" s="1" t="s">
        <v>439</v>
      </c>
      <c r="E623" s="1" t="s">
        <v>30</v>
      </c>
      <c r="F623" s="1" t="s">
        <v>31</v>
      </c>
      <c r="G623" s="1" t="s">
        <v>1039</v>
      </c>
      <c r="H623" s="1" t="s">
        <v>1040</v>
      </c>
      <c r="I623" s="1" t="s">
        <v>7</v>
      </c>
      <c r="J623" s="1" t="s">
        <v>1041</v>
      </c>
      <c r="K623" s="1" t="s">
        <v>1042</v>
      </c>
      <c r="L623" s="1" t="s">
        <v>1043</v>
      </c>
      <c r="M623" s="1" t="s">
        <v>37</v>
      </c>
      <c r="N623" s="2">
        <v>50000</v>
      </c>
      <c r="O623" s="1" t="s">
        <v>38</v>
      </c>
      <c r="P623" s="2">
        <v>50000</v>
      </c>
      <c r="Q623" s="1" t="s">
        <v>83</v>
      </c>
      <c r="R623" s="1" t="s">
        <v>40</v>
      </c>
      <c r="S623" s="1" t="s">
        <v>54</v>
      </c>
      <c r="T623" s="1" t="s">
        <v>42</v>
      </c>
      <c r="U623" s="1" t="s">
        <v>43</v>
      </c>
      <c r="V623" s="1" t="s">
        <v>55</v>
      </c>
      <c r="W623" s="1" t="s">
        <v>56</v>
      </c>
      <c r="X623" s="1" t="s">
        <v>31</v>
      </c>
      <c r="Y623" s="2">
        <v>50000</v>
      </c>
      <c r="Z623" s="1" t="s">
        <v>205</v>
      </c>
      <c r="AA623" s="1" t="s">
        <v>342</v>
      </c>
    </row>
    <row r="624" spans="1:27" x14ac:dyDescent="0.25">
      <c r="A624" s="1" t="s">
        <v>1037</v>
      </c>
      <c r="B624" s="1" t="s">
        <v>1038</v>
      </c>
      <c r="C624" s="1" t="s">
        <v>438</v>
      </c>
      <c r="D624" s="1" t="s">
        <v>439</v>
      </c>
      <c r="E624" s="1" t="s">
        <v>30</v>
      </c>
      <c r="F624" s="1" t="s">
        <v>57</v>
      </c>
      <c r="G624" s="1" t="s">
        <v>1044</v>
      </c>
      <c r="H624" s="1" t="s">
        <v>1045</v>
      </c>
      <c r="I624" s="1" t="s">
        <v>7</v>
      </c>
      <c r="J624" s="1" t="s">
        <v>1046</v>
      </c>
      <c r="K624" s="1" t="s">
        <v>785</v>
      </c>
      <c r="L624" s="1" t="s">
        <v>786</v>
      </c>
      <c r="M624" s="1" t="s">
        <v>37</v>
      </c>
      <c r="N624" s="2">
        <v>660000</v>
      </c>
      <c r="O624" s="1" t="s">
        <v>38</v>
      </c>
      <c r="P624" s="2">
        <v>660000</v>
      </c>
      <c r="Q624" s="1" t="s">
        <v>83</v>
      </c>
      <c r="R624" s="1" t="s">
        <v>40</v>
      </c>
      <c r="S624" s="1" t="s">
        <v>54</v>
      </c>
      <c r="T624" s="1" t="s">
        <v>42</v>
      </c>
      <c r="U624" s="1" t="s">
        <v>43</v>
      </c>
      <c r="V624" s="1" t="s">
        <v>55</v>
      </c>
      <c r="W624" s="1" t="s">
        <v>56</v>
      </c>
      <c r="X624" s="1" t="s">
        <v>43</v>
      </c>
      <c r="Y624" s="2" t="s">
        <v>43</v>
      </c>
      <c r="Z624" s="1" t="s">
        <v>46</v>
      </c>
      <c r="AA624" s="1" t="s">
        <v>109</v>
      </c>
    </row>
    <row r="625" spans="1:27" x14ac:dyDescent="0.25">
      <c r="A625" s="1" t="s">
        <v>1037</v>
      </c>
      <c r="B625" s="1" t="s">
        <v>1038</v>
      </c>
      <c r="C625" s="1" t="s">
        <v>438</v>
      </c>
      <c r="D625" s="1" t="s">
        <v>439</v>
      </c>
      <c r="E625" s="1" t="s">
        <v>30</v>
      </c>
      <c r="F625" s="1" t="s">
        <v>155</v>
      </c>
      <c r="G625" s="1" t="s">
        <v>1047</v>
      </c>
      <c r="H625" s="1" t="s">
        <v>1048</v>
      </c>
      <c r="I625" s="1" t="s">
        <v>7</v>
      </c>
      <c r="J625" s="1" t="s">
        <v>1049</v>
      </c>
      <c r="K625" s="1" t="s">
        <v>1050</v>
      </c>
      <c r="L625" s="1" t="s">
        <v>1051</v>
      </c>
      <c r="M625" s="1" t="s">
        <v>37</v>
      </c>
      <c r="N625" s="2">
        <v>52400</v>
      </c>
      <c r="O625" s="1" t="s">
        <v>38</v>
      </c>
      <c r="P625" s="2">
        <v>52400</v>
      </c>
      <c r="Q625" s="1" t="s">
        <v>83</v>
      </c>
      <c r="R625" s="1" t="s">
        <v>40</v>
      </c>
      <c r="S625" s="1" t="s">
        <v>54</v>
      </c>
      <c r="T625" s="1" t="s">
        <v>42</v>
      </c>
      <c r="U625" s="1" t="s">
        <v>43</v>
      </c>
      <c r="V625" s="1" t="s">
        <v>55</v>
      </c>
      <c r="W625" s="1" t="s">
        <v>56</v>
      </c>
      <c r="X625" s="1" t="s">
        <v>155</v>
      </c>
      <c r="Y625" s="2">
        <v>52400</v>
      </c>
      <c r="Z625" s="1" t="s">
        <v>205</v>
      </c>
      <c r="AA625" s="1" t="s">
        <v>155</v>
      </c>
    </row>
    <row r="626" spans="1:27" x14ac:dyDescent="0.25">
      <c r="A626" s="1" t="s">
        <v>1037</v>
      </c>
      <c r="B626" s="1" t="s">
        <v>1038</v>
      </c>
      <c r="C626" s="1" t="s">
        <v>438</v>
      </c>
      <c r="D626" s="1" t="s">
        <v>439</v>
      </c>
      <c r="E626" s="1" t="s">
        <v>30</v>
      </c>
      <c r="F626" s="1" t="s">
        <v>273</v>
      </c>
      <c r="G626" s="1" t="s">
        <v>1052</v>
      </c>
      <c r="H626" s="1" t="s">
        <v>1053</v>
      </c>
      <c r="I626" s="1" t="s">
        <v>7</v>
      </c>
      <c r="J626" s="1" t="s">
        <v>1054</v>
      </c>
      <c r="K626" s="1" t="s">
        <v>223</v>
      </c>
      <c r="L626" s="1" t="s">
        <v>224</v>
      </c>
      <c r="M626" s="1" t="s">
        <v>37</v>
      </c>
      <c r="N626" s="2">
        <v>100800</v>
      </c>
      <c r="O626" s="1" t="s">
        <v>38</v>
      </c>
      <c r="P626" s="2">
        <v>100800</v>
      </c>
      <c r="Q626" s="1" t="s">
        <v>83</v>
      </c>
      <c r="R626" s="1" t="s">
        <v>40</v>
      </c>
      <c r="S626" s="1" t="s">
        <v>54</v>
      </c>
      <c r="T626" s="1" t="s">
        <v>42</v>
      </c>
      <c r="U626" s="1" t="s">
        <v>43</v>
      </c>
      <c r="V626" s="1" t="s">
        <v>55</v>
      </c>
      <c r="W626" s="1" t="s">
        <v>56</v>
      </c>
      <c r="X626" s="1" t="s">
        <v>273</v>
      </c>
      <c r="Y626" s="2">
        <v>100800</v>
      </c>
      <c r="Z626" s="1" t="s">
        <v>205</v>
      </c>
      <c r="AA626" s="1" t="s">
        <v>273</v>
      </c>
    </row>
    <row r="627" spans="1:27" x14ac:dyDescent="0.25">
      <c r="A627" s="1" t="s">
        <v>1037</v>
      </c>
      <c r="B627" s="1" t="s">
        <v>1038</v>
      </c>
      <c r="C627" s="1" t="s">
        <v>438</v>
      </c>
      <c r="D627" s="1" t="s">
        <v>439</v>
      </c>
      <c r="E627" s="1" t="s">
        <v>30</v>
      </c>
      <c r="F627" s="1" t="s">
        <v>112</v>
      </c>
      <c r="G627" s="1" t="s">
        <v>1055</v>
      </c>
      <c r="H627" s="1" t="s">
        <v>1056</v>
      </c>
      <c r="I627" s="1" t="s">
        <v>7</v>
      </c>
      <c r="J627" s="1" t="s">
        <v>1057</v>
      </c>
      <c r="K627" s="1" t="s">
        <v>648</v>
      </c>
      <c r="L627" s="1" t="s">
        <v>649</v>
      </c>
      <c r="M627" s="1" t="s">
        <v>37</v>
      </c>
      <c r="N627" s="2">
        <v>545150</v>
      </c>
      <c r="O627" s="1" t="s">
        <v>38</v>
      </c>
      <c r="P627" s="2">
        <v>545150</v>
      </c>
      <c r="Q627" s="1" t="s">
        <v>93</v>
      </c>
      <c r="R627" s="1" t="s">
        <v>94</v>
      </c>
      <c r="S627" s="1" t="s">
        <v>41</v>
      </c>
      <c r="T627" s="1" t="s">
        <v>42</v>
      </c>
      <c r="U627" s="1" t="s">
        <v>43</v>
      </c>
      <c r="V627" s="1" t="s">
        <v>44</v>
      </c>
      <c r="W627" s="1" t="s">
        <v>45</v>
      </c>
      <c r="X627" s="1" t="s">
        <v>43</v>
      </c>
      <c r="Y627" s="2">
        <v>545150</v>
      </c>
      <c r="Z627" s="1" t="s">
        <v>46</v>
      </c>
      <c r="AA627" s="1" t="s">
        <v>112</v>
      </c>
    </row>
    <row r="628" spans="1:27" x14ac:dyDescent="0.25">
      <c r="A628" s="1" t="s">
        <v>1037</v>
      </c>
      <c r="B628" s="1" t="s">
        <v>1038</v>
      </c>
      <c r="C628" s="1" t="s">
        <v>438</v>
      </c>
      <c r="D628" s="1" t="s">
        <v>439</v>
      </c>
      <c r="E628" s="1" t="s">
        <v>30</v>
      </c>
      <c r="F628" s="1" t="s">
        <v>289</v>
      </c>
      <c r="G628" s="1" t="s">
        <v>1058</v>
      </c>
      <c r="H628" s="1" t="s">
        <v>1059</v>
      </c>
      <c r="I628" s="1" t="s">
        <v>7</v>
      </c>
      <c r="J628" s="1" t="s">
        <v>1060</v>
      </c>
      <c r="K628" s="1" t="s">
        <v>888</v>
      </c>
      <c r="L628" s="1" t="s">
        <v>889</v>
      </c>
      <c r="M628" s="1" t="s">
        <v>37</v>
      </c>
      <c r="N628" s="2">
        <v>81967</v>
      </c>
      <c r="O628" s="1" t="s">
        <v>38</v>
      </c>
      <c r="P628" s="2">
        <v>81967</v>
      </c>
      <c r="Q628" s="1" t="s">
        <v>83</v>
      </c>
      <c r="R628" s="1" t="s">
        <v>40</v>
      </c>
      <c r="S628" s="1" t="s">
        <v>54</v>
      </c>
      <c r="T628" s="1" t="s">
        <v>42</v>
      </c>
      <c r="U628" s="1" t="s">
        <v>43</v>
      </c>
      <c r="V628" s="1" t="s">
        <v>55</v>
      </c>
      <c r="W628" s="1" t="s">
        <v>56</v>
      </c>
      <c r="X628" s="1" t="s">
        <v>289</v>
      </c>
      <c r="Y628" s="2">
        <v>81967</v>
      </c>
      <c r="Z628" s="1" t="s">
        <v>205</v>
      </c>
      <c r="AA628" s="1" t="s">
        <v>324</v>
      </c>
    </row>
    <row r="629" spans="1:27" x14ac:dyDescent="0.25">
      <c r="A629" s="1" t="s">
        <v>1037</v>
      </c>
      <c r="B629" s="1" t="s">
        <v>1038</v>
      </c>
      <c r="C629" s="1" t="s">
        <v>438</v>
      </c>
      <c r="D629" s="1" t="s">
        <v>439</v>
      </c>
      <c r="E629" s="1" t="s">
        <v>30</v>
      </c>
      <c r="F629" s="1" t="s">
        <v>342</v>
      </c>
      <c r="G629" s="1" t="s">
        <v>3629</v>
      </c>
      <c r="H629" s="1" t="s">
        <v>3630</v>
      </c>
      <c r="I629" s="1" t="s">
        <v>7</v>
      </c>
      <c r="J629" s="1" t="s">
        <v>3631</v>
      </c>
      <c r="K629" s="1" t="s">
        <v>3506</v>
      </c>
      <c r="L629" s="1" t="s">
        <v>3507</v>
      </c>
      <c r="M629" s="1" t="s">
        <v>3402</v>
      </c>
      <c r="N629" s="2">
        <v>57500</v>
      </c>
      <c r="O629" s="1" t="s">
        <v>38</v>
      </c>
      <c r="P629" s="2">
        <v>57500</v>
      </c>
      <c r="Q629" s="1" t="s">
        <v>83</v>
      </c>
      <c r="R629" s="1" t="s">
        <v>40</v>
      </c>
      <c r="S629" s="1" t="s">
        <v>54</v>
      </c>
      <c r="T629" s="1" t="s">
        <v>42</v>
      </c>
      <c r="U629" s="1" t="s">
        <v>43</v>
      </c>
      <c r="V629" s="1" t="s">
        <v>55</v>
      </c>
      <c r="W629" s="1" t="s">
        <v>56</v>
      </c>
      <c r="X629" s="1" t="s">
        <v>342</v>
      </c>
      <c r="Y629" s="2">
        <v>57500</v>
      </c>
      <c r="Z629" s="1" t="s">
        <v>205</v>
      </c>
      <c r="AA629" s="1" t="s">
        <v>342</v>
      </c>
    </row>
    <row r="630" spans="1:27" x14ac:dyDescent="0.25">
      <c r="A630" s="1" t="s">
        <v>1037</v>
      </c>
      <c r="B630" s="1" t="s">
        <v>1038</v>
      </c>
      <c r="C630" s="1" t="s">
        <v>438</v>
      </c>
      <c r="D630" s="1" t="s">
        <v>439</v>
      </c>
      <c r="E630" s="1" t="s">
        <v>30</v>
      </c>
      <c r="F630" s="1" t="s">
        <v>48</v>
      </c>
      <c r="G630" s="1" t="s">
        <v>3632</v>
      </c>
      <c r="H630" s="1" t="s">
        <v>3633</v>
      </c>
      <c r="I630" s="1" t="s">
        <v>7</v>
      </c>
      <c r="J630" s="1" t="s">
        <v>3634</v>
      </c>
      <c r="K630" s="1" t="s">
        <v>3635</v>
      </c>
      <c r="L630" s="1" t="s">
        <v>3636</v>
      </c>
      <c r="M630" s="1" t="s">
        <v>3402</v>
      </c>
      <c r="N630" s="2">
        <v>50000</v>
      </c>
      <c r="O630" s="1" t="s">
        <v>38</v>
      </c>
      <c r="P630" s="2">
        <v>50000</v>
      </c>
      <c r="Q630" s="1" t="s">
        <v>83</v>
      </c>
      <c r="R630" s="1" t="s">
        <v>40</v>
      </c>
      <c r="S630" s="1" t="s">
        <v>54</v>
      </c>
      <c r="T630" s="1" t="s">
        <v>42</v>
      </c>
      <c r="U630" s="1" t="s">
        <v>43</v>
      </c>
      <c r="V630" s="1" t="s">
        <v>55</v>
      </c>
      <c r="W630" s="1" t="s">
        <v>56</v>
      </c>
      <c r="X630" s="1" t="s">
        <v>48</v>
      </c>
      <c r="Y630" s="2">
        <v>50000</v>
      </c>
      <c r="Z630" s="1" t="s">
        <v>205</v>
      </c>
      <c r="AA630" s="1" t="s">
        <v>48</v>
      </c>
    </row>
    <row r="631" spans="1:27" x14ac:dyDescent="0.25">
      <c r="A631" s="1" t="s">
        <v>1037</v>
      </c>
      <c r="B631" s="1" t="s">
        <v>1038</v>
      </c>
      <c r="C631" s="1" t="s">
        <v>438</v>
      </c>
      <c r="D631" s="1" t="s">
        <v>439</v>
      </c>
      <c r="E631" s="1" t="s">
        <v>30</v>
      </c>
      <c r="F631" s="1" t="s">
        <v>145</v>
      </c>
      <c r="G631" s="1" t="s">
        <v>3637</v>
      </c>
      <c r="H631" s="1" t="s">
        <v>3638</v>
      </c>
      <c r="I631" s="1" t="s">
        <v>7</v>
      </c>
      <c r="J631" s="1" t="s">
        <v>3639</v>
      </c>
      <c r="K631" s="1" t="s">
        <v>3506</v>
      </c>
      <c r="L631" s="1" t="s">
        <v>3507</v>
      </c>
      <c r="M631" s="1" t="s">
        <v>3402</v>
      </c>
      <c r="N631" s="2">
        <v>110000</v>
      </c>
      <c r="O631" s="1" t="s">
        <v>38</v>
      </c>
      <c r="P631" s="2">
        <v>110000</v>
      </c>
      <c r="Q631" s="1" t="s">
        <v>83</v>
      </c>
      <c r="R631" s="1" t="s">
        <v>40</v>
      </c>
      <c r="S631" s="1" t="s">
        <v>54</v>
      </c>
      <c r="T631" s="1" t="s">
        <v>42</v>
      </c>
      <c r="U631" s="1" t="s">
        <v>43</v>
      </c>
      <c r="V631" s="1" t="s">
        <v>55</v>
      </c>
      <c r="W631" s="1" t="s">
        <v>56</v>
      </c>
      <c r="X631" s="1" t="s">
        <v>145</v>
      </c>
      <c r="Y631" s="2">
        <v>109630</v>
      </c>
      <c r="Z631" s="1" t="s">
        <v>205</v>
      </c>
      <c r="AA631" s="1" t="s">
        <v>149</v>
      </c>
    </row>
    <row r="632" spans="1:27" x14ac:dyDescent="0.25">
      <c r="A632" s="1" t="s">
        <v>1037</v>
      </c>
      <c r="B632" s="1" t="s">
        <v>1038</v>
      </c>
      <c r="C632" s="1" t="s">
        <v>438</v>
      </c>
      <c r="D632" s="1" t="s">
        <v>439</v>
      </c>
      <c r="E632" s="1" t="s">
        <v>30</v>
      </c>
      <c r="F632" s="1" t="s">
        <v>155</v>
      </c>
      <c r="G632" s="1" t="s">
        <v>3640</v>
      </c>
      <c r="H632" s="1" t="s">
        <v>3641</v>
      </c>
      <c r="I632" s="1" t="s">
        <v>7</v>
      </c>
      <c r="J632" s="1" t="s">
        <v>3642</v>
      </c>
      <c r="K632" s="1" t="s">
        <v>3523</v>
      </c>
      <c r="L632" s="1" t="s">
        <v>3524</v>
      </c>
      <c r="M632" s="1" t="s">
        <v>3402</v>
      </c>
      <c r="N632" s="2">
        <v>41000</v>
      </c>
      <c r="O632" s="1" t="s">
        <v>38</v>
      </c>
      <c r="P632" s="2">
        <v>41000</v>
      </c>
      <c r="Q632" s="1" t="s">
        <v>83</v>
      </c>
      <c r="R632" s="1" t="s">
        <v>40</v>
      </c>
      <c r="S632" s="1" t="s">
        <v>54</v>
      </c>
      <c r="T632" s="1" t="s">
        <v>42</v>
      </c>
      <c r="U632" s="1" t="s">
        <v>43</v>
      </c>
      <c r="V632" s="1" t="s">
        <v>55</v>
      </c>
      <c r="W632" s="1" t="s">
        <v>56</v>
      </c>
      <c r="X632" s="1" t="s">
        <v>155</v>
      </c>
      <c r="Y632" s="2">
        <v>39500</v>
      </c>
      <c r="Z632" s="1" t="s">
        <v>205</v>
      </c>
      <c r="AA632" s="1" t="s">
        <v>155</v>
      </c>
    </row>
    <row r="633" spans="1:27" x14ac:dyDescent="0.25">
      <c r="A633" s="1" t="s">
        <v>1037</v>
      </c>
      <c r="B633" s="1" t="s">
        <v>1038</v>
      </c>
      <c r="C633" s="1" t="s">
        <v>438</v>
      </c>
      <c r="D633" s="1" t="s">
        <v>439</v>
      </c>
      <c r="E633" s="1" t="s">
        <v>30</v>
      </c>
      <c r="F633" s="1" t="s">
        <v>109</v>
      </c>
      <c r="G633" s="1" t="s">
        <v>3643</v>
      </c>
      <c r="H633" s="1" t="s">
        <v>3644</v>
      </c>
      <c r="I633" s="1" t="s">
        <v>7</v>
      </c>
      <c r="J633" s="1" t="s">
        <v>3645</v>
      </c>
      <c r="K633" s="1" t="s">
        <v>3506</v>
      </c>
      <c r="L633" s="1" t="s">
        <v>3507</v>
      </c>
      <c r="M633" s="1" t="s">
        <v>3402</v>
      </c>
      <c r="N633" s="2">
        <v>149500</v>
      </c>
      <c r="O633" s="1" t="s">
        <v>38</v>
      </c>
      <c r="P633" s="2">
        <v>149500</v>
      </c>
      <c r="Q633" s="1" t="s">
        <v>83</v>
      </c>
      <c r="R633" s="1" t="s">
        <v>40</v>
      </c>
      <c r="S633" s="1" t="s">
        <v>54</v>
      </c>
      <c r="T633" s="1" t="s">
        <v>42</v>
      </c>
      <c r="U633" s="1" t="s">
        <v>43</v>
      </c>
      <c r="V633" s="1" t="s">
        <v>55</v>
      </c>
      <c r="W633" s="1" t="s">
        <v>56</v>
      </c>
      <c r="X633" s="1" t="s">
        <v>109</v>
      </c>
      <c r="Y633" s="2">
        <v>147025</v>
      </c>
      <c r="Z633" s="1" t="s">
        <v>205</v>
      </c>
      <c r="AA633" s="1" t="s">
        <v>131</v>
      </c>
    </row>
    <row r="634" spans="1:27" x14ac:dyDescent="0.25">
      <c r="A634" s="1" t="s">
        <v>1037</v>
      </c>
      <c r="B634" s="1" t="s">
        <v>1038</v>
      </c>
      <c r="C634" s="1" t="s">
        <v>438</v>
      </c>
      <c r="D634" s="1" t="s">
        <v>439</v>
      </c>
      <c r="E634" s="1" t="s">
        <v>30</v>
      </c>
      <c r="F634" s="1" t="s">
        <v>265</v>
      </c>
      <c r="G634" s="1" t="s">
        <v>3646</v>
      </c>
      <c r="H634" s="1" t="s">
        <v>3647</v>
      </c>
      <c r="I634" s="1" t="s">
        <v>7</v>
      </c>
      <c r="J634" s="1" t="s">
        <v>3648</v>
      </c>
      <c r="K634" s="1" t="s">
        <v>3506</v>
      </c>
      <c r="L634" s="1" t="s">
        <v>3507</v>
      </c>
      <c r="M634" s="1" t="s">
        <v>3402</v>
      </c>
      <c r="N634" s="2">
        <v>65520</v>
      </c>
      <c r="O634" s="1" t="s">
        <v>38</v>
      </c>
      <c r="P634" s="2">
        <v>65520</v>
      </c>
      <c r="Q634" s="1" t="s">
        <v>83</v>
      </c>
      <c r="R634" s="1" t="s">
        <v>40</v>
      </c>
      <c r="S634" s="1" t="s">
        <v>54</v>
      </c>
      <c r="T634" s="1" t="s">
        <v>42</v>
      </c>
      <c r="U634" s="1" t="s">
        <v>43</v>
      </c>
      <c r="V634" s="1" t="s">
        <v>55</v>
      </c>
      <c r="W634" s="1" t="s">
        <v>56</v>
      </c>
      <c r="X634" s="1" t="s">
        <v>265</v>
      </c>
      <c r="Y634" s="2">
        <v>65520</v>
      </c>
      <c r="Z634" s="1" t="s">
        <v>205</v>
      </c>
      <c r="AA634" s="1" t="s">
        <v>324</v>
      </c>
    </row>
    <row r="635" spans="1:27" x14ac:dyDescent="0.25">
      <c r="A635" s="1" t="s">
        <v>1037</v>
      </c>
      <c r="B635" s="1" t="s">
        <v>1038</v>
      </c>
      <c r="C635" s="1" t="s">
        <v>438</v>
      </c>
      <c r="D635" s="1" t="s">
        <v>439</v>
      </c>
      <c r="E635" s="1" t="s">
        <v>30</v>
      </c>
      <c r="F635" s="1" t="s">
        <v>289</v>
      </c>
      <c r="G635" s="1" t="s">
        <v>3649</v>
      </c>
      <c r="H635" s="1" t="s">
        <v>3650</v>
      </c>
      <c r="I635" s="1" t="s">
        <v>7</v>
      </c>
      <c r="J635" s="1" t="s">
        <v>3651</v>
      </c>
      <c r="K635" s="1" t="s">
        <v>3506</v>
      </c>
      <c r="L635" s="1" t="s">
        <v>3507</v>
      </c>
      <c r="M635" s="1" t="s">
        <v>3402</v>
      </c>
      <c r="N635" s="2">
        <v>114500</v>
      </c>
      <c r="O635" s="1" t="s">
        <v>38</v>
      </c>
      <c r="P635" s="2">
        <v>114500</v>
      </c>
      <c r="Q635" s="1" t="s">
        <v>83</v>
      </c>
      <c r="R635" s="1" t="s">
        <v>40</v>
      </c>
      <c r="S635" s="1" t="s">
        <v>54</v>
      </c>
      <c r="T635" s="1" t="s">
        <v>42</v>
      </c>
      <c r="U635" s="1" t="s">
        <v>43</v>
      </c>
      <c r="V635" s="1" t="s">
        <v>55</v>
      </c>
      <c r="W635" s="1" t="s">
        <v>56</v>
      </c>
      <c r="X635" s="1" t="s">
        <v>289</v>
      </c>
      <c r="Y635" s="2">
        <v>114500</v>
      </c>
      <c r="Z635" s="1" t="s">
        <v>205</v>
      </c>
      <c r="AA635" s="1" t="s">
        <v>324</v>
      </c>
    </row>
    <row r="636" spans="1:27" x14ac:dyDescent="0.25">
      <c r="A636" s="1" t="s">
        <v>1037</v>
      </c>
      <c r="B636" s="1" t="s">
        <v>1038</v>
      </c>
      <c r="C636" s="1" t="s">
        <v>438</v>
      </c>
      <c r="D636" s="1" t="s">
        <v>439</v>
      </c>
      <c r="E636" s="1" t="s">
        <v>30</v>
      </c>
      <c r="F636" s="1" t="s">
        <v>386</v>
      </c>
      <c r="G636" s="1" t="s">
        <v>4490</v>
      </c>
      <c r="H636" s="1" t="s">
        <v>4491</v>
      </c>
      <c r="I636" s="1" t="s">
        <v>7</v>
      </c>
      <c r="J636" s="1" t="s">
        <v>4492</v>
      </c>
      <c r="K636" s="1" t="s">
        <v>3635</v>
      </c>
      <c r="L636" s="1" t="s">
        <v>3636</v>
      </c>
      <c r="M636" s="1" t="s">
        <v>4296</v>
      </c>
      <c r="N636" s="2">
        <v>138000</v>
      </c>
      <c r="O636" s="1" t="s">
        <v>38</v>
      </c>
      <c r="P636" s="2">
        <v>138000</v>
      </c>
      <c r="Q636" s="1" t="s">
        <v>83</v>
      </c>
      <c r="R636" s="1" t="s">
        <v>40</v>
      </c>
      <c r="S636" s="1" t="s">
        <v>54</v>
      </c>
      <c r="T636" s="1" t="s">
        <v>42</v>
      </c>
      <c r="U636" s="1" t="s">
        <v>43</v>
      </c>
      <c r="V636" s="1" t="s">
        <v>55</v>
      </c>
      <c r="W636" s="1" t="s">
        <v>56</v>
      </c>
      <c r="X636" s="1" t="s">
        <v>386</v>
      </c>
      <c r="Y636" s="2">
        <v>134980</v>
      </c>
      <c r="Z636" s="1" t="s">
        <v>205</v>
      </c>
      <c r="AA636" s="1" t="s">
        <v>47</v>
      </c>
    </row>
    <row r="637" spans="1:27" x14ac:dyDescent="0.25">
      <c r="A637" s="1" t="s">
        <v>1037</v>
      </c>
      <c r="B637" s="1" t="s">
        <v>1038</v>
      </c>
      <c r="C637" s="1" t="s">
        <v>438</v>
      </c>
      <c r="D637" s="1" t="s">
        <v>439</v>
      </c>
      <c r="E637" s="1" t="s">
        <v>30</v>
      </c>
      <c r="F637" s="1" t="s">
        <v>386</v>
      </c>
      <c r="G637" s="1" t="s">
        <v>4493</v>
      </c>
      <c r="H637" s="1" t="s">
        <v>4494</v>
      </c>
      <c r="I637" s="1" t="s">
        <v>7</v>
      </c>
      <c r="J637" s="1" t="s">
        <v>4495</v>
      </c>
      <c r="K637" s="1" t="s">
        <v>3635</v>
      </c>
      <c r="L637" s="1" t="s">
        <v>3636</v>
      </c>
      <c r="M637" s="1" t="s">
        <v>4296</v>
      </c>
      <c r="N637" s="2">
        <v>76800</v>
      </c>
      <c r="O637" s="1" t="s">
        <v>38</v>
      </c>
      <c r="P637" s="2">
        <v>76800</v>
      </c>
      <c r="Q637" s="1" t="s">
        <v>83</v>
      </c>
      <c r="R637" s="1" t="s">
        <v>40</v>
      </c>
      <c r="S637" s="1" t="s">
        <v>54</v>
      </c>
      <c r="T637" s="1" t="s">
        <v>42</v>
      </c>
      <c r="U637" s="1" t="s">
        <v>43</v>
      </c>
      <c r="V637" s="1" t="s">
        <v>55</v>
      </c>
      <c r="W637" s="1" t="s">
        <v>56</v>
      </c>
      <c r="X637" s="1" t="s">
        <v>386</v>
      </c>
      <c r="Y637" s="2">
        <v>76800</v>
      </c>
      <c r="Z637" s="1" t="s">
        <v>205</v>
      </c>
      <c r="AA637" s="1" t="s">
        <v>386</v>
      </c>
    </row>
    <row r="638" spans="1:27" x14ac:dyDescent="0.25">
      <c r="A638" s="1" t="s">
        <v>1037</v>
      </c>
      <c r="B638" s="1" t="s">
        <v>1038</v>
      </c>
      <c r="C638" s="1" t="s">
        <v>438</v>
      </c>
      <c r="D638" s="1" t="s">
        <v>439</v>
      </c>
      <c r="E638" s="1" t="s">
        <v>30</v>
      </c>
      <c r="F638" s="1" t="s">
        <v>145</v>
      </c>
      <c r="G638" s="1" t="s">
        <v>4496</v>
      </c>
      <c r="H638" s="1" t="s">
        <v>4497</v>
      </c>
      <c r="I638" s="1" t="s">
        <v>7</v>
      </c>
      <c r="J638" s="1" t="s">
        <v>4498</v>
      </c>
      <c r="K638" s="1" t="s">
        <v>3506</v>
      </c>
      <c r="L638" s="1" t="s">
        <v>3507</v>
      </c>
      <c r="M638" s="1" t="s">
        <v>4296</v>
      </c>
      <c r="N638" s="2">
        <v>120000</v>
      </c>
      <c r="O638" s="1" t="s">
        <v>38</v>
      </c>
      <c r="P638" s="2">
        <v>120000</v>
      </c>
      <c r="Q638" s="1" t="s">
        <v>83</v>
      </c>
      <c r="R638" s="1" t="s">
        <v>40</v>
      </c>
      <c r="S638" s="1" t="s">
        <v>54</v>
      </c>
      <c r="T638" s="1" t="s">
        <v>42</v>
      </c>
      <c r="U638" s="1" t="s">
        <v>43</v>
      </c>
      <c r="V638" s="1" t="s">
        <v>55</v>
      </c>
      <c r="W638" s="1" t="s">
        <v>56</v>
      </c>
      <c r="X638" s="1" t="s">
        <v>43</v>
      </c>
      <c r="Y638" s="2" t="s">
        <v>43</v>
      </c>
      <c r="Z638" s="1" t="s">
        <v>46</v>
      </c>
      <c r="AA638" s="1" t="s">
        <v>265</v>
      </c>
    </row>
    <row r="639" spans="1:27" x14ac:dyDescent="0.25">
      <c r="A639" s="1" t="s">
        <v>1037</v>
      </c>
      <c r="B639" s="1" t="s">
        <v>1038</v>
      </c>
      <c r="C639" s="1" t="s">
        <v>438</v>
      </c>
      <c r="D639" s="1" t="s">
        <v>439</v>
      </c>
      <c r="E639" s="1" t="s">
        <v>30</v>
      </c>
      <c r="F639" s="1" t="s">
        <v>95</v>
      </c>
      <c r="G639" s="1" t="s">
        <v>4499</v>
      </c>
      <c r="H639" s="1" t="s">
        <v>4500</v>
      </c>
      <c r="I639" s="1" t="s">
        <v>7</v>
      </c>
      <c r="J639" s="1" t="s">
        <v>4501</v>
      </c>
      <c r="K639" s="1" t="s">
        <v>3506</v>
      </c>
      <c r="L639" s="1" t="s">
        <v>3507</v>
      </c>
      <c r="M639" s="1" t="s">
        <v>4296</v>
      </c>
      <c r="N639" s="2">
        <v>40500</v>
      </c>
      <c r="O639" s="1" t="s">
        <v>38</v>
      </c>
      <c r="P639" s="2">
        <v>40500</v>
      </c>
      <c r="Q639" s="1" t="s">
        <v>83</v>
      </c>
      <c r="R639" s="1" t="s">
        <v>40</v>
      </c>
      <c r="S639" s="1" t="s">
        <v>54</v>
      </c>
      <c r="T639" s="1" t="s">
        <v>42</v>
      </c>
      <c r="U639" s="1" t="s">
        <v>43</v>
      </c>
      <c r="V639" s="1" t="s">
        <v>55</v>
      </c>
      <c r="W639" s="1" t="s">
        <v>56</v>
      </c>
      <c r="X639" s="1" t="s">
        <v>95</v>
      </c>
      <c r="Y639" s="2">
        <v>40500</v>
      </c>
      <c r="Z639" s="1" t="s">
        <v>205</v>
      </c>
      <c r="AA639" s="1" t="s">
        <v>95</v>
      </c>
    </row>
    <row r="640" spans="1:27" x14ac:dyDescent="0.25">
      <c r="A640" s="1" t="s">
        <v>1037</v>
      </c>
      <c r="B640" s="1" t="s">
        <v>1038</v>
      </c>
      <c r="C640" s="1" t="s">
        <v>438</v>
      </c>
      <c r="D640" s="1" t="s">
        <v>439</v>
      </c>
      <c r="E640" s="1" t="s">
        <v>30</v>
      </c>
      <c r="F640" s="1" t="s">
        <v>95</v>
      </c>
      <c r="G640" s="1" t="s">
        <v>4502</v>
      </c>
      <c r="H640" s="1" t="s">
        <v>4503</v>
      </c>
      <c r="I640" s="1" t="s">
        <v>7</v>
      </c>
      <c r="J640" s="1" t="s">
        <v>4504</v>
      </c>
      <c r="K640" s="1" t="s">
        <v>3506</v>
      </c>
      <c r="L640" s="1" t="s">
        <v>3507</v>
      </c>
      <c r="M640" s="1" t="s">
        <v>4296</v>
      </c>
      <c r="N640" s="2">
        <v>60000</v>
      </c>
      <c r="O640" s="1" t="s">
        <v>38</v>
      </c>
      <c r="P640" s="2">
        <v>60000</v>
      </c>
      <c r="Q640" s="1" t="s">
        <v>83</v>
      </c>
      <c r="R640" s="1" t="s">
        <v>40</v>
      </c>
      <c r="S640" s="1" t="s">
        <v>54</v>
      </c>
      <c r="T640" s="1" t="s">
        <v>42</v>
      </c>
      <c r="U640" s="1" t="s">
        <v>43</v>
      </c>
      <c r="V640" s="1" t="s">
        <v>55</v>
      </c>
      <c r="W640" s="1" t="s">
        <v>56</v>
      </c>
      <c r="X640" s="1" t="s">
        <v>95</v>
      </c>
      <c r="Y640" s="2">
        <v>60000</v>
      </c>
      <c r="Z640" s="1" t="s">
        <v>205</v>
      </c>
      <c r="AA640" s="1" t="s">
        <v>95</v>
      </c>
    </row>
    <row r="641" spans="1:27" x14ac:dyDescent="0.25">
      <c r="A641" s="1" t="s">
        <v>1037</v>
      </c>
      <c r="B641" s="1" t="s">
        <v>1038</v>
      </c>
      <c r="C641" s="1" t="s">
        <v>438</v>
      </c>
      <c r="D641" s="1" t="s">
        <v>439</v>
      </c>
      <c r="E641" s="1" t="s">
        <v>30</v>
      </c>
      <c r="F641" s="1" t="s">
        <v>95</v>
      </c>
      <c r="G641" s="1" t="s">
        <v>4505</v>
      </c>
      <c r="H641" s="1" t="s">
        <v>4506</v>
      </c>
      <c r="I641" s="1" t="s">
        <v>7</v>
      </c>
      <c r="J641" s="1" t="s">
        <v>4507</v>
      </c>
      <c r="K641" s="1" t="s">
        <v>3506</v>
      </c>
      <c r="L641" s="1" t="s">
        <v>3507</v>
      </c>
      <c r="M641" s="1" t="s">
        <v>4296</v>
      </c>
      <c r="N641" s="2">
        <v>90000</v>
      </c>
      <c r="O641" s="1" t="s">
        <v>38</v>
      </c>
      <c r="P641" s="2">
        <v>90000</v>
      </c>
      <c r="Q641" s="1" t="s">
        <v>83</v>
      </c>
      <c r="R641" s="1" t="s">
        <v>40</v>
      </c>
      <c r="S641" s="1" t="s">
        <v>54</v>
      </c>
      <c r="T641" s="1" t="s">
        <v>42</v>
      </c>
      <c r="U641" s="1" t="s">
        <v>43</v>
      </c>
      <c r="V641" s="1" t="s">
        <v>55</v>
      </c>
      <c r="W641" s="1" t="s">
        <v>56</v>
      </c>
      <c r="X641" s="1" t="s">
        <v>95</v>
      </c>
      <c r="Y641" s="2">
        <v>75000</v>
      </c>
      <c r="Z641" s="1" t="s">
        <v>205</v>
      </c>
      <c r="AA641" s="1" t="s">
        <v>174</v>
      </c>
    </row>
    <row r="642" spans="1:27" x14ac:dyDescent="0.25">
      <c r="A642" s="1" t="s">
        <v>1037</v>
      </c>
      <c r="B642" s="1" t="s">
        <v>1038</v>
      </c>
      <c r="C642" s="1" t="s">
        <v>438</v>
      </c>
      <c r="D642" s="1" t="s">
        <v>439</v>
      </c>
      <c r="E642" s="1" t="s">
        <v>30</v>
      </c>
      <c r="F642" s="1" t="s">
        <v>174</v>
      </c>
      <c r="G642" s="1" t="s">
        <v>4508</v>
      </c>
      <c r="H642" s="1" t="s">
        <v>4509</v>
      </c>
      <c r="I642" s="1" t="s">
        <v>7</v>
      </c>
      <c r="J642" s="1" t="s">
        <v>4510</v>
      </c>
      <c r="K642" s="1" t="s">
        <v>3506</v>
      </c>
      <c r="L642" s="1" t="s">
        <v>3507</v>
      </c>
      <c r="M642" s="1" t="s">
        <v>4296</v>
      </c>
      <c r="N642" s="2">
        <v>310000</v>
      </c>
      <c r="O642" s="1" t="s">
        <v>38</v>
      </c>
      <c r="P642" s="2">
        <v>310000</v>
      </c>
      <c r="Q642" s="1" t="s">
        <v>83</v>
      </c>
      <c r="R642" s="1" t="s">
        <v>40</v>
      </c>
      <c r="S642" s="1" t="s">
        <v>54</v>
      </c>
      <c r="T642" s="1" t="s">
        <v>42</v>
      </c>
      <c r="U642" s="1" t="s">
        <v>43</v>
      </c>
      <c r="V642" s="1" t="s">
        <v>55</v>
      </c>
      <c r="W642" s="1" t="s">
        <v>56</v>
      </c>
      <c r="X642" s="1" t="s">
        <v>174</v>
      </c>
      <c r="Y642" s="2">
        <v>310000</v>
      </c>
      <c r="Z642" s="1" t="s">
        <v>205</v>
      </c>
      <c r="AA642" s="1" t="s">
        <v>174</v>
      </c>
    </row>
    <row r="643" spans="1:27" x14ac:dyDescent="0.25">
      <c r="A643" s="1" t="s">
        <v>1037</v>
      </c>
      <c r="B643" s="1" t="s">
        <v>1038</v>
      </c>
      <c r="C643" s="1" t="s">
        <v>438</v>
      </c>
      <c r="D643" s="1" t="s">
        <v>439</v>
      </c>
      <c r="E643" s="1" t="s">
        <v>30</v>
      </c>
      <c r="F643" s="1" t="s">
        <v>189</v>
      </c>
      <c r="G643" s="1" t="s">
        <v>4511</v>
      </c>
      <c r="H643" s="1" t="s">
        <v>4512</v>
      </c>
      <c r="I643" s="1" t="s">
        <v>7</v>
      </c>
      <c r="J643" s="1" t="s">
        <v>4513</v>
      </c>
      <c r="K643" s="1" t="s">
        <v>3506</v>
      </c>
      <c r="L643" s="1" t="s">
        <v>3507</v>
      </c>
      <c r="M643" s="1" t="s">
        <v>4296</v>
      </c>
      <c r="N643" s="2">
        <v>65600</v>
      </c>
      <c r="O643" s="1" t="s">
        <v>38</v>
      </c>
      <c r="P643" s="2">
        <v>65600</v>
      </c>
      <c r="Q643" s="1" t="s">
        <v>83</v>
      </c>
      <c r="R643" s="1" t="s">
        <v>40</v>
      </c>
      <c r="S643" s="1" t="s">
        <v>54</v>
      </c>
      <c r="T643" s="1" t="s">
        <v>42</v>
      </c>
      <c r="U643" s="1" t="s">
        <v>43</v>
      </c>
      <c r="V643" s="1" t="s">
        <v>55</v>
      </c>
      <c r="W643" s="1" t="s">
        <v>56</v>
      </c>
      <c r="X643" s="1" t="s">
        <v>189</v>
      </c>
      <c r="Y643" s="2">
        <v>65600</v>
      </c>
      <c r="Z643" s="1" t="s">
        <v>205</v>
      </c>
      <c r="AA643" s="1" t="s">
        <v>77</v>
      </c>
    </row>
    <row r="644" spans="1:27" x14ac:dyDescent="0.25">
      <c r="A644" s="1" t="s">
        <v>1037</v>
      </c>
      <c r="B644" s="1" t="s">
        <v>1038</v>
      </c>
      <c r="C644" s="1" t="s">
        <v>438</v>
      </c>
      <c r="D644" s="1" t="s">
        <v>439</v>
      </c>
      <c r="E644" s="1" t="s">
        <v>30</v>
      </c>
      <c r="F644" s="1" t="s">
        <v>289</v>
      </c>
      <c r="G644" s="1" t="s">
        <v>4514</v>
      </c>
      <c r="H644" s="1" t="s">
        <v>4515</v>
      </c>
      <c r="I644" s="1" t="s">
        <v>7</v>
      </c>
      <c r="J644" s="1" t="s">
        <v>4501</v>
      </c>
      <c r="K644" s="1" t="s">
        <v>3506</v>
      </c>
      <c r="L644" s="1" t="s">
        <v>3507</v>
      </c>
      <c r="M644" s="1" t="s">
        <v>4296</v>
      </c>
      <c r="N644" s="2">
        <v>45000</v>
      </c>
      <c r="O644" s="1" t="s">
        <v>38</v>
      </c>
      <c r="P644" s="2">
        <v>45000</v>
      </c>
      <c r="Q644" s="1" t="s">
        <v>83</v>
      </c>
      <c r="R644" s="1" t="s">
        <v>40</v>
      </c>
      <c r="S644" s="1" t="s">
        <v>54</v>
      </c>
      <c r="T644" s="1" t="s">
        <v>42</v>
      </c>
      <c r="U644" s="1" t="s">
        <v>43</v>
      </c>
      <c r="V644" s="1" t="s">
        <v>55</v>
      </c>
      <c r="W644" s="1" t="s">
        <v>56</v>
      </c>
      <c r="X644" s="1" t="s">
        <v>289</v>
      </c>
      <c r="Y644" s="2">
        <v>45000</v>
      </c>
      <c r="Z644" s="1" t="s">
        <v>205</v>
      </c>
      <c r="AA644" s="1" t="s">
        <v>324</v>
      </c>
    </row>
    <row r="645" spans="1:27" x14ac:dyDescent="0.25">
      <c r="A645" s="1" t="s">
        <v>1037</v>
      </c>
      <c r="B645" s="1" t="s">
        <v>1038</v>
      </c>
      <c r="C645" s="1" t="s">
        <v>438</v>
      </c>
      <c r="D645" s="1" t="s">
        <v>439</v>
      </c>
      <c r="E645" s="1" t="s">
        <v>30</v>
      </c>
      <c r="F645" s="1" t="s">
        <v>174</v>
      </c>
      <c r="G645" s="1" t="s">
        <v>5348</v>
      </c>
      <c r="H645" s="1" t="s">
        <v>5349</v>
      </c>
      <c r="I645" s="1" t="s">
        <v>7</v>
      </c>
      <c r="J645" s="1" t="s">
        <v>5350</v>
      </c>
      <c r="K645" s="1" t="s">
        <v>5100</v>
      </c>
      <c r="L645" s="1" t="s">
        <v>5101</v>
      </c>
      <c r="M645" s="1" t="s">
        <v>5053</v>
      </c>
      <c r="N645" s="2">
        <v>478644</v>
      </c>
      <c r="O645" s="1" t="s">
        <v>38</v>
      </c>
      <c r="P645" s="2">
        <v>478644</v>
      </c>
      <c r="Q645" s="1" t="s">
        <v>83</v>
      </c>
      <c r="R645" s="1" t="s">
        <v>40</v>
      </c>
      <c r="S645" s="1" t="s">
        <v>54</v>
      </c>
      <c r="T645" s="1" t="s">
        <v>42</v>
      </c>
      <c r="U645" s="1" t="s">
        <v>43</v>
      </c>
      <c r="V645" s="1" t="s">
        <v>55</v>
      </c>
      <c r="W645" s="1" t="s">
        <v>56</v>
      </c>
      <c r="X645" s="1" t="s">
        <v>43</v>
      </c>
      <c r="Y645" s="2" t="s">
        <v>43</v>
      </c>
      <c r="Z645" s="1" t="s">
        <v>46</v>
      </c>
      <c r="AA645" s="1" t="s">
        <v>174</v>
      </c>
    </row>
    <row r="646" spans="1:27" x14ac:dyDescent="0.25">
      <c r="A646" s="1" t="s">
        <v>1037</v>
      </c>
      <c r="B646" s="1" t="s">
        <v>1038</v>
      </c>
      <c r="C646" s="1" t="s">
        <v>438</v>
      </c>
      <c r="D646" s="1" t="s">
        <v>439</v>
      </c>
      <c r="E646" s="1" t="s">
        <v>30</v>
      </c>
      <c r="F646" s="1" t="s">
        <v>76</v>
      </c>
      <c r="G646" s="1" t="s">
        <v>5351</v>
      </c>
      <c r="H646" s="1" t="s">
        <v>5352</v>
      </c>
      <c r="I646" s="1" t="s">
        <v>7</v>
      </c>
      <c r="J646" s="1" t="s">
        <v>5353</v>
      </c>
      <c r="K646" s="1" t="s">
        <v>5057</v>
      </c>
      <c r="L646" s="1" t="s">
        <v>5058</v>
      </c>
      <c r="M646" s="1" t="s">
        <v>5053</v>
      </c>
      <c r="N646" s="2">
        <v>48750</v>
      </c>
      <c r="O646" s="1" t="s">
        <v>38</v>
      </c>
      <c r="P646" s="2">
        <v>48750</v>
      </c>
      <c r="Q646" s="1" t="s">
        <v>83</v>
      </c>
      <c r="R646" s="1" t="s">
        <v>40</v>
      </c>
      <c r="S646" s="1" t="s">
        <v>54</v>
      </c>
      <c r="T646" s="1" t="s">
        <v>42</v>
      </c>
      <c r="U646" s="1" t="s">
        <v>43</v>
      </c>
      <c r="V646" s="1" t="s">
        <v>55</v>
      </c>
      <c r="W646" s="1" t="s">
        <v>56</v>
      </c>
      <c r="X646" s="1" t="s">
        <v>76</v>
      </c>
      <c r="Y646" s="2">
        <v>48750</v>
      </c>
      <c r="Z646" s="1" t="s">
        <v>205</v>
      </c>
      <c r="AA646" s="1" t="s">
        <v>265</v>
      </c>
    </row>
    <row r="647" spans="1:27" x14ac:dyDescent="0.25">
      <c r="A647" s="1" t="s">
        <v>1037</v>
      </c>
      <c r="B647" s="1" t="s">
        <v>1038</v>
      </c>
      <c r="C647" s="1" t="s">
        <v>438</v>
      </c>
      <c r="D647" s="1" t="s">
        <v>439</v>
      </c>
      <c r="E647" s="1" t="s">
        <v>30</v>
      </c>
      <c r="F647" s="1" t="s">
        <v>289</v>
      </c>
      <c r="G647" s="1" t="s">
        <v>5354</v>
      </c>
      <c r="H647" s="1" t="s">
        <v>5355</v>
      </c>
      <c r="I647" s="1" t="s">
        <v>7</v>
      </c>
      <c r="J647" s="1" t="s">
        <v>5356</v>
      </c>
      <c r="K647" s="1" t="s">
        <v>2841</v>
      </c>
      <c r="L647" s="1" t="s">
        <v>2842</v>
      </c>
      <c r="M647" s="1" t="s">
        <v>5053</v>
      </c>
      <c r="N647" s="2">
        <v>494000</v>
      </c>
      <c r="O647" s="1" t="s">
        <v>38</v>
      </c>
      <c r="P647" s="2">
        <v>494000</v>
      </c>
      <c r="Q647" s="1" t="s">
        <v>83</v>
      </c>
      <c r="R647" s="1" t="s">
        <v>40</v>
      </c>
      <c r="S647" s="1" t="s">
        <v>54</v>
      </c>
      <c r="T647" s="1" t="s">
        <v>42</v>
      </c>
      <c r="U647" s="1" t="s">
        <v>43</v>
      </c>
      <c r="V647" s="1" t="s">
        <v>55</v>
      </c>
      <c r="W647" s="1" t="s">
        <v>56</v>
      </c>
      <c r="X647" s="1" t="s">
        <v>43</v>
      </c>
      <c r="Y647" s="2" t="s">
        <v>43</v>
      </c>
      <c r="Z647" s="1" t="s">
        <v>46</v>
      </c>
      <c r="AA647" s="1" t="s">
        <v>289</v>
      </c>
    </row>
    <row r="648" spans="1:27" x14ac:dyDescent="0.25">
      <c r="A648" s="1" t="s">
        <v>1037</v>
      </c>
      <c r="B648" s="1" t="s">
        <v>1038</v>
      </c>
      <c r="C648" s="1" t="s">
        <v>438</v>
      </c>
      <c r="D648" s="1" t="s">
        <v>439</v>
      </c>
      <c r="E648" s="1" t="s">
        <v>30</v>
      </c>
      <c r="F648" s="1" t="s">
        <v>31</v>
      </c>
      <c r="G648" s="1" t="s">
        <v>6100</v>
      </c>
      <c r="H648" s="1" t="s">
        <v>6101</v>
      </c>
      <c r="I648" s="1" t="s">
        <v>7</v>
      </c>
      <c r="J648" s="1" t="s">
        <v>6102</v>
      </c>
      <c r="K648" s="1" t="s">
        <v>194</v>
      </c>
      <c r="L648" s="1" t="s">
        <v>195</v>
      </c>
      <c r="M648" s="1" t="s">
        <v>5928</v>
      </c>
      <c r="N648" s="2">
        <v>82000</v>
      </c>
      <c r="O648" s="1" t="s">
        <v>38</v>
      </c>
      <c r="P648" s="2">
        <v>82000</v>
      </c>
      <c r="Q648" s="1" t="s">
        <v>83</v>
      </c>
      <c r="R648" s="1" t="s">
        <v>40</v>
      </c>
      <c r="S648" s="1" t="s">
        <v>54</v>
      </c>
      <c r="T648" s="1" t="s">
        <v>42</v>
      </c>
      <c r="U648" s="1" t="s">
        <v>43</v>
      </c>
      <c r="V648" s="1" t="s">
        <v>55</v>
      </c>
      <c r="W648" s="1" t="s">
        <v>56</v>
      </c>
      <c r="X648" s="1" t="s">
        <v>31</v>
      </c>
      <c r="Y648" s="2">
        <v>82000</v>
      </c>
      <c r="Z648" s="1" t="s">
        <v>205</v>
      </c>
      <c r="AA648" s="1" t="s">
        <v>342</v>
      </c>
    </row>
    <row r="649" spans="1:27" x14ac:dyDescent="0.25">
      <c r="A649" s="1" t="s">
        <v>1037</v>
      </c>
      <c r="B649" s="1" t="s">
        <v>1038</v>
      </c>
      <c r="C649" s="1" t="s">
        <v>438</v>
      </c>
      <c r="D649" s="1" t="s">
        <v>439</v>
      </c>
      <c r="E649" s="1" t="s">
        <v>30</v>
      </c>
      <c r="F649" s="1" t="s">
        <v>386</v>
      </c>
      <c r="G649" s="1" t="s">
        <v>6103</v>
      </c>
      <c r="H649" s="1" t="s">
        <v>6104</v>
      </c>
      <c r="I649" s="1" t="s">
        <v>7</v>
      </c>
      <c r="J649" s="1" t="s">
        <v>6105</v>
      </c>
      <c r="K649" s="1" t="s">
        <v>52</v>
      </c>
      <c r="L649" s="1" t="s">
        <v>53</v>
      </c>
      <c r="M649" s="1" t="s">
        <v>5928</v>
      </c>
      <c r="N649" s="2">
        <v>62504</v>
      </c>
      <c r="O649" s="1" t="s">
        <v>38</v>
      </c>
      <c r="P649" s="2">
        <v>62504</v>
      </c>
      <c r="Q649" s="1" t="s">
        <v>83</v>
      </c>
      <c r="R649" s="1" t="s">
        <v>40</v>
      </c>
      <c r="S649" s="1" t="s">
        <v>54</v>
      </c>
      <c r="T649" s="1" t="s">
        <v>42</v>
      </c>
      <c r="U649" s="1" t="s">
        <v>43</v>
      </c>
      <c r="V649" s="1" t="s">
        <v>55</v>
      </c>
      <c r="W649" s="1" t="s">
        <v>56</v>
      </c>
      <c r="X649" s="1" t="s">
        <v>386</v>
      </c>
      <c r="Y649" s="2">
        <v>62504</v>
      </c>
      <c r="Z649" s="1" t="s">
        <v>205</v>
      </c>
      <c r="AA649" s="1" t="s">
        <v>76</v>
      </c>
    </row>
    <row r="650" spans="1:27" x14ac:dyDescent="0.25">
      <c r="A650" s="1" t="s">
        <v>1037</v>
      </c>
      <c r="B650" s="1" t="s">
        <v>1038</v>
      </c>
      <c r="C650" s="1" t="s">
        <v>438</v>
      </c>
      <c r="D650" s="1" t="s">
        <v>439</v>
      </c>
      <c r="E650" s="1" t="s">
        <v>30</v>
      </c>
      <c r="F650" s="1" t="s">
        <v>149</v>
      </c>
      <c r="G650" s="1" t="s">
        <v>6106</v>
      </c>
      <c r="H650" s="1" t="s">
        <v>6107</v>
      </c>
      <c r="I650" s="1" t="s">
        <v>7</v>
      </c>
      <c r="J650" s="1" t="s">
        <v>6108</v>
      </c>
      <c r="K650" s="1" t="s">
        <v>316</v>
      </c>
      <c r="L650" s="1" t="s">
        <v>317</v>
      </c>
      <c r="M650" s="1" t="s">
        <v>5928</v>
      </c>
      <c r="N650" s="2">
        <v>129000</v>
      </c>
      <c r="O650" s="1" t="s">
        <v>38</v>
      </c>
      <c r="P650" s="2">
        <v>129000</v>
      </c>
      <c r="Q650" s="1" t="s">
        <v>83</v>
      </c>
      <c r="R650" s="1" t="s">
        <v>40</v>
      </c>
      <c r="S650" s="1" t="s">
        <v>54</v>
      </c>
      <c r="T650" s="1" t="s">
        <v>42</v>
      </c>
      <c r="U650" s="1" t="s">
        <v>43</v>
      </c>
      <c r="V650" s="1" t="s">
        <v>55</v>
      </c>
      <c r="W650" s="1" t="s">
        <v>56</v>
      </c>
      <c r="X650" s="1" t="s">
        <v>149</v>
      </c>
      <c r="Y650" s="2">
        <v>129000</v>
      </c>
      <c r="Z650" s="1" t="s">
        <v>205</v>
      </c>
      <c r="AA650" s="1" t="s">
        <v>149</v>
      </c>
    </row>
    <row r="651" spans="1:27" x14ac:dyDescent="0.25">
      <c r="A651" s="1" t="s">
        <v>1037</v>
      </c>
      <c r="B651" s="1" t="s">
        <v>1038</v>
      </c>
      <c r="C651" s="1" t="s">
        <v>438</v>
      </c>
      <c r="D651" s="1" t="s">
        <v>439</v>
      </c>
      <c r="E651" s="1" t="s">
        <v>30</v>
      </c>
      <c r="F651" s="1" t="s">
        <v>57</v>
      </c>
      <c r="G651" s="1" t="s">
        <v>6109</v>
      </c>
      <c r="H651" s="1" t="s">
        <v>6110</v>
      </c>
      <c r="I651" s="1" t="s">
        <v>7</v>
      </c>
      <c r="J651" s="1" t="s">
        <v>6111</v>
      </c>
      <c r="K651" s="1" t="s">
        <v>316</v>
      </c>
      <c r="L651" s="1" t="s">
        <v>317</v>
      </c>
      <c r="M651" s="1" t="s">
        <v>5928</v>
      </c>
      <c r="N651" s="2">
        <v>106000</v>
      </c>
      <c r="O651" s="1" t="s">
        <v>38</v>
      </c>
      <c r="P651" s="2">
        <v>106000</v>
      </c>
      <c r="Q651" s="1" t="s">
        <v>83</v>
      </c>
      <c r="R651" s="1" t="s">
        <v>40</v>
      </c>
      <c r="S651" s="1" t="s">
        <v>54</v>
      </c>
      <c r="T651" s="1" t="s">
        <v>42</v>
      </c>
      <c r="U651" s="1" t="s">
        <v>43</v>
      </c>
      <c r="V651" s="1" t="s">
        <v>55</v>
      </c>
      <c r="W651" s="1" t="s">
        <v>56</v>
      </c>
      <c r="X651" s="1" t="s">
        <v>43</v>
      </c>
      <c r="Y651" s="2" t="s">
        <v>43</v>
      </c>
      <c r="Z651" s="1" t="s">
        <v>46</v>
      </c>
      <c r="AA651" s="1" t="s">
        <v>57</v>
      </c>
    </row>
    <row r="652" spans="1:27" x14ac:dyDescent="0.25">
      <c r="A652" s="1" t="s">
        <v>436</v>
      </c>
      <c r="B652" s="1" t="s">
        <v>437</v>
      </c>
      <c r="C652" s="1" t="s">
        <v>438</v>
      </c>
      <c r="D652" s="1" t="s">
        <v>439</v>
      </c>
      <c r="E652" s="1" t="s">
        <v>30</v>
      </c>
      <c r="F652" s="1" t="s">
        <v>58</v>
      </c>
      <c r="G652" s="1" t="s">
        <v>440</v>
      </c>
      <c r="H652" s="1" t="s">
        <v>441</v>
      </c>
      <c r="I652" s="1" t="s">
        <v>7</v>
      </c>
      <c r="J652" s="1" t="s">
        <v>442</v>
      </c>
      <c r="K652" s="1" t="s">
        <v>443</v>
      </c>
      <c r="L652" s="1" t="s">
        <v>444</v>
      </c>
      <c r="M652" s="1" t="s">
        <v>37</v>
      </c>
      <c r="N652" s="2">
        <v>85000</v>
      </c>
      <c r="O652" s="1" t="s">
        <v>38</v>
      </c>
      <c r="P652" s="2">
        <v>85000</v>
      </c>
      <c r="Q652" s="1" t="s">
        <v>165</v>
      </c>
      <c r="R652" s="1" t="s">
        <v>40</v>
      </c>
      <c r="S652" s="1" t="s">
        <v>54</v>
      </c>
      <c r="T652" s="1" t="s">
        <v>42</v>
      </c>
      <c r="U652" s="1" t="s">
        <v>43</v>
      </c>
      <c r="V652" s="1" t="s">
        <v>55</v>
      </c>
      <c r="W652" s="1" t="s">
        <v>56</v>
      </c>
      <c r="X652" s="1" t="s">
        <v>43</v>
      </c>
      <c r="Y652" s="2" t="s">
        <v>43</v>
      </c>
      <c r="Z652" s="1" t="s">
        <v>46</v>
      </c>
      <c r="AA652" s="1" t="s">
        <v>58</v>
      </c>
    </row>
    <row r="653" spans="1:27" x14ac:dyDescent="0.25">
      <c r="A653" s="1" t="s">
        <v>436</v>
      </c>
      <c r="B653" s="1" t="s">
        <v>437</v>
      </c>
      <c r="C653" s="1" t="s">
        <v>438</v>
      </c>
      <c r="D653" s="1" t="s">
        <v>439</v>
      </c>
      <c r="E653" s="1" t="s">
        <v>30</v>
      </c>
      <c r="F653" s="1" t="s">
        <v>48</v>
      </c>
      <c r="G653" s="1" t="s">
        <v>5193</v>
      </c>
      <c r="H653" s="1" t="s">
        <v>5194</v>
      </c>
      <c r="I653" s="1" t="s">
        <v>7</v>
      </c>
      <c r="J653" s="1" t="s">
        <v>5195</v>
      </c>
      <c r="K653" s="1" t="s">
        <v>2833</v>
      </c>
      <c r="L653" s="1" t="s">
        <v>2834</v>
      </c>
      <c r="M653" s="1" t="s">
        <v>5053</v>
      </c>
      <c r="N653" s="2">
        <v>210000</v>
      </c>
      <c r="O653" s="1" t="s">
        <v>38</v>
      </c>
      <c r="P653" s="2">
        <v>210000</v>
      </c>
      <c r="Q653" s="1" t="s">
        <v>165</v>
      </c>
      <c r="R653" s="1" t="s">
        <v>40</v>
      </c>
      <c r="S653" s="1" t="s">
        <v>54</v>
      </c>
      <c r="T653" s="1" t="s">
        <v>42</v>
      </c>
      <c r="U653" s="1" t="s">
        <v>43</v>
      </c>
      <c r="V653" s="1" t="s">
        <v>55</v>
      </c>
      <c r="W653" s="1" t="s">
        <v>56</v>
      </c>
      <c r="X653" s="1" t="s">
        <v>43</v>
      </c>
      <c r="Y653" s="2" t="s">
        <v>43</v>
      </c>
      <c r="Z653" s="1" t="s">
        <v>46</v>
      </c>
      <c r="AA653" s="1" t="s">
        <v>48</v>
      </c>
    </row>
    <row r="654" spans="1:27" x14ac:dyDescent="0.25">
      <c r="A654" s="1" t="s">
        <v>436</v>
      </c>
      <c r="B654" s="1" t="s">
        <v>437</v>
      </c>
      <c r="C654" s="1" t="s">
        <v>438</v>
      </c>
      <c r="D654" s="1" t="s">
        <v>439</v>
      </c>
      <c r="E654" s="1" t="s">
        <v>30</v>
      </c>
      <c r="F654" s="1" t="s">
        <v>47</v>
      </c>
      <c r="G654" s="1" t="s">
        <v>5196</v>
      </c>
      <c r="H654" s="1" t="s">
        <v>5197</v>
      </c>
      <c r="I654" s="1" t="s">
        <v>7</v>
      </c>
      <c r="J654" s="1" t="s">
        <v>5198</v>
      </c>
      <c r="K654" s="1" t="s">
        <v>2833</v>
      </c>
      <c r="L654" s="1" t="s">
        <v>2834</v>
      </c>
      <c r="M654" s="1" t="s">
        <v>5053</v>
      </c>
      <c r="N654" s="2">
        <v>143500</v>
      </c>
      <c r="O654" s="1" t="s">
        <v>38</v>
      </c>
      <c r="P654" s="2">
        <v>143500</v>
      </c>
      <c r="Q654" s="1" t="s">
        <v>165</v>
      </c>
      <c r="R654" s="1" t="s">
        <v>40</v>
      </c>
      <c r="S654" s="1" t="s">
        <v>54</v>
      </c>
      <c r="T654" s="1" t="s">
        <v>42</v>
      </c>
      <c r="U654" s="1" t="s">
        <v>43</v>
      </c>
      <c r="V654" s="1" t="s">
        <v>55</v>
      </c>
      <c r="W654" s="1" t="s">
        <v>56</v>
      </c>
      <c r="X654" s="1" t="s">
        <v>47</v>
      </c>
      <c r="Y654" s="2">
        <v>143500</v>
      </c>
      <c r="Z654" s="1" t="s">
        <v>205</v>
      </c>
      <c r="AA654" s="1" t="s">
        <v>1713</v>
      </c>
    </row>
    <row r="655" spans="1:27" x14ac:dyDescent="0.25">
      <c r="A655" s="1" t="s">
        <v>436</v>
      </c>
      <c r="B655" s="1" t="s">
        <v>437</v>
      </c>
      <c r="C655" s="1" t="s">
        <v>438</v>
      </c>
      <c r="D655" s="1" t="s">
        <v>439</v>
      </c>
      <c r="E655" s="1" t="s">
        <v>30</v>
      </c>
      <c r="F655" s="1" t="s">
        <v>95</v>
      </c>
      <c r="G655" s="1" t="s">
        <v>5199</v>
      </c>
      <c r="H655" s="1" t="s">
        <v>5200</v>
      </c>
      <c r="I655" s="1" t="s">
        <v>7</v>
      </c>
      <c r="J655" s="1" t="s">
        <v>5201</v>
      </c>
      <c r="K655" s="1" t="s">
        <v>2833</v>
      </c>
      <c r="L655" s="1" t="s">
        <v>2834</v>
      </c>
      <c r="M655" s="1" t="s">
        <v>5053</v>
      </c>
      <c r="N655" s="2">
        <v>730065</v>
      </c>
      <c r="O655" s="1" t="s">
        <v>38</v>
      </c>
      <c r="P655" s="2">
        <v>730065</v>
      </c>
      <c r="Q655" s="1" t="s">
        <v>83</v>
      </c>
      <c r="R655" s="1" t="s">
        <v>40</v>
      </c>
      <c r="S655" s="1" t="s">
        <v>54</v>
      </c>
      <c r="T655" s="1" t="s">
        <v>42</v>
      </c>
      <c r="U655" s="1" t="s">
        <v>43</v>
      </c>
      <c r="V655" s="1" t="s">
        <v>55</v>
      </c>
      <c r="W655" s="1" t="s">
        <v>56</v>
      </c>
      <c r="X655" s="1" t="s">
        <v>43</v>
      </c>
      <c r="Y655" s="2" t="s">
        <v>43</v>
      </c>
      <c r="Z655" s="1" t="s">
        <v>46</v>
      </c>
      <c r="AA655" s="1" t="s">
        <v>95</v>
      </c>
    </row>
    <row r="656" spans="1:27" x14ac:dyDescent="0.25">
      <c r="A656" s="1" t="s">
        <v>436</v>
      </c>
      <c r="B656" s="1" t="s">
        <v>437</v>
      </c>
      <c r="C656" s="1" t="s">
        <v>438</v>
      </c>
      <c r="D656" s="1" t="s">
        <v>439</v>
      </c>
      <c r="E656" s="1" t="s">
        <v>30</v>
      </c>
      <c r="F656" s="1" t="s">
        <v>64</v>
      </c>
      <c r="G656" s="1" t="s">
        <v>5202</v>
      </c>
      <c r="H656" s="1" t="s">
        <v>5203</v>
      </c>
      <c r="I656" s="1" t="s">
        <v>7</v>
      </c>
      <c r="J656" s="1" t="s">
        <v>5204</v>
      </c>
      <c r="K656" s="1" t="s">
        <v>2833</v>
      </c>
      <c r="L656" s="1" t="s">
        <v>2834</v>
      </c>
      <c r="M656" s="1" t="s">
        <v>5053</v>
      </c>
      <c r="N656" s="2">
        <v>225000</v>
      </c>
      <c r="O656" s="1" t="s">
        <v>38</v>
      </c>
      <c r="P656" s="2">
        <v>225000</v>
      </c>
      <c r="Q656" s="1" t="s">
        <v>83</v>
      </c>
      <c r="R656" s="1" t="s">
        <v>40</v>
      </c>
      <c r="S656" s="1" t="s">
        <v>54</v>
      </c>
      <c r="T656" s="1" t="s">
        <v>42</v>
      </c>
      <c r="U656" s="1" t="s">
        <v>43</v>
      </c>
      <c r="V656" s="1" t="s">
        <v>55</v>
      </c>
      <c r="W656" s="1" t="s">
        <v>56</v>
      </c>
      <c r="X656" s="1" t="s">
        <v>43</v>
      </c>
      <c r="Y656" s="2" t="s">
        <v>43</v>
      </c>
      <c r="Z656" s="1" t="s">
        <v>46</v>
      </c>
      <c r="AA656" s="1" t="s">
        <v>64</v>
      </c>
    </row>
    <row r="657" spans="1:27" x14ac:dyDescent="0.25">
      <c r="A657" s="1" t="s">
        <v>436</v>
      </c>
      <c r="B657" s="1" t="s">
        <v>437</v>
      </c>
      <c r="C657" s="1" t="s">
        <v>438</v>
      </c>
      <c r="D657" s="1" t="s">
        <v>439</v>
      </c>
      <c r="E657" s="1" t="s">
        <v>30</v>
      </c>
      <c r="F657" s="1" t="s">
        <v>190</v>
      </c>
      <c r="G657" s="1" t="s">
        <v>5205</v>
      </c>
      <c r="H657" s="1" t="s">
        <v>5206</v>
      </c>
      <c r="I657" s="1" t="s">
        <v>7</v>
      </c>
      <c r="J657" s="1" t="s">
        <v>5207</v>
      </c>
      <c r="K657" s="1" t="s">
        <v>2833</v>
      </c>
      <c r="L657" s="1" t="s">
        <v>2834</v>
      </c>
      <c r="M657" s="1" t="s">
        <v>5053</v>
      </c>
      <c r="N657" s="2">
        <v>105000</v>
      </c>
      <c r="O657" s="1" t="s">
        <v>38</v>
      </c>
      <c r="P657" s="2">
        <v>105000</v>
      </c>
      <c r="Q657" s="1" t="s">
        <v>83</v>
      </c>
      <c r="R657" s="1" t="s">
        <v>40</v>
      </c>
      <c r="S657" s="1" t="s">
        <v>54</v>
      </c>
      <c r="T657" s="1" t="s">
        <v>42</v>
      </c>
      <c r="U657" s="1" t="s">
        <v>43</v>
      </c>
      <c r="V657" s="1" t="s">
        <v>55</v>
      </c>
      <c r="W657" s="1" t="s">
        <v>56</v>
      </c>
      <c r="X657" s="1" t="s">
        <v>43</v>
      </c>
      <c r="Y657" s="2" t="s">
        <v>43</v>
      </c>
      <c r="Z657" s="1" t="s">
        <v>46</v>
      </c>
      <c r="AA657" s="1" t="s">
        <v>190</v>
      </c>
    </row>
    <row r="658" spans="1:27" x14ac:dyDescent="0.25">
      <c r="A658" s="1" t="s">
        <v>436</v>
      </c>
      <c r="B658" s="1" t="s">
        <v>437</v>
      </c>
      <c r="C658" s="1" t="s">
        <v>438</v>
      </c>
      <c r="D658" s="1" t="s">
        <v>439</v>
      </c>
      <c r="E658" s="1" t="s">
        <v>30</v>
      </c>
      <c r="F658" s="1" t="s">
        <v>190</v>
      </c>
      <c r="G658" s="1" t="s">
        <v>5208</v>
      </c>
      <c r="H658" s="1" t="s">
        <v>5209</v>
      </c>
      <c r="I658" s="1" t="s">
        <v>7</v>
      </c>
      <c r="J658" s="1" t="s">
        <v>5210</v>
      </c>
      <c r="K658" s="1" t="s">
        <v>2833</v>
      </c>
      <c r="L658" s="1" t="s">
        <v>2834</v>
      </c>
      <c r="M658" s="1" t="s">
        <v>5053</v>
      </c>
      <c r="N658" s="2">
        <v>193200</v>
      </c>
      <c r="O658" s="1" t="s">
        <v>38</v>
      </c>
      <c r="P658" s="2">
        <v>193200</v>
      </c>
      <c r="Q658" s="1" t="s">
        <v>165</v>
      </c>
      <c r="R658" s="1" t="s">
        <v>40</v>
      </c>
      <c r="S658" s="1" t="s">
        <v>54</v>
      </c>
      <c r="T658" s="1" t="s">
        <v>42</v>
      </c>
      <c r="U658" s="1" t="s">
        <v>43</v>
      </c>
      <c r="V658" s="1" t="s">
        <v>55</v>
      </c>
      <c r="W658" s="1" t="s">
        <v>56</v>
      </c>
      <c r="X658" s="1" t="s">
        <v>43</v>
      </c>
      <c r="Y658" s="2" t="s">
        <v>43</v>
      </c>
      <c r="Z658" s="1" t="s">
        <v>46</v>
      </c>
      <c r="AA658" s="1" t="s">
        <v>190</v>
      </c>
    </row>
    <row r="659" spans="1:27" x14ac:dyDescent="0.25">
      <c r="A659" s="1" t="s">
        <v>6061</v>
      </c>
      <c r="B659" s="1" t="s">
        <v>6062</v>
      </c>
      <c r="C659" s="1" t="s">
        <v>438</v>
      </c>
      <c r="D659" s="1" t="s">
        <v>439</v>
      </c>
      <c r="E659" s="1" t="s">
        <v>30</v>
      </c>
      <c r="F659" s="1" t="s">
        <v>342</v>
      </c>
      <c r="G659" s="1" t="s">
        <v>6063</v>
      </c>
      <c r="H659" s="1" t="s">
        <v>6064</v>
      </c>
      <c r="I659" s="1" t="s">
        <v>7</v>
      </c>
      <c r="J659" s="1" t="s">
        <v>6065</v>
      </c>
      <c r="K659" s="1" t="s">
        <v>363</v>
      </c>
      <c r="L659" s="1" t="s">
        <v>364</v>
      </c>
      <c r="M659" s="1" t="s">
        <v>5928</v>
      </c>
      <c r="N659" s="2">
        <v>203825</v>
      </c>
      <c r="O659" s="1" t="s">
        <v>38</v>
      </c>
      <c r="P659" s="2">
        <v>203825</v>
      </c>
      <c r="Q659" s="1" t="s">
        <v>83</v>
      </c>
      <c r="R659" s="1" t="s">
        <v>40</v>
      </c>
      <c r="S659" s="1" t="s">
        <v>54</v>
      </c>
      <c r="T659" s="1" t="s">
        <v>42</v>
      </c>
      <c r="U659" s="1" t="s">
        <v>43</v>
      </c>
      <c r="V659" s="1" t="s">
        <v>55</v>
      </c>
      <c r="W659" s="1" t="s">
        <v>56</v>
      </c>
      <c r="X659" s="1" t="s">
        <v>43</v>
      </c>
      <c r="Y659" s="2" t="s">
        <v>43</v>
      </c>
      <c r="Z659" s="1" t="s">
        <v>46</v>
      </c>
      <c r="AA659" s="1" t="s">
        <v>48</v>
      </c>
    </row>
    <row r="660" spans="1:27" x14ac:dyDescent="0.25">
      <c r="A660" s="1" t="s">
        <v>5357</v>
      </c>
      <c r="B660" s="1" t="s">
        <v>5358</v>
      </c>
      <c r="C660" s="1" t="s">
        <v>438</v>
      </c>
      <c r="D660" s="1" t="s">
        <v>439</v>
      </c>
      <c r="E660" s="1" t="s">
        <v>30</v>
      </c>
      <c r="F660" s="1" t="s">
        <v>289</v>
      </c>
      <c r="G660" s="1" t="s">
        <v>5359</v>
      </c>
      <c r="H660" s="1" t="s">
        <v>5360</v>
      </c>
      <c r="I660" s="1" t="s">
        <v>7</v>
      </c>
      <c r="J660" s="1" t="s">
        <v>5361</v>
      </c>
      <c r="K660" s="1" t="s">
        <v>5057</v>
      </c>
      <c r="L660" s="1" t="s">
        <v>5058</v>
      </c>
      <c r="M660" s="1" t="s">
        <v>5053</v>
      </c>
      <c r="N660" s="2">
        <v>222400</v>
      </c>
      <c r="O660" s="1" t="s">
        <v>38</v>
      </c>
      <c r="P660" s="2">
        <v>222400</v>
      </c>
      <c r="Q660" s="1" t="s">
        <v>83</v>
      </c>
      <c r="R660" s="1" t="s">
        <v>40</v>
      </c>
      <c r="S660" s="1" t="s">
        <v>54</v>
      </c>
      <c r="T660" s="1" t="s">
        <v>42</v>
      </c>
      <c r="U660" s="1" t="s">
        <v>43</v>
      </c>
      <c r="V660" s="1" t="s">
        <v>55</v>
      </c>
      <c r="W660" s="1" t="s">
        <v>56</v>
      </c>
      <c r="X660" s="1" t="s">
        <v>43</v>
      </c>
      <c r="Y660" s="2" t="s">
        <v>43</v>
      </c>
      <c r="Z660" s="1" t="s">
        <v>46</v>
      </c>
      <c r="AA660" s="1" t="s">
        <v>252</v>
      </c>
    </row>
    <row r="661" spans="1:27" x14ac:dyDescent="0.25">
      <c r="A661" s="1" t="s">
        <v>2915</v>
      </c>
      <c r="B661" s="1" t="s">
        <v>2916</v>
      </c>
      <c r="C661" s="1" t="s">
        <v>438</v>
      </c>
      <c r="D661" s="1" t="s">
        <v>439</v>
      </c>
      <c r="E661" s="1" t="s">
        <v>30</v>
      </c>
      <c r="F661" s="1" t="s">
        <v>975</v>
      </c>
      <c r="G661" s="1" t="s">
        <v>2917</v>
      </c>
      <c r="H661" s="1" t="s">
        <v>2918</v>
      </c>
      <c r="I661" s="1" t="s">
        <v>7</v>
      </c>
      <c r="J661" s="1" t="s">
        <v>2919</v>
      </c>
      <c r="K661" s="1" t="s">
        <v>1635</v>
      </c>
      <c r="L661" s="1" t="s">
        <v>1636</v>
      </c>
      <c r="M661" s="1" t="s">
        <v>37</v>
      </c>
      <c r="N661" s="2">
        <v>150000</v>
      </c>
      <c r="O661" s="1" t="s">
        <v>38</v>
      </c>
      <c r="P661" s="2">
        <v>150000</v>
      </c>
      <c r="Q661" s="1" t="s">
        <v>165</v>
      </c>
      <c r="R661" s="1" t="s">
        <v>40</v>
      </c>
      <c r="S661" s="1" t="s">
        <v>54</v>
      </c>
      <c r="T661" s="1" t="s">
        <v>42</v>
      </c>
      <c r="U661" s="1" t="s">
        <v>43</v>
      </c>
      <c r="V661" s="1" t="s">
        <v>55</v>
      </c>
      <c r="W661" s="1" t="s">
        <v>56</v>
      </c>
      <c r="X661" s="1" t="s">
        <v>43</v>
      </c>
      <c r="Y661" s="2" t="s">
        <v>43</v>
      </c>
      <c r="Z661" s="1" t="s">
        <v>46</v>
      </c>
      <c r="AA661" s="1" t="s">
        <v>109</v>
      </c>
    </row>
    <row r="662" spans="1:27" x14ac:dyDescent="0.25">
      <c r="A662" s="1" t="s">
        <v>2915</v>
      </c>
      <c r="B662" s="1" t="s">
        <v>2916</v>
      </c>
      <c r="C662" s="1" t="s">
        <v>438</v>
      </c>
      <c r="D662" s="1" t="s">
        <v>439</v>
      </c>
      <c r="E662" s="1" t="s">
        <v>30</v>
      </c>
      <c r="F662" s="1" t="s">
        <v>975</v>
      </c>
      <c r="G662" s="1" t="s">
        <v>2920</v>
      </c>
      <c r="H662" s="1" t="s">
        <v>2921</v>
      </c>
      <c r="I662" s="1" t="s">
        <v>7</v>
      </c>
      <c r="J662" s="1" t="s">
        <v>2922</v>
      </c>
      <c r="K662" s="1" t="s">
        <v>1635</v>
      </c>
      <c r="L662" s="1" t="s">
        <v>1636</v>
      </c>
      <c r="M662" s="1" t="s">
        <v>37</v>
      </c>
      <c r="N662" s="2">
        <v>150000</v>
      </c>
      <c r="O662" s="1" t="s">
        <v>38</v>
      </c>
      <c r="P662" s="2">
        <v>150000</v>
      </c>
      <c r="Q662" s="1" t="s">
        <v>165</v>
      </c>
      <c r="R662" s="1" t="s">
        <v>40</v>
      </c>
      <c r="S662" s="1" t="s">
        <v>54</v>
      </c>
      <c r="T662" s="1" t="s">
        <v>42</v>
      </c>
      <c r="U662" s="1" t="s">
        <v>43</v>
      </c>
      <c r="V662" s="1" t="s">
        <v>55</v>
      </c>
      <c r="W662" s="1" t="s">
        <v>56</v>
      </c>
      <c r="X662" s="1" t="s">
        <v>43</v>
      </c>
      <c r="Y662" s="2" t="s">
        <v>43</v>
      </c>
      <c r="Z662" s="1" t="s">
        <v>46</v>
      </c>
      <c r="AA662" s="1" t="s">
        <v>109</v>
      </c>
    </row>
    <row r="663" spans="1:27" x14ac:dyDescent="0.25">
      <c r="A663" s="1" t="s">
        <v>2915</v>
      </c>
      <c r="B663" s="1" t="s">
        <v>2916</v>
      </c>
      <c r="C663" s="1" t="s">
        <v>438</v>
      </c>
      <c r="D663" s="1" t="s">
        <v>439</v>
      </c>
      <c r="E663" s="1" t="s">
        <v>30</v>
      </c>
      <c r="F663" s="1" t="s">
        <v>975</v>
      </c>
      <c r="G663" s="1" t="s">
        <v>2923</v>
      </c>
      <c r="H663" s="1" t="s">
        <v>2924</v>
      </c>
      <c r="I663" s="1" t="s">
        <v>7</v>
      </c>
      <c r="J663" s="1" t="s">
        <v>2925</v>
      </c>
      <c r="K663" s="1" t="s">
        <v>135</v>
      </c>
      <c r="L663" s="1" t="s">
        <v>136</v>
      </c>
      <c r="M663" s="1" t="s">
        <v>37</v>
      </c>
      <c r="N663" s="2">
        <v>44000</v>
      </c>
      <c r="O663" s="1" t="s">
        <v>38</v>
      </c>
      <c r="P663" s="2">
        <v>44000</v>
      </c>
      <c r="Q663" s="1" t="s">
        <v>165</v>
      </c>
      <c r="R663" s="1" t="s">
        <v>40</v>
      </c>
      <c r="S663" s="1" t="s">
        <v>54</v>
      </c>
      <c r="T663" s="1" t="s">
        <v>42</v>
      </c>
      <c r="U663" s="1" t="s">
        <v>43</v>
      </c>
      <c r="V663" s="1" t="s">
        <v>55</v>
      </c>
      <c r="W663" s="1" t="s">
        <v>56</v>
      </c>
      <c r="X663" s="1" t="s">
        <v>43</v>
      </c>
      <c r="Y663" s="2" t="s">
        <v>43</v>
      </c>
      <c r="Z663" s="1" t="s">
        <v>46</v>
      </c>
      <c r="AA663" s="1" t="s">
        <v>64</v>
      </c>
    </row>
    <row r="664" spans="1:27" x14ac:dyDescent="0.25">
      <c r="A664" s="1" t="s">
        <v>2915</v>
      </c>
      <c r="B664" s="1" t="s">
        <v>2916</v>
      </c>
      <c r="C664" s="1" t="s">
        <v>438</v>
      </c>
      <c r="D664" s="1" t="s">
        <v>439</v>
      </c>
      <c r="E664" s="1" t="s">
        <v>30</v>
      </c>
      <c r="F664" s="1" t="s">
        <v>47</v>
      </c>
      <c r="G664" s="1" t="s">
        <v>2926</v>
      </c>
      <c r="H664" s="1" t="s">
        <v>2927</v>
      </c>
      <c r="I664" s="1" t="s">
        <v>7</v>
      </c>
      <c r="J664" s="1" t="s">
        <v>2928</v>
      </c>
      <c r="K664" s="1" t="s">
        <v>62</v>
      </c>
      <c r="L664" s="1" t="s">
        <v>63</v>
      </c>
      <c r="M664" s="1" t="s">
        <v>37</v>
      </c>
      <c r="N664" s="2">
        <v>41400</v>
      </c>
      <c r="O664" s="1" t="s">
        <v>38</v>
      </c>
      <c r="P664" s="2">
        <v>41400</v>
      </c>
      <c r="Q664" s="1" t="s">
        <v>165</v>
      </c>
      <c r="R664" s="1" t="s">
        <v>40</v>
      </c>
      <c r="S664" s="1" t="s">
        <v>54</v>
      </c>
      <c r="T664" s="1" t="s">
        <v>42</v>
      </c>
      <c r="U664" s="1" t="s">
        <v>43</v>
      </c>
      <c r="V664" s="1" t="s">
        <v>55</v>
      </c>
      <c r="W664" s="1" t="s">
        <v>56</v>
      </c>
      <c r="X664" s="1" t="s">
        <v>43</v>
      </c>
      <c r="Y664" s="2" t="s">
        <v>43</v>
      </c>
      <c r="Z664" s="1" t="s">
        <v>46</v>
      </c>
      <c r="AA664" s="1" t="s">
        <v>58</v>
      </c>
    </row>
    <row r="665" spans="1:27" x14ac:dyDescent="0.25">
      <c r="A665" s="1" t="s">
        <v>2915</v>
      </c>
      <c r="B665" s="1" t="s">
        <v>2916</v>
      </c>
      <c r="C665" s="1" t="s">
        <v>438</v>
      </c>
      <c r="D665" s="1" t="s">
        <v>439</v>
      </c>
      <c r="E665" s="1" t="s">
        <v>30</v>
      </c>
      <c r="F665" s="1" t="s">
        <v>273</v>
      </c>
      <c r="G665" s="1" t="s">
        <v>2929</v>
      </c>
      <c r="H665" s="1" t="s">
        <v>2930</v>
      </c>
      <c r="I665" s="1" t="s">
        <v>7</v>
      </c>
      <c r="J665" s="1" t="s">
        <v>2931</v>
      </c>
      <c r="K665" s="1" t="s">
        <v>223</v>
      </c>
      <c r="L665" s="1" t="s">
        <v>224</v>
      </c>
      <c r="M665" s="1" t="s">
        <v>37</v>
      </c>
      <c r="N665" s="2">
        <v>138150</v>
      </c>
      <c r="O665" s="1" t="s">
        <v>38</v>
      </c>
      <c r="P665" s="2">
        <v>138150</v>
      </c>
      <c r="Q665" s="1" t="s">
        <v>83</v>
      </c>
      <c r="R665" s="1" t="s">
        <v>40</v>
      </c>
      <c r="S665" s="1" t="s">
        <v>54</v>
      </c>
      <c r="T665" s="1" t="s">
        <v>42</v>
      </c>
      <c r="U665" s="1" t="s">
        <v>43</v>
      </c>
      <c r="V665" s="1" t="s">
        <v>55</v>
      </c>
      <c r="W665" s="1" t="s">
        <v>56</v>
      </c>
      <c r="X665" s="1" t="s">
        <v>43</v>
      </c>
      <c r="Y665" s="2" t="s">
        <v>43</v>
      </c>
      <c r="Z665" s="1" t="s">
        <v>46</v>
      </c>
      <c r="AA665" s="1" t="s">
        <v>273</v>
      </c>
    </row>
    <row r="666" spans="1:27" x14ac:dyDescent="0.25">
      <c r="A666" s="1" t="s">
        <v>2915</v>
      </c>
      <c r="B666" s="1" t="s">
        <v>2916</v>
      </c>
      <c r="C666" s="1" t="s">
        <v>438</v>
      </c>
      <c r="D666" s="1" t="s">
        <v>439</v>
      </c>
      <c r="E666" s="1" t="s">
        <v>30</v>
      </c>
      <c r="F666" s="1" t="s">
        <v>64</v>
      </c>
      <c r="G666" s="1" t="s">
        <v>2932</v>
      </c>
      <c r="H666" s="1" t="s">
        <v>2933</v>
      </c>
      <c r="I666" s="1" t="s">
        <v>7</v>
      </c>
      <c r="J666" s="1" t="s">
        <v>2934</v>
      </c>
      <c r="K666" s="1" t="s">
        <v>610</v>
      </c>
      <c r="L666" s="1" t="s">
        <v>611</v>
      </c>
      <c r="M666" s="1" t="s">
        <v>37</v>
      </c>
      <c r="N666" s="2">
        <v>41299</v>
      </c>
      <c r="O666" s="1" t="s">
        <v>38</v>
      </c>
      <c r="P666" s="2">
        <v>41299</v>
      </c>
      <c r="Q666" s="1" t="s">
        <v>83</v>
      </c>
      <c r="R666" s="1" t="s">
        <v>40</v>
      </c>
      <c r="S666" s="1" t="s">
        <v>54</v>
      </c>
      <c r="T666" s="1" t="s">
        <v>42</v>
      </c>
      <c r="U666" s="1" t="s">
        <v>43</v>
      </c>
      <c r="V666" s="1" t="s">
        <v>55</v>
      </c>
      <c r="W666" s="1" t="s">
        <v>56</v>
      </c>
      <c r="X666" s="1" t="s">
        <v>43</v>
      </c>
      <c r="Y666" s="2" t="s">
        <v>43</v>
      </c>
      <c r="Z666" s="1" t="s">
        <v>46</v>
      </c>
      <c r="AA666" s="1" t="s">
        <v>69</v>
      </c>
    </row>
    <row r="667" spans="1:27" x14ac:dyDescent="0.25">
      <c r="A667" s="1" t="s">
        <v>2915</v>
      </c>
      <c r="B667" s="1" t="s">
        <v>2916</v>
      </c>
      <c r="C667" s="1" t="s">
        <v>438</v>
      </c>
      <c r="D667" s="1" t="s">
        <v>439</v>
      </c>
      <c r="E667" s="1" t="s">
        <v>30</v>
      </c>
      <c r="F667" s="1" t="s">
        <v>228</v>
      </c>
      <c r="G667" s="1" t="s">
        <v>2935</v>
      </c>
      <c r="H667" s="1" t="s">
        <v>2936</v>
      </c>
      <c r="I667" s="1" t="s">
        <v>7</v>
      </c>
      <c r="J667" s="1" t="s">
        <v>2937</v>
      </c>
      <c r="K667" s="1" t="s">
        <v>135</v>
      </c>
      <c r="L667" s="1" t="s">
        <v>136</v>
      </c>
      <c r="M667" s="1" t="s">
        <v>37</v>
      </c>
      <c r="N667" s="2">
        <v>130000</v>
      </c>
      <c r="O667" s="1" t="s">
        <v>38</v>
      </c>
      <c r="P667" s="2">
        <v>130000</v>
      </c>
      <c r="Q667" s="1" t="s">
        <v>165</v>
      </c>
      <c r="R667" s="1" t="s">
        <v>40</v>
      </c>
      <c r="S667" s="1" t="s">
        <v>54</v>
      </c>
      <c r="T667" s="1" t="s">
        <v>42</v>
      </c>
      <c r="U667" s="1" t="s">
        <v>43</v>
      </c>
      <c r="V667" s="1" t="s">
        <v>55</v>
      </c>
      <c r="W667" s="1" t="s">
        <v>56</v>
      </c>
      <c r="X667" s="1" t="s">
        <v>43</v>
      </c>
      <c r="Y667" s="2" t="s">
        <v>43</v>
      </c>
      <c r="Z667" s="1" t="s">
        <v>46</v>
      </c>
      <c r="AA667" s="1" t="s">
        <v>228</v>
      </c>
    </row>
    <row r="668" spans="1:27" x14ac:dyDescent="0.25">
      <c r="A668" s="1" t="s">
        <v>2915</v>
      </c>
      <c r="B668" s="1" t="s">
        <v>2916</v>
      </c>
      <c r="C668" s="1" t="s">
        <v>438</v>
      </c>
      <c r="D668" s="1" t="s">
        <v>439</v>
      </c>
      <c r="E668" s="1" t="s">
        <v>30</v>
      </c>
      <c r="F668" s="1" t="s">
        <v>112</v>
      </c>
      <c r="G668" s="1" t="s">
        <v>2938</v>
      </c>
      <c r="H668" s="1" t="s">
        <v>2939</v>
      </c>
      <c r="I668" s="1" t="s">
        <v>7</v>
      </c>
      <c r="J668" s="1" t="s">
        <v>2940</v>
      </c>
      <c r="K668" s="1" t="s">
        <v>1370</v>
      </c>
      <c r="L668" s="1" t="s">
        <v>1371</v>
      </c>
      <c r="M668" s="1" t="s">
        <v>37</v>
      </c>
      <c r="N668" s="2">
        <v>149999</v>
      </c>
      <c r="O668" s="1" t="s">
        <v>38</v>
      </c>
      <c r="P668" s="2">
        <v>149999</v>
      </c>
      <c r="Q668" s="1" t="s">
        <v>165</v>
      </c>
      <c r="R668" s="1" t="s">
        <v>40</v>
      </c>
      <c r="S668" s="1" t="s">
        <v>41</v>
      </c>
      <c r="T668" s="1" t="s">
        <v>42</v>
      </c>
      <c r="U668" s="1" t="s">
        <v>43</v>
      </c>
      <c r="V668" s="1" t="s">
        <v>44</v>
      </c>
      <c r="W668" s="1" t="s">
        <v>45</v>
      </c>
      <c r="X668" s="1" t="s">
        <v>43</v>
      </c>
      <c r="Y668" s="2" t="s">
        <v>43</v>
      </c>
      <c r="Z668" s="1" t="s">
        <v>46</v>
      </c>
      <c r="AA668" s="1" t="s">
        <v>112</v>
      </c>
    </row>
    <row r="669" spans="1:27" x14ac:dyDescent="0.25">
      <c r="A669" s="1" t="s">
        <v>2915</v>
      </c>
      <c r="B669" s="1" t="s">
        <v>2916</v>
      </c>
      <c r="C669" s="1" t="s">
        <v>438</v>
      </c>
      <c r="D669" s="1" t="s">
        <v>439</v>
      </c>
      <c r="E669" s="1" t="s">
        <v>30</v>
      </c>
      <c r="F669" s="1" t="s">
        <v>76</v>
      </c>
      <c r="G669" s="1" t="s">
        <v>2941</v>
      </c>
      <c r="H669" s="1" t="s">
        <v>2942</v>
      </c>
      <c r="I669" s="1" t="s">
        <v>7</v>
      </c>
      <c r="J669" s="1" t="s">
        <v>2943</v>
      </c>
      <c r="K669" s="1" t="s">
        <v>135</v>
      </c>
      <c r="L669" s="1" t="s">
        <v>136</v>
      </c>
      <c r="M669" s="1" t="s">
        <v>37</v>
      </c>
      <c r="N669" s="2">
        <v>50000</v>
      </c>
      <c r="O669" s="1" t="s">
        <v>38</v>
      </c>
      <c r="P669" s="2">
        <v>50000</v>
      </c>
      <c r="Q669" s="1" t="s">
        <v>165</v>
      </c>
      <c r="R669" s="1" t="s">
        <v>40</v>
      </c>
      <c r="S669" s="1" t="s">
        <v>54</v>
      </c>
      <c r="T669" s="1" t="s">
        <v>42</v>
      </c>
      <c r="U669" s="1" t="s">
        <v>43</v>
      </c>
      <c r="V669" s="1" t="s">
        <v>55</v>
      </c>
      <c r="W669" s="1" t="s">
        <v>56</v>
      </c>
      <c r="X669" s="1" t="s">
        <v>43</v>
      </c>
      <c r="Y669" s="2" t="s">
        <v>43</v>
      </c>
      <c r="Z669" s="1" t="s">
        <v>46</v>
      </c>
      <c r="AA669" s="1" t="s">
        <v>76</v>
      </c>
    </row>
    <row r="670" spans="1:27" x14ac:dyDescent="0.25">
      <c r="A670" s="1" t="s">
        <v>2915</v>
      </c>
      <c r="B670" s="1" t="s">
        <v>2916</v>
      </c>
      <c r="C670" s="1" t="s">
        <v>438</v>
      </c>
      <c r="D670" s="1" t="s">
        <v>439</v>
      </c>
      <c r="E670" s="1" t="s">
        <v>30</v>
      </c>
      <c r="F670" s="1" t="s">
        <v>76</v>
      </c>
      <c r="G670" s="1" t="s">
        <v>2944</v>
      </c>
      <c r="H670" s="1" t="s">
        <v>2945</v>
      </c>
      <c r="I670" s="1" t="s">
        <v>7</v>
      </c>
      <c r="J670" s="1" t="s">
        <v>2946</v>
      </c>
      <c r="K670" s="1" t="s">
        <v>62</v>
      </c>
      <c r="L670" s="1" t="s">
        <v>63</v>
      </c>
      <c r="M670" s="1" t="s">
        <v>37</v>
      </c>
      <c r="N670" s="2">
        <v>487500</v>
      </c>
      <c r="O670" s="1" t="s">
        <v>38</v>
      </c>
      <c r="P670" s="2">
        <v>487500</v>
      </c>
      <c r="Q670" s="1" t="s">
        <v>83</v>
      </c>
      <c r="R670" s="1" t="s">
        <v>40</v>
      </c>
      <c r="S670" s="1" t="s">
        <v>54</v>
      </c>
      <c r="T670" s="1" t="s">
        <v>42</v>
      </c>
      <c r="U670" s="1" t="s">
        <v>43</v>
      </c>
      <c r="V670" s="1" t="s">
        <v>55</v>
      </c>
      <c r="W670" s="1" t="s">
        <v>56</v>
      </c>
      <c r="X670" s="1" t="s">
        <v>43</v>
      </c>
      <c r="Y670" s="2" t="s">
        <v>43</v>
      </c>
      <c r="Z670" s="1" t="s">
        <v>46</v>
      </c>
      <c r="AA670" s="1" t="s">
        <v>265</v>
      </c>
    </row>
    <row r="671" spans="1:27" x14ac:dyDescent="0.25">
      <c r="A671" s="1" t="s">
        <v>2915</v>
      </c>
      <c r="B671" s="1" t="s">
        <v>2916</v>
      </c>
      <c r="C671" s="1" t="s">
        <v>438</v>
      </c>
      <c r="D671" s="1" t="s">
        <v>439</v>
      </c>
      <c r="E671" s="1" t="s">
        <v>30</v>
      </c>
      <c r="F671" s="1" t="s">
        <v>289</v>
      </c>
      <c r="G671" s="1" t="s">
        <v>2947</v>
      </c>
      <c r="H671" s="1" t="s">
        <v>2948</v>
      </c>
      <c r="I671" s="1" t="s">
        <v>7</v>
      </c>
      <c r="J671" s="1" t="s">
        <v>2949</v>
      </c>
      <c r="K671" s="1" t="s">
        <v>409</v>
      </c>
      <c r="L671" s="1" t="s">
        <v>410</v>
      </c>
      <c r="M671" s="1" t="s">
        <v>37</v>
      </c>
      <c r="N671" s="2">
        <v>2854083.2</v>
      </c>
      <c r="O671" s="1" t="s">
        <v>38</v>
      </c>
      <c r="P671" s="2">
        <v>2854083.2</v>
      </c>
      <c r="Q671" s="1" t="s">
        <v>93</v>
      </c>
      <c r="R671" s="1" t="s">
        <v>94</v>
      </c>
      <c r="S671" s="1" t="s">
        <v>41</v>
      </c>
      <c r="T671" s="1" t="s">
        <v>42</v>
      </c>
      <c r="U671" s="1" t="s">
        <v>43</v>
      </c>
      <c r="V671" s="1" t="s">
        <v>44</v>
      </c>
      <c r="W671" s="1" t="s">
        <v>45</v>
      </c>
      <c r="X671" s="1" t="s">
        <v>43</v>
      </c>
      <c r="Y671" s="2">
        <v>2854083.2</v>
      </c>
      <c r="Z671" s="1" t="s">
        <v>46</v>
      </c>
      <c r="AA671" s="1" t="s">
        <v>324</v>
      </c>
    </row>
    <row r="672" spans="1:27" x14ac:dyDescent="0.25">
      <c r="A672" s="1" t="s">
        <v>2915</v>
      </c>
      <c r="B672" s="1" t="s">
        <v>2916</v>
      </c>
      <c r="C672" s="1" t="s">
        <v>438</v>
      </c>
      <c r="D672" s="1" t="s">
        <v>439</v>
      </c>
      <c r="E672" s="1" t="s">
        <v>30</v>
      </c>
      <c r="F672" s="1" t="s">
        <v>542</v>
      </c>
      <c r="G672" s="1" t="s">
        <v>3385</v>
      </c>
      <c r="H672" s="1" t="s">
        <v>3386</v>
      </c>
      <c r="I672" s="1" t="s">
        <v>7</v>
      </c>
      <c r="J672" s="1" t="s">
        <v>3387</v>
      </c>
      <c r="K672" s="1" t="s">
        <v>135</v>
      </c>
      <c r="L672" s="1" t="s">
        <v>136</v>
      </c>
      <c r="M672" s="1" t="s">
        <v>3055</v>
      </c>
      <c r="N672" s="2">
        <v>135000</v>
      </c>
      <c r="O672" s="1" t="s">
        <v>38</v>
      </c>
      <c r="P672" s="2">
        <v>135000</v>
      </c>
      <c r="Q672" s="1" t="s">
        <v>165</v>
      </c>
      <c r="R672" s="1" t="s">
        <v>40</v>
      </c>
      <c r="S672" s="1" t="s">
        <v>54</v>
      </c>
      <c r="T672" s="1" t="s">
        <v>42</v>
      </c>
      <c r="U672" s="1" t="s">
        <v>43</v>
      </c>
      <c r="V672" s="1" t="s">
        <v>55</v>
      </c>
      <c r="W672" s="1" t="s">
        <v>56</v>
      </c>
      <c r="X672" s="1" t="s">
        <v>43</v>
      </c>
      <c r="Y672" s="2" t="s">
        <v>43</v>
      </c>
      <c r="Z672" s="1" t="s">
        <v>46</v>
      </c>
      <c r="AA672" s="1" t="s">
        <v>76</v>
      </c>
    </row>
    <row r="673" spans="1:27" x14ac:dyDescent="0.25">
      <c r="A673" s="1" t="s">
        <v>2915</v>
      </c>
      <c r="B673" s="1" t="s">
        <v>2916</v>
      </c>
      <c r="C673" s="1" t="s">
        <v>438</v>
      </c>
      <c r="D673" s="1" t="s">
        <v>439</v>
      </c>
      <c r="E673" s="1" t="s">
        <v>30</v>
      </c>
      <c r="F673" s="1" t="s">
        <v>155</v>
      </c>
      <c r="G673" s="1" t="s">
        <v>3388</v>
      </c>
      <c r="H673" s="1" t="s">
        <v>3389</v>
      </c>
      <c r="I673" s="1" t="s">
        <v>7</v>
      </c>
      <c r="J673" s="1" t="s">
        <v>3390</v>
      </c>
      <c r="K673" s="1" t="s">
        <v>232</v>
      </c>
      <c r="L673" s="1" t="s">
        <v>233</v>
      </c>
      <c r="M673" s="1" t="s">
        <v>3055</v>
      </c>
      <c r="N673" s="2">
        <v>51000</v>
      </c>
      <c r="O673" s="1" t="s">
        <v>38</v>
      </c>
      <c r="P673" s="2">
        <v>51000</v>
      </c>
      <c r="Q673" s="1" t="s">
        <v>83</v>
      </c>
      <c r="R673" s="1" t="s">
        <v>40</v>
      </c>
      <c r="S673" s="1" t="s">
        <v>54</v>
      </c>
      <c r="T673" s="1" t="s">
        <v>42</v>
      </c>
      <c r="U673" s="1" t="s">
        <v>43</v>
      </c>
      <c r="V673" s="1" t="s">
        <v>55</v>
      </c>
      <c r="W673" s="1" t="s">
        <v>56</v>
      </c>
      <c r="X673" s="1" t="s">
        <v>43</v>
      </c>
      <c r="Y673" s="2" t="s">
        <v>43</v>
      </c>
      <c r="Z673" s="1" t="s">
        <v>46</v>
      </c>
      <c r="AA673" s="1" t="s">
        <v>273</v>
      </c>
    </row>
    <row r="674" spans="1:27" x14ac:dyDescent="0.25">
      <c r="A674" s="1" t="s">
        <v>2915</v>
      </c>
      <c r="B674" s="1" t="s">
        <v>2916</v>
      </c>
      <c r="C674" s="1" t="s">
        <v>438</v>
      </c>
      <c r="D674" s="1" t="s">
        <v>439</v>
      </c>
      <c r="E674" s="1" t="s">
        <v>30</v>
      </c>
      <c r="F674" s="1" t="s">
        <v>95</v>
      </c>
      <c r="G674" s="1" t="s">
        <v>4254</v>
      </c>
      <c r="H674" s="1" t="s">
        <v>4255</v>
      </c>
      <c r="I674" s="1" t="s">
        <v>7</v>
      </c>
      <c r="J674" s="1" t="s">
        <v>4256</v>
      </c>
      <c r="K674" s="1" t="s">
        <v>3406</v>
      </c>
      <c r="L674" s="1" t="s">
        <v>3407</v>
      </c>
      <c r="M674" s="1" t="s">
        <v>3402</v>
      </c>
      <c r="N674" s="2">
        <v>144500</v>
      </c>
      <c r="O674" s="1" t="s">
        <v>38</v>
      </c>
      <c r="P674" s="2">
        <v>144500</v>
      </c>
      <c r="Q674" s="1" t="s">
        <v>83</v>
      </c>
      <c r="R674" s="1" t="s">
        <v>40</v>
      </c>
      <c r="S674" s="1" t="s">
        <v>54</v>
      </c>
      <c r="T674" s="1" t="s">
        <v>42</v>
      </c>
      <c r="U674" s="1" t="s">
        <v>43</v>
      </c>
      <c r="V674" s="1" t="s">
        <v>55</v>
      </c>
      <c r="W674" s="1" t="s">
        <v>56</v>
      </c>
      <c r="X674" s="1" t="s">
        <v>43</v>
      </c>
      <c r="Y674" s="2" t="s">
        <v>43</v>
      </c>
      <c r="Z674" s="1" t="s">
        <v>46</v>
      </c>
      <c r="AA674" s="1" t="s">
        <v>95</v>
      </c>
    </row>
    <row r="675" spans="1:27" x14ac:dyDescent="0.25">
      <c r="A675" s="1" t="s">
        <v>2915</v>
      </c>
      <c r="B675" s="1" t="s">
        <v>2916</v>
      </c>
      <c r="C675" s="1" t="s">
        <v>438</v>
      </c>
      <c r="D675" s="1" t="s">
        <v>439</v>
      </c>
      <c r="E675" s="1" t="s">
        <v>30</v>
      </c>
      <c r="F675" s="1" t="s">
        <v>95</v>
      </c>
      <c r="G675" s="1" t="s">
        <v>4257</v>
      </c>
      <c r="H675" s="1" t="s">
        <v>4258</v>
      </c>
      <c r="I675" s="1" t="s">
        <v>7</v>
      </c>
      <c r="J675" s="1" t="s">
        <v>4259</v>
      </c>
      <c r="K675" s="1" t="s">
        <v>3406</v>
      </c>
      <c r="L675" s="1" t="s">
        <v>3407</v>
      </c>
      <c r="M675" s="1" t="s">
        <v>3402</v>
      </c>
      <c r="N675" s="2">
        <v>149999</v>
      </c>
      <c r="O675" s="1" t="s">
        <v>38</v>
      </c>
      <c r="P675" s="2">
        <v>149999</v>
      </c>
      <c r="Q675" s="1" t="s">
        <v>83</v>
      </c>
      <c r="R675" s="1" t="s">
        <v>40</v>
      </c>
      <c r="S675" s="1" t="s">
        <v>54</v>
      </c>
      <c r="T675" s="1" t="s">
        <v>42</v>
      </c>
      <c r="U675" s="1" t="s">
        <v>43</v>
      </c>
      <c r="V675" s="1" t="s">
        <v>55</v>
      </c>
      <c r="W675" s="1" t="s">
        <v>56</v>
      </c>
      <c r="X675" s="1" t="s">
        <v>43</v>
      </c>
      <c r="Y675" s="2" t="s">
        <v>43</v>
      </c>
      <c r="Z675" s="1" t="s">
        <v>46</v>
      </c>
      <c r="AA675" s="1" t="s">
        <v>95</v>
      </c>
    </row>
    <row r="676" spans="1:27" x14ac:dyDescent="0.25">
      <c r="A676" s="1" t="s">
        <v>2915</v>
      </c>
      <c r="B676" s="1" t="s">
        <v>2916</v>
      </c>
      <c r="C676" s="1" t="s">
        <v>438</v>
      </c>
      <c r="D676" s="1" t="s">
        <v>439</v>
      </c>
      <c r="E676" s="1" t="s">
        <v>30</v>
      </c>
      <c r="F676" s="1" t="s">
        <v>975</v>
      </c>
      <c r="G676" s="1" t="s">
        <v>4957</v>
      </c>
      <c r="H676" s="1" t="s">
        <v>4958</v>
      </c>
      <c r="I676" s="1" t="s">
        <v>7</v>
      </c>
      <c r="J676" s="1" t="s">
        <v>4959</v>
      </c>
      <c r="K676" s="1" t="s">
        <v>2722</v>
      </c>
      <c r="L676" s="1" t="s">
        <v>2723</v>
      </c>
      <c r="M676" s="1" t="s">
        <v>4296</v>
      </c>
      <c r="N676" s="2">
        <v>112500</v>
      </c>
      <c r="O676" s="1" t="s">
        <v>38</v>
      </c>
      <c r="P676" s="2">
        <v>112500</v>
      </c>
      <c r="Q676" s="1" t="s">
        <v>165</v>
      </c>
      <c r="R676" s="1" t="s">
        <v>40</v>
      </c>
      <c r="S676" s="1" t="s">
        <v>54</v>
      </c>
      <c r="T676" s="1" t="s">
        <v>42</v>
      </c>
      <c r="U676" s="1" t="s">
        <v>43</v>
      </c>
      <c r="V676" s="1" t="s">
        <v>55</v>
      </c>
      <c r="W676" s="1" t="s">
        <v>56</v>
      </c>
      <c r="X676" s="1" t="s">
        <v>43</v>
      </c>
      <c r="Y676" s="2" t="s">
        <v>43</v>
      </c>
      <c r="Z676" s="1" t="s">
        <v>46</v>
      </c>
      <c r="AA676" s="1" t="s">
        <v>109</v>
      </c>
    </row>
    <row r="677" spans="1:27" x14ac:dyDescent="0.25">
      <c r="A677" s="1" t="s">
        <v>2915</v>
      </c>
      <c r="B677" s="1" t="s">
        <v>2916</v>
      </c>
      <c r="C677" s="1" t="s">
        <v>438</v>
      </c>
      <c r="D677" s="1" t="s">
        <v>439</v>
      </c>
      <c r="E677" s="1" t="s">
        <v>30</v>
      </c>
      <c r="F677" s="1" t="s">
        <v>174</v>
      </c>
      <c r="G677" s="1" t="s">
        <v>4960</v>
      </c>
      <c r="H677" s="1" t="s">
        <v>4961</v>
      </c>
      <c r="I677" s="1" t="s">
        <v>7</v>
      </c>
      <c r="J677" s="1" t="s">
        <v>4962</v>
      </c>
      <c r="K677" s="1" t="s">
        <v>3506</v>
      </c>
      <c r="L677" s="1" t="s">
        <v>3507</v>
      </c>
      <c r="M677" s="1" t="s">
        <v>4296</v>
      </c>
      <c r="N677" s="2">
        <v>53400</v>
      </c>
      <c r="O677" s="1" t="s">
        <v>38</v>
      </c>
      <c r="P677" s="2">
        <v>53400</v>
      </c>
      <c r="Q677" s="1" t="s">
        <v>83</v>
      </c>
      <c r="R677" s="1" t="s">
        <v>40</v>
      </c>
      <c r="S677" s="1" t="s">
        <v>54</v>
      </c>
      <c r="T677" s="1" t="s">
        <v>42</v>
      </c>
      <c r="U677" s="1" t="s">
        <v>43</v>
      </c>
      <c r="V677" s="1" t="s">
        <v>55</v>
      </c>
      <c r="W677" s="1" t="s">
        <v>56</v>
      </c>
      <c r="X677" s="1" t="s">
        <v>43</v>
      </c>
      <c r="Y677" s="2" t="s">
        <v>43</v>
      </c>
      <c r="Z677" s="1" t="s">
        <v>46</v>
      </c>
      <c r="AA677" s="1" t="s">
        <v>64</v>
      </c>
    </row>
    <row r="678" spans="1:27" x14ac:dyDescent="0.25">
      <c r="A678" s="1" t="s">
        <v>2915</v>
      </c>
      <c r="B678" s="1" t="s">
        <v>2916</v>
      </c>
      <c r="C678" s="1" t="s">
        <v>438</v>
      </c>
      <c r="D678" s="1" t="s">
        <v>439</v>
      </c>
      <c r="E678" s="1" t="s">
        <v>30</v>
      </c>
      <c r="F678" s="1" t="s">
        <v>228</v>
      </c>
      <c r="G678" s="1" t="s">
        <v>4963</v>
      </c>
      <c r="H678" s="1" t="s">
        <v>4964</v>
      </c>
      <c r="I678" s="1" t="s">
        <v>7</v>
      </c>
      <c r="J678" s="1" t="s">
        <v>4965</v>
      </c>
      <c r="K678" s="1" t="s">
        <v>135</v>
      </c>
      <c r="L678" s="1" t="s">
        <v>136</v>
      </c>
      <c r="M678" s="1" t="s">
        <v>4296</v>
      </c>
      <c r="N678" s="2">
        <v>160000</v>
      </c>
      <c r="O678" s="1" t="s">
        <v>38</v>
      </c>
      <c r="P678" s="2">
        <v>160000</v>
      </c>
      <c r="Q678" s="1" t="s">
        <v>165</v>
      </c>
      <c r="R678" s="1" t="s">
        <v>40</v>
      </c>
      <c r="S678" s="1" t="s">
        <v>54</v>
      </c>
      <c r="T678" s="1" t="s">
        <v>42</v>
      </c>
      <c r="U678" s="1" t="s">
        <v>43</v>
      </c>
      <c r="V678" s="1" t="s">
        <v>55</v>
      </c>
      <c r="W678" s="1" t="s">
        <v>56</v>
      </c>
      <c r="X678" s="1" t="s">
        <v>43</v>
      </c>
      <c r="Y678" s="2" t="s">
        <v>43</v>
      </c>
      <c r="Z678" s="1" t="s">
        <v>46</v>
      </c>
      <c r="AA678" s="1" t="s">
        <v>228</v>
      </c>
    </row>
    <row r="679" spans="1:27" x14ac:dyDescent="0.25">
      <c r="A679" s="1" t="s">
        <v>2915</v>
      </c>
      <c r="B679" s="1" t="s">
        <v>2916</v>
      </c>
      <c r="C679" s="1" t="s">
        <v>438</v>
      </c>
      <c r="D679" s="1" t="s">
        <v>439</v>
      </c>
      <c r="E679" s="1" t="s">
        <v>30</v>
      </c>
      <c r="F679" s="1" t="s">
        <v>112</v>
      </c>
      <c r="G679" s="1" t="s">
        <v>4966</v>
      </c>
      <c r="H679" s="1" t="s">
        <v>4967</v>
      </c>
      <c r="I679" s="1" t="s">
        <v>7</v>
      </c>
      <c r="J679" s="1" t="s">
        <v>4968</v>
      </c>
      <c r="K679" s="1" t="s">
        <v>135</v>
      </c>
      <c r="L679" s="1" t="s">
        <v>136</v>
      </c>
      <c r="M679" s="1" t="s">
        <v>4296</v>
      </c>
      <c r="N679" s="2">
        <v>149999</v>
      </c>
      <c r="O679" s="1" t="s">
        <v>38</v>
      </c>
      <c r="P679" s="2">
        <v>149999</v>
      </c>
      <c r="Q679" s="1" t="s">
        <v>165</v>
      </c>
      <c r="R679" s="1" t="s">
        <v>40</v>
      </c>
      <c r="S679" s="1" t="s">
        <v>54</v>
      </c>
      <c r="T679" s="1" t="s">
        <v>42</v>
      </c>
      <c r="U679" s="1" t="s">
        <v>43</v>
      </c>
      <c r="V679" s="1" t="s">
        <v>55</v>
      </c>
      <c r="W679" s="1" t="s">
        <v>56</v>
      </c>
      <c r="X679" s="1" t="s">
        <v>43</v>
      </c>
      <c r="Y679" s="2" t="s">
        <v>43</v>
      </c>
      <c r="Z679" s="1" t="s">
        <v>46</v>
      </c>
      <c r="AA679" s="1" t="s">
        <v>112</v>
      </c>
    </row>
    <row r="680" spans="1:27" x14ac:dyDescent="0.25">
      <c r="A680" s="1" t="s">
        <v>2915</v>
      </c>
      <c r="B680" s="1" t="s">
        <v>2916</v>
      </c>
      <c r="C680" s="1" t="s">
        <v>438</v>
      </c>
      <c r="D680" s="1" t="s">
        <v>439</v>
      </c>
      <c r="E680" s="1" t="s">
        <v>30</v>
      </c>
      <c r="F680" s="1" t="s">
        <v>975</v>
      </c>
      <c r="G680" s="1" t="s">
        <v>5906</v>
      </c>
      <c r="H680" s="1" t="s">
        <v>5907</v>
      </c>
      <c r="I680" s="1" t="s">
        <v>7</v>
      </c>
      <c r="J680" s="1" t="s">
        <v>5908</v>
      </c>
      <c r="K680" s="1" t="s">
        <v>135</v>
      </c>
      <c r="L680" s="1" t="s">
        <v>136</v>
      </c>
      <c r="M680" s="1" t="s">
        <v>5053</v>
      </c>
      <c r="N680" s="2">
        <v>78000</v>
      </c>
      <c r="O680" s="1" t="s">
        <v>38</v>
      </c>
      <c r="P680" s="2">
        <v>78000</v>
      </c>
      <c r="Q680" s="1" t="s">
        <v>165</v>
      </c>
      <c r="R680" s="1" t="s">
        <v>40</v>
      </c>
      <c r="S680" s="1" t="s">
        <v>54</v>
      </c>
      <c r="T680" s="1" t="s">
        <v>42</v>
      </c>
      <c r="U680" s="1" t="s">
        <v>43</v>
      </c>
      <c r="V680" s="1" t="s">
        <v>55</v>
      </c>
      <c r="W680" s="1" t="s">
        <v>56</v>
      </c>
      <c r="X680" s="1" t="s">
        <v>43</v>
      </c>
      <c r="Y680" s="2" t="s">
        <v>43</v>
      </c>
      <c r="Z680" s="1" t="s">
        <v>46</v>
      </c>
      <c r="AA680" s="1" t="s">
        <v>69</v>
      </c>
    </row>
    <row r="681" spans="1:27" x14ac:dyDescent="0.25">
      <c r="A681" s="1" t="s">
        <v>2915</v>
      </c>
      <c r="B681" s="1" t="s">
        <v>2916</v>
      </c>
      <c r="C681" s="1" t="s">
        <v>438</v>
      </c>
      <c r="D681" s="1" t="s">
        <v>439</v>
      </c>
      <c r="E681" s="1" t="s">
        <v>30</v>
      </c>
      <c r="F681" s="1" t="s">
        <v>95</v>
      </c>
      <c r="G681" s="1" t="s">
        <v>5909</v>
      </c>
      <c r="H681" s="1" t="s">
        <v>5910</v>
      </c>
      <c r="I681" s="1" t="s">
        <v>7</v>
      </c>
      <c r="J681" s="1" t="s">
        <v>5911</v>
      </c>
      <c r="K681" s="1" t="s">
        <v>135</v>
      </c>
      <c r="L681" s="1" t="s">
        <v>136</v>
      </c>
      <c r="M681" s="1" t="s">
        <v>5053</v>
      </c>
      <c r="N681" s="2">
        <v>101500</v>
      </c>
      <c r="O681" s="1" t="s">
        <v>38</v>
      </c>
      <c r="P681" s="2">
        <v>101500</v>
      </c>
      <c r="Q681" s="1" t="s">
        <v>165</v>
      </c>
      <c r="R681" s="1" t="s">
        <v>40</v>
      </c>
      <c r="S681" s="1" t="s">
        <v>54</v>
      </c>
      <c r="T681" s="1" t="s">
        <v>42</v>
      </c>
      <c r="U681" s="1" t="s">
        <v>43</v>
      </c>
      <c r="V681" s="1" t="s">
        <v>55</v>
      </c>
      <c r="W681" s="1" t="s">
        <v>56</v>
      </c>
      <c r="X681" s="1" t="s">
        <v>43</v>
      </c>
      <c r="Y681" s="2" t="s">
        <v>43</v>
      </c>
      <c r="Z681" s="1" t="s">
        <v>46</v>
      </c>
      <c r="AA681" s="1" t="s">
        <v>64</v>
      </c>
    </row>
    <row r="682" spans="1:27" x14ac:dyDescent="0.25">
      <c r="A682" s="1" t="s">
        <v>2915</v>
      </c>
      <c r="B682" s="1" t="s">
        <v>2916</v>
      </c>
      <c r="C682" s="1" t="s">
        <v>438</v>
      </c>
      <c r="D682" s="1" t="s">
        <v>439</v>
      </c>
      <c r="E682" s="1" t="s">
        <v>30</v>
      </c>
      <c r="F682" s="1" t="s">
        <v>112</v>
      </c>
      <c r="G682" s="1" t="s">
        <v>5912</v>
      </c>
      <c r="H682" s="1" t="s">
        <v>5913</v>
      </c>
      <c r="I682" s="1" t="s">
        <v>7</v>
      </c>
      <c r="J682" s="1" t="s">
        <v>5908</v>
      </c>
      <c r="K682" s="1" t="s">
        <v>135</v>
      </c>
      <c r="L682" s="1" t="s">
        <v>136</v>
      </c>
      <c r="M682" s="1" t="s">
        <v>5053</v>
      </c>
      <c r="N682" s="2">
        <v>80000</v>
      </c>
      <c r="O682" s="1" t="s">
        <v>38</v>
      </c>
      <c r="P682" s="2">
        <v>80000</v>
      </c>
      <c r="Q682" s="1" t="s">
        <v>165</v>
      </c>
      <c r="R682" s="1" t="s">
        <v>40</v>
      </c>
      <c r="S682" s="1" t="s">
        <v>54</v>
      </c>
      <c r="T682" s="1" t="s">
        <v>42</v>
      </c>
      <c r="U682" s="1" t="s">
        <v>43</v>
      </c>
      <c r="V682" s="1" t="s">
        <v>55</v>
      </c>
      <c r="W682" s="1" t="s">
        <v>56</v>
      </c>
      <c r="X682" s="1" t="s">
        <v>43</v>
      </c>
      <c r="Y682" s="2" t="s">
        <v>43</v>
      </c>
      <c r="Z682" s="1" t="s">
        <v>46</v>
      </c>
      <c r="AA682" s="1" t="s">
        <v>265</v>
      </c>
    </row>
    <row r="683" spans="1:27" x14ac:dyDescent="0.25">
      <c r="A683" s="1" t="s">
        <v>672</v>
      </c>
      <c r="B683" s="1" t="s">
        <v>673</v>
      </c>
      <c r="C683" s="1" t="s">
        <v>438</v>
      </c>
      <c r="D683" s="1" t="s">
        <v>439</v>
      </c>
      <c r="E683" s="1" t="s">
        <v>30</v>
      </c>
      <c r="F683" s="1" t="s">
        <v>342</v>
      </c>
      <c r="G683" s="1" t="s">
        <v>674</v>
      </c>
      <c r="H683" s="1" t="s">
        <v>675</v>
      </c>
      <c r="I683" s="1" t="s">
        <v>7</v>
      </c>
      <c r="J683" s="1" t="s">
        <v>676</v>
      </c>
      <c r="K683" s="1" t="s">
        <v>262</v>
      </c>
      <c r="L683" s="1" t="s">
        <v>263</v>
      </c>
      <c r="M683" s="1" t="s">
        <v>37</v>
      </c>
      <c r="N683" s="2">
        <v>68991</v>
      </c>
      <c r="O683" s="1" t="s">
        <v>38</v>
      </c>
      <c r="P683" s="2">
        <v>68991</v>
      </c>
      <c r="Q683" s="1" t="s">
        <v>39</v>
      </c>
      <c r="R683" s="1" t="s">
        <v>579</v>
      </c>
      <c r="S683" s="1" t="s">
        <v>41</v>
      </c>
      <c r="T683" s="1" t="s">
        <v>42</v>
      </c>
      <c r="U683" s="1" t="s">
        <v>43</v>
      </c>
      <c r="V683" s="1" t="s">
        <v>44</v>
      </c>
      <c r="W683" s="1" t="s">
        <v>45</v>
      </c>
      <c r="X683" s="1" t="s">
        <v>43</v>
      </c>
      <c r="Y683" s="2" t="s">
        <v>43</v>
      </c>
      <c r="Z683" s="1" t="s">
        <v>46</v>
      </c>
      <c r="AA683" s="1" t="s">
        <v>342</v>
      </c>
    </row>
    <row r="684" spans="1:27" x14ac:dyDescent="0.25">
      <c r="A684" s="1" t="s">
        <v>672</v>
      </c>
      <c r="B684" s="1" t="s">
        <v>673</v>
      </c>
      <c r="C684" s="1" t="s">
        <v>438</v>
      </c>
      <c r="D684" s="1" t="s">
        <v>439</v>
      </c>
      <c r="E684" s="1" t="s">
        <v>30</v>
      </c>
      <c r="F684" s="1" t="s">
        <v>145</v>
      </c>
      <c r="G684" s="1" t="s">
        <v>677</v>
      </c>
      <c r="H684" s="1" t="s">
        <v>678</v>
      </c>
      <c r="I684" s="1" t="s">
        <v>7</v>
      </c>
      <c r="J684" s="1" t="s">
        <v>679</v>
      </c>
      <c r="K684" s="1" t="s">
        <v>262</v>
      </c>
      <c r="L684" s="1" t="s">
        <v>263</v>
      </c>
      <c r="M684" s="1" t="s">
        <v>37</v>
      </c>
      <c r="N684" s="2">
        <v>49267.26</v>
      </c>
      <c r="O684" s="1" t="s">
        <v>38</v>
      </c>
      <c r="P684" s="2">
        <v>49267.26</v>
      </c>
      <c r="Q684" s="1" t="s">
        <v>39</v>
      </c>
      <c r="R684" s="1" t="s">
        <v>579</v>
      </c>
      <c r="S684" s="1" t="s">
        <v>41</v>
      </c>
      <c r="T684" s="1" t="s">
        <v>42</v>
      </c>
      <c r="U684" s="1" t="s">
        <v>43</v>
      </c>
      <c r="V684" s="1" t="s">
        <v>44</v>
      </c>
      <c r="W684" s="1" t="s">
        <v>45</v>
      </c>
      <c r="X684" s="1" t="s">
        <v>43</v>
      </c>
      <c r="Y684" s="2" t="s">
        <v>43</v>
      </c>
      <c r="Z684" s="1" t="s">
        <v>46</v>
      </c>
      <c r="AA684" s="1" t="s">
        <v>145</v>
      </c>
    </row>
    <row r="685" spans="1:27" x14ac:dyDescent="0.25">
      <c r="A685" s="1" t="s">
        <v>672</v>
      </c>
      <c r="B685" s="1" t="s">
        <v>673</v>
      </c>
      <c r="C685" s="1" t="s">
        <v>438</v>
      </c>
      <c r="D685" s="1" t="s">
        <v>439</v>
      </c>
      <c r="E685" s="1" t="s">
        <v>30</v>
      </c>
      <c r="F685" s="1" t="s">
        <v>57</v>
      </c>
      <c r="G685" s="1" t="s">
        <v>680</v>
      </c>
      <c r="H685" s="1" t="s">
        <v>681</v>
      </c>
      <c r="I685" s="1" t="s">
        <v>7</v>
      </c>
      <c r="J685" s="1" t="s">
        <v>682</v>
      </c>
      <c r="K685" s="1" t="s">
        <v>262</v>
      </c>
      <c r="L685" s="1" t="s">
        <v>263</v>
      </c>
      <c r="M685" s="1" t="s">
        <v>37</v>
      </c>
      <c r="N685" s="2">
        <v>51089.94</v>
      </c>
      <c r="O685" s="1" t="s">
        <v>38</v>
      </c>
      <c r="P685" s="2">
        <v>51089.94</v>
      </c>
      <c r="Q685" s="1" t="s">
        <v>39</v>
      </c>
      <c r="R685" s="1" t="s">
        <v>579</v>
      </c>
      <c r="S685" s="1" t="s">
        <v>41</v>
      </c>
      <c r="T685" s="1" t="s">
        <v>42</v>
      </c>
      <c r="U685" s="1" t="s">
        <v>43</v>
      </c>
      <c r="V685" s="1" t="s">
        <v>44</v>
      </c>
      <c r="W685" s="1" t="s">
        <v>45</v>
      </c>
      <c r="X685" s="1" t="s">
        <v>43</v>
      </c>
      <c r="Y685" s="2" t="s">
        <v>43</v>
      </c>
      <c r="Z685" s="1" t="s">
        <v>46</v>
      </c>
      <c r="AA685" s="1" t="s">
        <v>57</v>
      </c>
    </row>
    <row r="686" spans="1:27" x14ac:dyDescent="0.25">
      <c r="A686" s="1" t="s">
        <v>672</v>
      </c>
      <c r="B686" s="1" t="s">
        <v>673</v>
      </c>
      <c r="C686" s="1" t="s">
        <v>438</v>
      </c>
      <c r="D686" s="1" t="s">
        <v>439</v>
      </c>
      <c r="E686" s="1" t="s">
        <v>30</v>
      </c>
      <c r="F686" s="1" t="s">
        <v>273</v>
      </c>
      <c r="G686" s="1" t="s">
        <v>683</v>
      </c>
      <c r="H686" s="1" t="s">
        <v>684</v>
      </c>
      <c r="I686" s="1" t="s">
        <v>7</v>
      </c>
      <c r="J686" s="1" t="s">
        <v>685</v>
      </c>
      <c r="K686" s="1" t="s">
        <v>262</v>
      </c>
      <c r="L686" s="1" t="s">
        <v>263</v>
      </c>
      <c r="M686" s="1" t="s">
        <v>37</v>
      </c>
      <c r="N686" s="2">
        <v>47580</v>
      </c>
      <c r="O686" s="1" t="s">
        <v>38</v>
      </c>
      <c r="P686" s="2">
        <v>47580</v>
      </c>
      <c r="Q686" s="1" t="s">
        <v>39</v>
      </c>
      <c r="R686" s="1" t="s">
        <v>579</v>
      </c>
      <c r="S686" s="1" t="s">
        <v>41</v>
      </c>
      <c r="T686" s="1" t="s">
        <v>42</v>
      </c>
      <c r="U686" s="1" t="s">
        <v>43</v>
      </c>
      <c r="V686" s="1" t="s">
        <v>44</v>
      </c>
      <c r="W686" s="1" t="s">
        <v>45</v>
      </c>
      <c r="X686" s="1" t="s">
        <v>43</v>
      </c>
      <c r="Y686" s="2" t="s">
        <v>43</v>
      </c>
      <c r="Z686" s="1" t="s">
        <v>46</v>
      </c>
      <c r="AA686" s="1" t="s">
        <v>273</v>
      </c>
    </row>
    <row r="687" spans="1:27" x14ac:dyDescent="0.25">
      <c r="A687" s="1" t="s">
        <v>672</v>
      </c>
      <c r="B687" s="1" t="s">
        <v>673</v>
      </c>
      <c r="C687" s="1" t="s">
        <v>438</v>
      </c>
      <c r="D687" s="1" t="s">
        <v>439</v>
      </c>
      <c r="E687" s="1" t="s">
        <v>30</v>
      </c>
      <c r="F687" s="1" t="s">
        <v>174</v>
      </c>
      <c r="G687" s="1" t="s">
        <v>686</v>
      </c>
      <c r="H687" s="1" t="s">
        <v>687</v>
      </c>
      <c r="I687" s="1" t="s">
        <v>7</v>
      </c>
      <c r="J687" s="1" t="s">
        <v>688</v>
      </c>
      <c r="K687" s="1" t="s">
        <v>73</v>
      </c>
      <c r="L687" s="1" t="s">
        <v>74</v>
      </c>
      <c r="M687" s="1" t="s">
        <v>37</v>
      </c>
      <c r="N687" s="2">
        <v>69500</v>
      </c>
      <c r="O687" s="1" t="s">
        <v>38</v>
      </c>
      <c r="P687" s="2">
        <v>69500</v>
      </c>
      <c r="Q687" s="1" t="s">
        <v>83</v>
      </c>
      <c r="R687" s="1" t="s">
        <v>40</v>
      </c>
      <c r="S687" s="1" t="s">
        <v>54</v>
      </c>
      <c r="T687" s="1" t="s">
        <v>42</v>
      </c>
      <c r="U687" s="1" t="s">
        <v>43</v>
      </c>
      <c r="V687" s="1" t="s">
        <v>55</v>
      </c>
      <c r="W687" s="1" t="s">
        <v>56</v>
      </c>
      <c r="X687" s="1" t="s">
        <v>43</v>
      </c>
      <c r="Y687" s="2" t="s">
        <v>43</v>
      </c>
      <c r="Z687" s="1" t="s">
        <v>46</v>
      </c>
      <c r="AA687" s="1" t="s">
        <v>174</v>
      </c>
    </row>
    <row r="688" spans="1:27" x14ac:dyDescent="0.25">
      <c r="A688" s="1" t="s">
        <v>672</v>
      </c>
      <c r="B688" s="1" t="s">
        <v>673</v>
      </c>
      <c r="C688" s="1" t="s">
        <v>438</v>
      </c>
      <c r="D688" s="1" t="s">
        <v>439</v>
      </c>
      <c r="E688" s="1" t="s">
        <v>30</v>
      </c>
      <c r="F688" s="1" t="s">
        <v>112</v>
      </c>
      <c r="G688" s="1" t="s">
        <v>689</v>
      </c>
      <c r="H688" s="1" t="s">
        <v>690</v>
      </c>
      <c r="I688" s="1" t="s">
        <v>7</v>
      </c>
      <c r="J688" s="1" t="s">
        <v>691</v>
      </c>
      <c r="K688" s="1" t="s">
        <v>262</v>
      </c>
      <c r="L688" s="1" t="s">
        <v>263</v>
      </c>
      <c r="M688" s="1" t="s">
        <v>37</v>
      </c>
      <c r="N688" s="2">
        <v>40418</v>
      </c>
      <c r="O688" s="1" t="s">
        <v>38</v>
      </c>
      <c r="P688" s="2">
        <v>40418</v>
      </c>
      <c r="Q688" s="1" t="s">
        <v>39</v>
      </c>
      <c r="R688" s="1" t="s">
        <v>579</v>
      </c>
      <c r="S688" s="1" t="s">
        <v>41</v>
      </c>
      <c r="T688" s="1" t="s">
        <v>42</v>
      </c>
      <c r="U688" s="1" t="s">
        <v>43</v>
      </c>
      <c r="V688" s="1" t="s">
        <v>44</v>
      </c>
      <c r="W688" s="1" t="s">
        <v>45</v>
      </c>
      <c r="X688" s="1" t="s">
        <v>43</v>
      </c>
      <c r="Y688" s="2" t="s">
        <v>43</v>
      </c>
      <c r="Z688" s="1" t="s">
        <v>46</v>
      </c>
      <c r="AA688" s="1" t="s">
        <v>112</v>
      </c>
    </row>
    <row r="689" spans="1:27" x14ac:dyDescent="0.25">
      <c r="A689" s="1" t="s">
        <v>672</v>
      </c>
      <c r="B689" s="1" t="s">
        <v>673</v>
      </c>
      <c r="C689" s="1" t="s">
        <v>438</v>
      </c>
      <c r="D689" s="1" t="s">
        <v>439</v>
      </c>
      <c r="E689" s="1" t="s">
        <v>30</v>
      </c>
      <c r="F689" s="1" t="s">
        <v>112</v>
      </c>
      <c r="G689" s="1" t="s">
        <v>692</v>
      </c>
      <c r="H689" s="1" t="s">
        <v>693</v>
      </c>
      <c r="I689" s="1" t="s">
        <v>7</v>
      </c>
      <c r="J689" s="1" t="s">
        <v>694</v>
      </c>
      <c r="K689" s="1" t="s">
        <v>262</v>
      </c>
      <c r="L689" s="1" t="s">
        <v>263</v>
      </c>
      <c r="M689" s="1" t="s">
        <v>37</v>
      </c>
      <c r="N689" s="2">
        <v>60334</v>
      </c>
      <c r="O689" s="1" t="s">
        <v>38</v>
      </c>
      <c r="P689" s="2">
        <v>60334</v>
      </c>
      <c r="Q689" s="1" t="s">
        <v>39</v>
      </c>
      <c r="R689" s="1" t="s">
        <v>579</v>
      </c>
      <c r="S689" s="1" t="s">
        <v>41</v>
      </c>
      <c r="T689" s="1" t="s">
        <v>42</v>
      </c>
      <c r="U689" s="1" t="s">
        <v>43</v>
      </c>
      <c r="V689" s="1" t="s">
        <v>44</v>
      </c>
      <c r="W689" s="1" t="s">
        <v>45</v>
      </c>
      <c r="X689" s="1" t="s">
        <v>43</v>
      </c>
      <c r="Y689" s="2" t="s">
        <v>43</v>
      </c>
      <c r="Z689" s="1" t="s">
        <v>46</v>
      </c>
      <c r="AA689" s="1" t="s">
        <v>112</v>
      </c>
    </row>
    <row r="690" spans="1:27" x14ac:dyDescent="0.25">
      <c r="A690" s="1" t="s">
        <v>672</v>
      </c>
      <c r="B690" s="1" t="s">
        <v>673</v>
      </c>
      <c r="C690" s="1" t="s">
        <v>438</v>
      </c>
      <c r="D690" s="1" t="s">
        <v>439</v>
      </c>
      <c r="E690" s="1" t="s">
        <v>30</v>
      </c>
      <c r="F690" s="1" t="s">
        <v>141</v>
      </c>
      <c r="G690" s="1" t="s">
        <v>4390</v>
      </c>
      <c r="H690" s="1" t="s">
        <v>4391</v>
      </c>
      <c r="I690" s="1" t="s">
        <v>7</v>
      </c>
      <c r="J690" s="1" t="s">
        <v>4392</v>
      </c>
      <c r="K690" s="1" t="s">
        <v>3428</v>
      </c>
      <c r="L690" s="1" t="s">
        <v>3429</v>
      </c>
      <c r="M690" s="1" t="s">
        <v>4296</v>
      </c>
      <c r="N690" s="2">
        <v>338800</v>
      </c>
      <c r="O690" s="1" t="s">
        <v>38</v>
      </c>
      <c r="P690" s="2">
        <v>338800</v>
      </c>
      <c r="Q690" s="1" t="s">
        <v>83</v>
      </c>
      <c r="R690" s="1" t="s">
        <v>40</v>
      </c>
      <c r="S690" s="1" t="s">
        <v>54</v>
      </c>
      <c r="T690" s="1" t="s">
        <v>42</v>
      </c>
      <c r="U690" s="1" t="s">
        <v>43</v>
      </c>
      <c r="V690" s="1" t="s">
        <v>55</v>
      </c>
      <c r="W690" s="1" t="s">
        <v>56</v>
      </c>
      <c r="X690" s="1" t="s">
        <v>58</v>
      </c>
      <c r="Y690" s="2">
        <v>338800</v>
      </c>
      <c r="Z690" s="1" t="s">
        <v>205</v>
      </c>
      <c r="AA690" s="1" t="s">
        <v>228</v>
      </c>
    </row>
    <row r="691" spans="1:27" x14ac:dyDescent="0.25">
      <c r="A691" s="1" t="s">
        <v>672</v>
      </c>
      <c r="B691" s="1" t="s">
        <v>673</v>
      </c>
      <c r="C691" s="1" t="s">
        <v>438</v>
      </c>
      <c r="D691" s="1" t="s">
        <v>439</v>
      </c>
      <c r="E691" s="1" t="s">
        <v>30</v>
      </c>
      <c r="F691" s="1" t="s">
        <v>149</v>
      </c>
      <c r="G691" s="1" t="s">
        <v>4393</v>
      </c>
      <c r="H691" s="1" t="s">
        <v>4394</v>
      </c>
      <c r="I691" s="1" t="s">
        <v>7</v>
      </c>
      <c r="J691" s="1" t="s">
        <v>4395</v>
      </c>
      <c r="K691" s="1" t="s">
        <v>3428</v>
      </c>
      <c r="L691" s="1" t="s">
        <v>3429</v>
      </c>
      <c r="M691" s="1" t="s">
        <v>4296</v>
      </c>
      <c r="N691" s="2">
        <v>1490000</v>
      </c>
      <c r="O691" s="1" t="s">
        <v>38</v>
      </c>
      <c r="P691" s="2">
        <v>1490000</v>
      </c>
      <c r="Q691" s="1" t="s">
        <v>83</v>
      </c>
      <c r="R691" s="1" t="s">
        <v>40</v>
      </c>
      <c r="S691" s="1" t="s">
        <v>54</v>
      </c>
      <c r="T691" s="1" t="s">
        <v>42</v>
      </c>
      <c r="U691" s="1" t="s">
        <v>43</v>
      </c>
      <c r="V691" s="1" t="s">
        <v>55</v>
      </c>
      <c r="W691" s="1" t="s">
        <v>56</v>
      </c>
      <c r="X691" s="1" t="s">
        <v>43</v>
      </c>
      <c r="Y691" s="2" t="s">
        <v>43</v>
      </c>
      <c r="Z691" s="1" t="s">
        <v>46</v>
      </c>
      <c r="AA691" s="1" t="s">
        <v>131</v>
      </c>
    </row>
    <row r="692" spans="1:27" x14ac:dyDescent="0.25">
      <c r="A692" s="1" t="s">
        <v>672</v>
      </c>
      <c r="B692" s="1" t="s">
        <v>673</v>
      </c>
      <c r="C692" s="1" t="s">
        <v>438</v>
      </c>
      <c r="D692" s="1" t="s">
        <v>439</v>
      </c>
      <c r="E692" s="1" t="s">
        <v>30</v>
      </c>
      <c r="F692" s="1" t="s">
        <v>149</v>
      </c>
      <c r="G692" s="1" t="s">
        <v>4396</v>
      </c>
      <c r="H692" s="1" t="s">
        <v>4397</v>
      </c>
      <c r="I692" s="1" t="s">
        <v>7</v>
      </c>
      <c r="J692" s="1" t="s">
        <v>4398</v>
      </c>
      <c r="K692" s="1" t="s">
        <v>3428</v>
      </c>
      <c r="L692" s="1" t="s">
        <v>3429</v>
      </c>
      <c r="M692" s="1" t="s">
        <v>4296</v>
      </c>
      <c r="N692" s="2">
        <v>590000</v>
      </c>
      <c r="O692" s="1" t="s">
        <v>38</v>
      </c>
      <c r="P692" s="2">
        <v>590000</v>
      </c>
      <c r="Q692" s="1" t="s">
        <v>83</v>
      </c>
      <c r="R692" s="1" t="s">
        <v>40</v>
      </c>
      <c r="S692" s="1" t="s">
        <v>54</v>
      </c>
      <c r="T692" s="1" t="s">
        <v>42</v>
      </c>
      <c r="U692" s="1" t="s">
        <v>43</v>
      </c>
      <c r="V692" s="1" t="s">
        <v>55</v>
      </c>
      <c r="W692" s="1" t="s">
        <v>56</v>
      </c>
      <c r="X692" s="1" t="s">
        <v>43</v>
      </c>
      <c r="Y692" s="2" t="s">
        <v>43</v>
      </c>
      <c r="Z692" s="1" t="s">
        <v>46</v>
      </c>
      <c r="AA692" s="1" t="s">
        <v>131</v>
      </c>
    </row>
    <row r="693" spans="1:27" x14ac:dyDescent="0.25">
      <c r="A693" s="1" t="s">
        <v>672</v>
      </c>
      <c r="B693" s="1" t="s">
        <v>673</v>
      </c>
      <c r="C693" s="1" t="s">
        <v>438</v>
      </c>
      <c r="D693" s="1" t="s">
        <v>439</v>
      </c>
      <c r="E693" s="1" t="s">
        <v>30</v>
      </c>
      <c r="F693" s="1" t="s">
        <v>149</v>
      </c>
      <c r="G693" s="1" t="s">
        <v>4399</v>
      </c>
      <c r="H693" s="1" t="s">
        <v>4400</v>
      </c>
      <c r="I693" s="1" t="s">
        <v>7</v>
      </c>
      <c r="J693" s="1" t="s">
        <v>4401</v>
      </c>
      <c r="K693" s="1" t="s">
        <v>3428</v>
      </c>
      <c r="L693" s="1" t="s">
        <v>3429</v>
      </c>
      <c r="M693" s="1" t="s">
        <v>4296</v>
      </c>
      <c r="N693" s="2">
        <v>1180000</v>
      </c>
      <c r="O693" s="1" t="s">
        <v>38</v>
      </c>
      <c r="P693" s="2">
        <v>1180000</v>
      </c>
      <c r="Q693" s="1" t="s">
        <v>83</v>
      </c>
      <c r="R693" s="1" t="s">
        <v>40</v>
      </c>
      <c r="S693" s="1" t="s">
        <v>54</v>
      </c>
      <c r="T693" s="1" t="s">
        <v>42</v>
      </c>
      <c r="U693" s="1" t="s">
        <v>43</v>
      </c>
      <c r="V693" s="1" t="s">
        <v>55</v>
      </c>
      <c r="W693" s="1" t="s">
        <v>56</v>
      </c>
      <c r="X693" s="1" t="s">
        <v>43</v>
      </c>
      <c r="Y693" s="2" t="s">
        <v>43</v>
      </c>
      <c r="Z693" s="1" t="s">
        <v>46</v>
      </c>
      <c r="AA693" s="1" t="s">
        <v>131</v>
      </c>
    </row>
    <row r="694" spans="1:27" x14ac:dyDescent="0.25">
      <c r="A694" s="1" t="s">
        <v>672</v>
      </c>
      <c r="B694" s="1" t="s">
        <v>673</v>
      </c>
      <c r="C694" s="1" t="s">
        <v>438</v>
      </c>
      <c r="D694" s="1" t="s">
        <v>439</v>
      </c>
      <c r="E694" s="1" t="s">
        <v>30</v>
      </c>
      <c r="F694" s="1" t="s">
        <v>57</v>
      </c>
      <c r="G694" s="1" t="s">
        <v>4402</v>
      </c>
      <c r="H694" s="1" t="s">
        <v>4403</v>
      </c>
      <c r="I694" s="1" t="s">
        <v>7</v>
      </c>
      <c r="J694" s="1" t="s">
        <v>4404</v>
      </c>
      <c r="K694" s="1" t="s">
        <v>3428</v>
      </c>
      <c r="L694" s="1" t="s">
        <v>3429</v>
      </c>
      <c r="M694" s="1" t="s">
        <v>4296</v>
      </c>
      <c r="N694" s="2">
        <v>225000</v>
      </c>
      <c r="O694" s="1" t="s">
        <v>38</v>
      </c>
      <c r="P694" s="2">
        <v>225000</v>
      </c>
      <c r="Q694" s="1" t="s">
        <v>83</v>
      </c>
      <c r="R694" s="1" t="s">
        <v>40</v>
      </c>
      <c r="S694" s="1" t="s">
        <v>54</v>
      </c>
      <c r="T694" s="1" t="s">
        <v>42</v>
      </c>
      <c r="U694" s="1" t="s">
        <v>43</v>
      </c>
      <c r="V694" s="1" t="s">
        <v>55</v>
      </c>
      <c r="W694" s="1" t="s">
        <v>56</v>
      </c>
      <c r="X694" s="1" t="s">
        <v>95</v>
      </c>
      <c r="Y694" s="2">
        <v>225000</v>
      </c>
      <c r="Z694" s="1" t="s">
        <v>205</v>
      </c>
      <c r="AA694" s="1" t="s">
        <v>76</v>
      </c>
    </row>
    <row r="695" spans="1:27" x14ac:dyDescent="0.25">
      <c r="A695" s="1" t="s">
        <v>672</v>
      </c>
      <c r="B695" s="1" t="s">
        <v>673</v>
      </c>
      <c r="C695" s="1" t="s">
        <v>438</v>
      </c>
      <c r="D695" s="1" t="s">
        <v>439</v>
      </c>
      <c r="E695" s="1" t="s">
        <v>30</v>
      </c>
      <c r="F695" s="1" t="s">
        <v>155</v>
      </c>
      <c r="G695" s="1" t="s">
        <v>4405</v>
      </c>
      <c r="H695" s="1" t="s">
        <v>4406</v>
      </c>
      <c r="I695" s="1" t="s">
        <v>7</v>
      </c>
      <c r="J695" s="1" t="s">
        <v>4404</v>
      </c>
      <c r="K695" s="1" t="s">
        <v>3428</v>
      </c>
      <c r="L695" s="1" t="s">
        <v>3429</v>
      </c>
      <c r="M695" s="1" t="s">
        <v>4296</v>
      </c>
      <c r="N695" s="2">
        <v>50000</v>
      </c>
      <c r="O695" s="1" t="s">
        <v>38</v>
      </c>
      <c r="P695" s="2">
        <v>50000</v>
      </c>
      <c r="Q695" s="1" t="s">
        <v>83</v>
      </c>
      <c r="R695" s="1" t="s">
        <v>40</v>
      </c>
      <c r="S695" s="1" t="s">
        <v>54</v>
      </c>
      <c r="T695" s="1" t="s">
        <v>42</v>
      </c>
      <c r="U695" s="1" t="s">
        <v>43</v>
      </c>
      <c r="V695" s="1" t="s">
        <v>55</v>
      </c>
      <c r="W695" s="1" t="s">
        <v>56</v>
      </c>
      <c r="X695" s="1" t="s">
        <v>43</v>
      </c>
      <c r="Y695" s="2" t="s">
        <v>43</v>
      </c>
      <c r="Z695" s="1" t="s">
        <v>46</v>
      </c>
      <c r="AA695" s="1" t="s">
        <v>155</v>
      </c>
    </row>
    <row r="696" spans="1:27" x14ac:dyDescent="0.25">
      <c r="A696" s="1" t="s">
        <v>672</v>
      </c>
      <c r="B696" s="1" t="s">
        <v>673</v>
      </c>
      <c r="C696" s="1" t="s">
        <v>438</v>
      </c>
      <c r="D696" s="1" t="s">
        <v>439</v>
      </c>
      <c r="E696" s="1" t="s">
        <v>30</v>
      </c>
      <c r="F696" s="1" t="s">
        <v>273</v>
      </c>
      <c r="G696" s="1" t="s">
        <v>4407</v>
      </c>
      <c r="H696" s="1" t="s">
        <v>4408</v>
      </c>
      <c r="I696" s="1" t="s">
        <v>7</v>
      </c>
      <c r="J696" s="1" t="s">
        <v>4409</v>
      </c>
      <c r="K696" s="1" t="s">
        <v>3428</v>
      </c>
      <c r="L696" s="1" t="s">
        <v>3429</v>
      </c>
      <c r="M696" s="1" t="s">
        <v>4296</v>
      </c>
      <c r="N696" s="2">
        <v>2720000</v>
      </c>
      <c r="O696" s="1" t="s">
        <v>38</v>
      </c>
      <c r="P696" s="2">
        <v>2720000</v>
      </c>
      <c r="Q696" s="1" t="s">
        <v>83</v>
      </c>
      <c r="R696" s="1" t="s">
        <v>40</v>
      </c>
      <c r="S696" s="1" t="s">
        <v>54</v>
      </c>
      <c r="T696" s="1" t="s">
        <v>42</v>
      </c>
      <c r="U696" s="1" t="s">
        <v>43</v>
      </c>
      <c r="V696" s="1" t="s">
        <v>55</v>
      </c>
      <c r="W696" s="1" t="s">
        <v>56</v>
      </c>
      <c r="X696" s="1" t="s">
        <v>43</v>
      </c>
      <c r="Y696" s="2" t="s">
        <v>43</v>
      </c>
      <c r="Z696" s="1" t="s">
        <v>46</v>
      </c>
      <c r="AA696" s="1" t="s">
        <v>131</v>
      </c>
    </row>
    <row r="697" spans="1:27" x14ac:dyDescent="0.25">
      <c r="A697" s="1" t="s">
        <v>672</v>
      </c>
      <c r="B697" s="1" t="s">
        <v>673</v>
      </c>
      <c r="C697" s="1" t="s">
        <v>438</v>
      </c>
      <c r="D697" s="1" t="s">
        <v>439</v>
      </c>
      <c r="E697" s="1" t="s">
        <v>30</v>
      </c>
      <c r="F697" s="1" t="s">
        <v>109</v>
      </c>
      <c r="G697" s="1" t="s">
        <v>4410</v>
      </c>
      <c r="H697" s="1" t="s">
        <v>4411</v>
      </c>
      <c r="I697" s="1" t="s">
        <v>7</v>
      </c>
      <c r="J697" s="1" t="s">
        <v>4412</v>
      </c>
      <c r="K697" s="1" t="s">
        <v>3428</v>
      </c>
      <c r="L697" s="1" t="s">
        <v>3429</v>
      </c>
      <c r="M697" s="1" t="s">
        <v>4296</v>
      </c>
      <c r="N697" s="2">
        <v>540004</v>
      </c>
      <c r="O697" s="1" t="s">
        <v>38</v>
      </c>
      <c r="P697" s="2">
        <v>540004</v>
      </c>
      <c r="Q697" s="1" t="s">
        <v>83</v>
      </c>
      <c r="R697" s="1" t="s">
        <v>40</v>
      </c>
      <c r="S697" s="1" t="s">
        <v>54</v>
      </c>
      <c r="T697" s="1" t="s">
        <v>42</v>
      </c>
      <c r="U697" s="1" t="s">
        <v>43</v>
      </c>
      <c r="V697" s="1" t="s">
        <v>55</v>
      </c>
      <c r="W697" s="1" t="s">
        <v>56</v>
      </c>
      <c r="X697" s="1" t="s">
        <v>43</v>
      </c>
      <c r="Y697" s="2" t="s">
        <v>43</v>
      </c>
      <c r="Z697" s="1" t="s">
        <v>46</v>
      </c>
      <c r="AA697" s="1" t="s">
        <v>109</v>
      </c>
    </row>
    <row r="698" spans="1:27" x14ac:dyDescent="0.25">
      <c r="A698" s="1" t="s">
        <v>1291</v>
      </c>
      <c r="B698" s="1" t="s">
        <v>1292</v>
      </c>
      <c r="C698" s="1" t="s">
        <v>438</v>
      </c>
      <c r="D698" s="1" t="s">
        <v>439</v>
      </c>
      <c r="E698" s="1" t="s">
        <v>30</v>
      </c>
      <c r="F698" s="1" t="s">
        <v>47</v>
      </c>
      <c r="G698" s="1" t="s">
        <v>1293</v>
      </c>
      <c r="H698" s="1" t="s">
        <v>1294</v>
      </c>
      <c r="I698" s="1" t="s">
        <v>7</v>
      </c>
      <c r="J698" s="1" t="s">
        <v>1295</v>
      </c>
      <c r="K698" s="1" t="s">
        <v>316</v>
      </c>
      <c r="L698" s="1" t="s">
        <v>317</v>
      </c>
      <c r="M698" s="1" t="s">
        <v>37</v>
      </c>
      <c r="N698" s="2">
        <v>194508</v>
      </c>
      <c r="O698" s="1" t="s">
        <v>108</v>
      </c>
      <c r="P698" s="2">
        <v>21078</v>
      </c>
      <c r="Q698" s="1" t="s">
        <v>165</v>
      </c>
      <c r="R698" s="1" t="s">
        <v>40</v>
      </c>
      <c r="S698" s="1" t="s">
        <v>54</v>
      </c>
      <c r="T698" s="1" t="s">
        <v>42</v>
      </c>
      <c r="U698" s="1" t="s">
        <v>43</v>
      </c>
      <c r="V698" s="1" t="s">
        <v>55</v>
      </c>
      <c r="W698" s="1" t="s">
        <v>56</v>
      </c>
      <c r="X698" s="1" t="s">
        <v>43</v>
      </c>
      <c r="Y698" s="2" t="s">
        <v>43</v>
      </c>
      <c r="Z698" s="1" t="s">
        <v>46</v>
      </c>
      <c r="AA698" s="1" t="s">
        <v>47</v>
      </c>
    </row>
    <row r="699" spans="1:27" x14ac:dyDescent="0.25">
      <c r="A699" s="1" t="s">
        <v>1291</v>
      </c>
      <c r="B699" s="1" t="s">
        <v>1292</v>
      </c>
      <c r="C699" s="1" t="s">
        <v>438</v>
      </c>
      <c r="D699" s="1" t="s">
        <v>439</v>
      </c>
      <c r="E699" s="1" t="s">
        <v>30</v>
      </c>
      <c r="F699" s="1" t="s">
        <v>58</v>
      </c>
      <c r="G699" s="1" t="s">
        <v>1296</v>
      </c>
      <c r="H699" s="1" t="s">
        <v>1297</v>
      </c>
      <c r="I699" s="1" t="s">
        <v>7</v>
      </c>
      <c r="J699" s="1" t="s">
        <v>1298</v>
      </c>
      <c r="K699" s="1" t="s">
        <v>52</v>
      </c>
      <c r="L699" s="1" t="s">
        <v>53</v>
      </c>
      <c r="M699" s="1" t="s">
        <v>37</v>
      </c>
      <c r="N699" s="2">
        <v>97500</v>
      </c>
      <c r="O699" s="1" t="s">
        <v>38</v>
      </c>
      <c r="P699" s="2">
        <v>97500</v>
      </c>
      <c r="Q699" s="1" t="s">
        <v>83</v>
      </c>
      <c r="R699" s="1" t="s">
        <v>40</v>
      </c>
      <c r="S699" s="1" t="s">
        <v>54</v>
      </c>
      <c r="T699" s="1" t="s">
        <v>42</v>
      </c>
      <c r="U699" s="1" t="s">
        <v>43</v>
      </c>
      <c r="V699" s="1" t="s">
        <v>55</v>
      </c>
      <c r="W699" s="1" t="s">
        <v>56</v>
      </c>
      <c r="X699" s="1" t="s">
        <v>43</v>
      </c>
      <c r="Y699" s="2" t="s">
        <v>43</v>
      </c>
      <c r="Z699" s="1" t="s">
        <v>46</v>
      </c>
      <c r="AA699" s="1" t="s">
        <v>69</v>
      </c>
    </row>
    <row r="700" spans="1:27" x14ac:dyDescent="0.25">
      <c r="A700" s="1" t="s">
        <v>1291</v>
      </c>
      <c r="B700" s="1" t="s">
        <v>1292</v>
      </c>
      <c r="C700" s="1" t="s">
        <v>438</v>
      </c>
      <c r="D700" s="1" t="s">
        <v>439</v>
      </c>
      <c r="E700" s="1" t="s">
        <v>30</v>
      </c>
      <c r="F700" s="1" t="s">
        <v>58</v>
      </c>
      <c r="G700" s="1" t="s">
        <v>1299</v>
      </c>
      <c r="H700" s="1" t="s">
        <v>1300</v>
      </c>
      <c r="I700" s="1" t="s">
        <v>7</v>
      </c>
      <c r="J700" s="1" t="s">
        <v>1301</v>
      </c>
      <c r="K700" s="1" t="s">
        <v>52</v>
      </c>
      <c r="L700" s="1" t="s">
        <v>53</v>
      </c>
      <c r="M700" s="1" t="s">
        <v>37</v>
      </c>
      <c r="N700" s="2">
        <v>64800</v>
      </c>
      <c r="O700" s="1" t="s">
        <v>38</v>
      </c>
      <c r="P700" s="2">
        <v>64800</v>
      </c>
      <c r="Q700" s="1" t="s">
        <v>83</v>
      </c>
      <c r="R700" s="1" t="s">
        <v>40</v>
      </c>
      <c r="S700" s="1" t="s">
        <v>54</v>
      </c>
      <c r="T700" s="1" t="s">
        <v>42</v>
      </c>
      <c r="U700" s="1" t="s">
        <v>43</v>
      </c>
      <c r="V700" s="1" t="s">
        <v>55</v>
      </c>
      <c r="W700" s="1" t="s">
        <v>56</v>
      </c>
      <c r="X700" s="1" t="s">
        <v>43</v>
      </c>
      <c r="Y700" s="2" t="s">
        <v>43</v>
      </c>
      <c r="Z700" s="1" t="s">
        <v>46</v>
      </c>
      <c r="AA700" s="1" t="s">
        <v>69</v>
      </c>
    </row>
    <row r="701" spans="1:27" x14ac:dyDescent="0.25">
      <c r="A701" s="1" t="s">
        <v>1291</v>
      </c>
      <c r="B701" s="1" t="s">
        <v>1292</v>
      </c>
      <c r="C701" s="1" t="s">
        <v>438</v>
      </c>
      <c r="D701" s="1" t="s">
        <v>439</v>
      </c>
      <c r="E701" s="1" t="s">
        <v>30</v>
      </c>
      <c r="F701" s="1" t="s">
        <v>58</v>
      </c>
      <c r="G701" s="1" t="s">
        <v>1302</v>
      </c>
      <c r="H701" s="1" t="s">
        <v>1303</v>
      </c>
      <c r="I701" s="1" t="s">
        <v>7</v>
      </c>
      <c r="J701" s="1" t="s">
        <v>1304</v>
      </c>
      <c r="K701" s="1" t="s">
        <v>73</v>
      </c>
      <c r="L701" s="1" t="s">
        <v>74</v>
      </c>
      <c r="M701" s="1" t="s">
        <v>37</v>
      </c>
      <c r="N701" s="2">
        <v>66000</v>
      </c>
      <c r="O701" s="1" t="s">
        <v>38</v>
      </c>
      <c r="P701" s="2">
        <v>66000</v>
      </c>
      <c r="Q701" s="1" t="s">
        <v>83</v>
      </c>
      <c r="R701" s="1" t="s">
        <v>40</v>
      </c>
      <c r="S701" s="1" t="s">
        <v>54</v>
      </c>
      <c r="T701" s="1" t="s">
        <v>42</v>
      </c>
      <c r="U701" s="1" t="s">
        <v>43</v>
      </c>
      <c r="V701" s="1" t="s">
        <v>55</v>
      </c>
      <c r="W701" s="1" t="s">
        <v>56</v>
      </c>
      <c r="X701" s="1" t="s">
        <v>43</v>
      </c>
      <c r="Y701" s="2" t="s">
        <v>43</v>
      </c>
      <c r="Z701" s="1" t="s">
        <v>46</v>
      </c>
      <c r="AA701" s="1" t="s">
        <v>58</v>
      </c>
    </row>
    <row r="702" spans="1:27" x14ac:dyDescent="0.25">
      <c r="A702" s="1" t="s">
        <v>1291</v>
      </c>
      <c r="B702" s="1" t="s">
        <v>1292</v>
      </c>
      <c r="C702" s="1" t="s">
        <v>438</v>
      </c>
      <c r="D702" s="1" t="s">
        <v>439</v>
      </c>
      <c r="E702" s="1" t="s">
        <v>30</v>
      </c>
      <c r="F702" s="1" t="s">
        <v>903</v>
      </c>
      <c r="G702" s="1" t="s">
        <v>1305</v>
      </c>
      <c r="H702" s="1" t="s">
        <v>1306</v>
      </c>
      <c r="I702" s="1" t="s">
        <v>7</v>
      </c>
      <c r="J702" s="1" t="s">
        <v>1307</v>
      </c>
      <c r="K702" s="1" t="s">
        <v>250</v>
      </c>
      <c r="L702" s="1" t="s">
        <v>251</v>
      </c>
      <c r="M702" s="1" t="s">
        <v>37</v>
      </c>
      <c r="N702" s="2">
        <v>465000</v>
      </c>
      <c r="O702" s="1" t="s">
        <v>38</v>
      </c>
      <c r="P702" s="2">
        <v>465000</v>
      </c>
      <c r="Q702" s="1" t="s">
        <v>83</v>
      </c>
      <c r="R702" s="1" t="s">
        <v>40</v>
      </c>
      <c r="S702" s="1" t="s">
        <v>54</v>
      </c>
      <c r="T702" s="1" t="s">
        <v>42</v>
      </c>
      <c r="U702" s="1" t="s">
        <v>43</v>
      </c>
      <c r="V702" s="1" t="s">
        <v>55</v>
      </c>
      <c r="W702" s="1" t="s">
        <v>56</v>
      </c>
      <c r="X702" s="1" t="s">
        <v>43</v>
      </c>
      <c r="Y702" s="2" t="s">
        <v>43</v>
      </c>
      <c r="Z702" s="1" t="s">
        <v>46</v>
      </c>
      <c r="AA702" s="1" t="s">
        <v>273</v>
      </c>
    </row>
    <row r="703" spans="1:27" x14ac:dyDescent="0.25">
      <c r="A703" s="1" t="s">
        <v>1291</v>
      </c>
      <c r="B703" s="1" t="s">
        <v>1292</v>
      </c>
      <c r="C703" s="1" t="s">
        <v>438</v>
      </c>
      <c r="D703" s="1" t="s">
        <v>439</v>
      </c>
      <c r="E703" s="1" t="s">
        <v>30</v>
      </c>
      <c r="F703" s="1" t="s">
        <v>155</v>
      </c>
      <c r="G703" s="1" t="s">
        <v>1308</v>
      </c>
      <c r="H703" s="1" t="s">
        <v>1309</v>
      </c>
      <c r="I703" s="1" t="s">
        <v>7</v>
      </c>
      <c r="J703" s="1" t="s">
        <v>1310</v>
      </c>
      <c r="K703" s="1" t="s">
        <v>495</v>
      </c>
      <c r="L703" s="1" t="s">
        <v>496</v>
      </c>
      <c r="M703" s="1" t="s">
        <v>37</v>
      </c>
      <c r="N703" s="2">
        <v>100000</v>
      </c>
      <c r="O703" s="1" t="s">
        <v>38</v>
      </c>
      <c r="P703" s="2">
        <v>100000</v>
      </c>
      <c r="Q703" s="1" t="s">
        <v>83</v>
      </c>
      <c r="R703" s="1" t="s">
        <v>40</v>
      </c>
      <c r="S703" s="1" t="s">
        <v>54</v>
      </c>
      <c r="T703" s="1" t="s">
        <v>42</v>
      </c>
      <c r="U703" s="1" t="s">
        <v>43</v>
      </c>
      <c r="V703" s="1" t="s">
        <v>55</v>
      </c>
      <c r="W703" s="1" t="s">
        <v>56</v>
      </c>
      <c r="X703" s="1" t="s">
        <v>43</v>
      </c>
      <c r="Y703" s="2" t="s">
        <v>43</v>
      </c>
      <c r="Z703" s="1" t="s">
        <v>46</v>
      </c>
      <c r="AA703" s="1" t="s">
        <v>174</v>
      </c>
    </row>
    <row r="704" spans="1:27" x14ac:dyDescent="0.25">
      <c r="A704" s="1" t="s">
        <v>1291</v>
      </c>
      <c r="B704" s="1" t="s">
        <v>1292</v>
      </c>
      <c r="C704" s="1" t="s">
        <v>438</v>
      </c>
      <c r="D704" s="1" t="s">
        <v>439</v>
      </c>
      <c r="E704" s="1" t="s">
        <v>30</v>
      </c>
      <c r="F704" s="1" t="s">
        <v>95</v>
      </c>
      <c r="G704" s="1" t="s">
        <v>1311</v>
      </c>
      <c r="H704" s="1" t="s">
        <v>1312</v>
      </c>
      <c r="I704" s="1" t="s">
        <v>7</v>
      </c>
      <c r="J704" s="1" t="s">
        <v>1313</v>
      </c>
      <c r="K704" s="1" t="s">
        <v>52</v>
      </c>
      <c r="L704" s="1" t="s">
        <v>53</v>
      </c>
      <c r="M704" s="1" t="s">
        <v>37</v>
      </c>
      <c r="N704" s="2">
        <v>75000</v>
      </c>
      <c r="O704" s="1" t="s">
        <v>38</v>
      </c>
      <c r="P704" s="2">
        <v>75000</v>
      </c>
      <c r="Q704" s="1" t="s">
        <v>83</v>
      </c>
      <c r="R704" s="1" t="s">
        <v>40</v>
      </c>
      <c r="S704" s="1" t="s">
        <v>54</v>
      </c>
      <c r="T704" s="1" t="s">
        <v>42</v>
      </c>
      <c r="U704" s="1" t="s">
        <v>43</v>
      </c>
      <c r="V704" s="1" t="s">
        <v>55</v>
      </c>
      <c r="W704" s="1" t="s">
        <v>56</v>
      </c>
      <c r="X704" s="1" t="s">
        <v>43</v>
      </c>
      <c r="Y704" s="2" t="s">
        <v>43</v>
      </c>
      <c r="Z704" s="1" t="s">
        <v>46</v>
      </c>
      <c r="AA704" s="1" t="s">
        <v>69</v>
      </c>
    </row>
    <row r="705" spans="1:27" x14ac:dyDescent="0.25">
      <c r="A705" s="1" t="s">
        <v>1291</v>
      </c>
      <c r="B705" s="1" t="s">
        <v>1292</v>
      </c>
      <c r="C705" s="1" t="s">
        <v>438</v>
      </c>
      <c r="D705" s="1" t="s">
        <v>439</v>
      </c>
      <c r="E705" s="1" t="s">
        <v>30</v>
      </c>
      <c r="F705" s="1" t="s">
        <v>174</v>
      </c>
      <c r="G705" s="1" t="s">
        <v>1314</v>
      </c>
      <c r="H705" s="1" t="s">
        <v>1315</v>
      </c>
      <c r="I705" s="1" t="s">
        <v>7</v>
      </c>
      <c r="J705" s="1" t="s">
        <v>1316</v>
      </c>
      <c r="K705" s="1" t="s">
        <v>135</v>
      </c>
      <c r="L705" s="1" t="s">
        <v>136</v>
      </c>
      <c r="M705" s="1" t="s">
        <v>37</v>
      </c>
      <c r="N705" s="2">
        <v>242000</v>
      </c>
      <c r="O705" s="1" t="s">
        <v>38</v>
      </c>
      <c r="P705" s="2">
        <v>242000</v>
      </c>
      <c r="Q705" s="1" t="s">
        <v>83</v>
      </c>
      <c r="R705" s="1" t="s">
        <v>40</v>
      </c>
      <c r="S705" s="1" t="s">
        <v>54</v>
      </c>
      <c r="T705" s="1" t="s">
        <v>42</v>
      </c>
      <c r="U705" s="1" t="s">
        <v>43</v>
      </c>
      <c r="V705" s="1" t="s">
        <v>55</v>
      </c>
      <c r="W705" s="1" t="s">
        <v>56</v>
      </c>
      <c r="X705" s="1" t="s">
        <v>43</v>
      </c>
      <c r="Y705" s="2" t="s">
        <v>43</v>
      </c>
      <c r="Z705" s="1" t="s">
        <v>46</v>
      </c>
      <c r="AA705" s="1" t="s">
        <v>252</v>
      </c>
    </row>
    <row r="706" spans="1:27" x14ac:dyDescent="0.25">
      <c r="A706" s="1" t="s">
        <v>1291</v>
      </c>
      <c r="B706" s="1" t="s">
        <v>1292</v>
      </c>
      <c r="C706" s="1" t="s">
        <v>438</v>
      </c>
      <c r="D706" s="1" t="s">
        <v>439</v>
      </c>
      <c r="E706" s="1" t="s">
        <v>30</v>
      </c>
      <c r="F706" s="1" t="s">
        <v>64</v>
      </c>
      <c r="G706" s="1" t="s">
        <v>1317</v>
      </c>
      <c r="H706" s="1" t="s">
        <v>1318</v>
      </c>
      <c r="I706" s="1" t="s">
        <v>7</v>
      </c>
      <c r="J706" s="1" t="s">
        <v>1319</v>
      </c>
      <c r="K706" s="1" t="s">
        <v>610</v>
      </c>
      <c r="L706" s="1" t="s">
        <v>611</v>
      </c>
      <c r="M706" s="1" t="s">
        <v>37</v>
      </c>
      <c r="N706" s="2">
        <v>219000</v>
      </c>
      <c r="O706" s="1" t="s">
        <v>38</v>
      </c>
      <c r="P706" s="2">
        <v>219000</v>
      </c>
      <c r="Q706" s="1" t="s">
        <v>83</v>
      </c>
      <c r="R706" s="1" t="s">
        <v>40</v>
      </c>
      <c r="S706" s="1" t="s">
        <v>54</v>
      </c>
      <c r="T706" s="1" t="s">
        <v>42</v>
      </c>
      <c r="U706" s="1" t="s">
        <v>43</v>
      </c>
      <c r="V706" s="1" t="s">
        <v>55</v>
      </c>
      <c r="W706" s="1" t="s">
        <v>56</v>
      </c>
      <c r="X706" s="1" t="s">
        <v>43</v>
      </c>
      <c r="Y706" s="2" t="s">
        <v>43</v>
      </c>
      <c r="Z706" s="1" t="s">
        <v>46</v>
      </c>
      <c r="AA706" s="1" t="s">
        <v>228</v>
      </c>
    </row>
    <row r="707" spans="1:27" x14ac:dyDescent="0.25">
      <c r="A707" s="1" t="s">
        <v>1291</v>
      </c>
      <c r="B707" s="1" t="s">
        <v>1292</v>
      </c>
      <c r="C707" s="1" t="s">
        <v>438</v>
      </c>
      <c r="D707" s="1" t="s">
        <v>439</v>
      </c>
      <c r="E707" s="1" t="s">
        <v>30</v>
      </c>
      <c r="F707" s="1" t="s">
        <v>64</v>
      </c>
      <c r="G707" s="1" t="s">
        <v>1320</v>
      </c>
      <c r="H707" s="1" t="s">
        <v>1321</v>
      </c>
      <c r="I707" s="1" t="s">
        <v>7</v>
      </c>
      <c r="J707" s="1" t="s">
        <v>1322</v>
      </c>
      <c r="K707" s="1" t="s">
        <v>181</v>
      </c>
      <c r="L707" s="1" t="s">
        <v>182</v>
      </c>
      <c r="M707" s="1" t="s">
        <v>37</v>
      </c>
      <c r="N707" s="2">
        <v>438800</v>
      </c>
      <c r="O707" s="1" t="s">
        <v>38</v>
      </c>
      <c r="P707" s="2">
        <v>438800</v>
      </c>
      <c r="Q707" s="1" t="s">
        <v>83</v>
      </c>
      <c r="R707" s="1" t="s">
        <v>40</v>
      </c>
      <c r="S707" s="1" t="s">
        <v>54</v>
      </c>
      <c r="T707" s="1" t="s">
        <v>42</v>
      </c>
      <c r="U707" s="1" t="s">
        <v>43</v>
      </c>
      <c r="V707" s="1" t="s">
        <v>55</v>
      </c>
      <c r="W707" s="1" t="s">
        <v>56</v>
      </c>
      <c r="X707" s="1" t="s">
        <v>43</v>
      </c>
      <c r="Y707" s="2" t="s">
        <v>43</v>
      </c>
      <c r="Z707" s="1" t="s">
        <v>46</v>
      </c>
      <c r="AA707" s="1" t="s">
        <v>228</v>
      </c>
    </row>
    <row r="708" spans="1:27" x14ac:dyDescent="0.25">
      <c r="A708" s="1" t="s">
        <v>1291</v>
      </c>
      <c r="B708" s="1" t="s">
        <v>1292</v>
      </c>
      <c r="C708" s="1" t="s">
        <v>438</v>
      </c>
      <c r="D708" s="1" t="s">
        <v>439</v>
      </c>
      <c r="E708" s="1" t="s">
        <v>30</v>
      </c>
      <c r="F708" s="1" t="s">
        <v>189</v>
      </c>
      <c r="G708" s="1" t="s">
        <v>1323</v>
      </c>
      <c r="H708" s="1" t="s">
        <v>1324</v>
      </c>
      <c r="I708" s="1" t="s">
        <v>7</v>
      </c>
      <c r="J708" s="1" t="s">
        <v>1325</v>
      </c>
      <c r="K708" s="1" t="s">
        <v>91</v>
      </c>
      <c r="L708" s="1" t="s">
        <v>92</v>
      </c>
      <c r="M708" s="1" t="s">
        <v>37</v>
      </c>
      <c r="N708" s="2">
        <v>182000</v>
      </c>
      <c r="O708" s="1" t="s">
        <v>38</v>
      </c>
      <c r="P708" s="2">
        <v>182000</v>
      </c>
      <c r="Q708" s="1" t="s">
        <v>83</v>
      </c>
      <c r="R708" s="1" t="s">
        <v>40</v>
      </c>
      <c r="S708" s="1" t="s">
        <v>54</v>
      </c>
      <c r="T708" s="1" t="s">
        <v>42</v>
      </c>
      <c r="U708" s="1" t="s">
        <v>43</v>
      </c>
      <c r="V708" s="1" t="s">
        <v>55</v>
      </c>
      <c r="W708" s="1" t="s">
        <v>56</v>
      </c>
      <c r="X708" s="1" t="s">
        <v>43</v>
      </c>
      <c r="Y708" s="2" t="s">
        <v>43</v>
      </c>
      <c r="Z708" s="1" t="s">
        <v>46</v>
      </c>
      <c r="AA708" s="1" t="s">
        <v>189</v>
      </c>
    </row>
    <row r="709" spans="1:27" x14ac:dyDescent="0.25">
      <c r="A709" s="1" t="s">
        <v>1291</v>
      </c>
      <c r="B709" s="1" t="s">
        <v>1292</v>
      </c>
      <c r="C709" s="1" t="s">
        <v>438</v>
      </c>
      <c r="D709" s="1" t="s">
        <v>439</v>
      </c>
      <c r="E709" s="1" t="s">
        <v>30</v>
      </c>
      <c r="F709" s="1" t="s">
        <v>95</v>
      </c>
      <c r="G709" s="1" t="s">
        <v>3151</v>
      </c>
      <c r="H709" s="1" t="s">
        <v>3152</v>
      </c>
      <c r="I709" s="1" t="s">
        <v>7</v>
      </c>
      <c r="J709" s="1" t="s">
        <v>3153</v>
      </c>
      <c r="K709" s="1" t="s">
        <v>3154</v>
      </c>
      <c r="L709" s="1" t="s">
        <v>3155</v>
      </c>
      <c r="M709" s="1" t="s">
        <v>3055</v>
      </c>
      <c r="N709" s="2">
        <v>49950</v>
      </c>
      <c r="O709" s="1" t="s">
        <v>38</v>
      </c>
      <c r="P709" s="2">
        <v>49950</v>
      </c>
      <c r="Q709" s="1" t="s">
        <v>83</v>
      </c>
      <c r="R709" s="1" t="s">
        <v>40</v>
      </c>
      <c r="S709" s="1" t="s">
        <v>54</v>
      </c>
      <c r="T709" s="1" t="s">
        <v>42</v>
      </c>
      <c r="U709" s="1" t="s">
        <v>43</v>
      </c>
      <c r="V709" s="1" t="s">
        <v>237</v>
      </c>
      <c r="W709" s="1" t="s">
        <v>238</v>
      </c>
      <c r="X709" s="1" t="s">
        <v>43</v>
      </c>
      <c r="Y709" s="2" t="s">
        <v>43</v>
      </c>
      <c r="Z709" s="1" t="s">
        <v>46</v>
      </c>
      <c r="AA709" s="1" t="s">
        <v>69</v>
      </c>
    </row>
    <row r="710" spans="1:27" x14ac:dyDescent="0.25">
      <c r="A710" s="1" t="s">
        <v>1291</v>
      </c>
      <c r="B710" s="1" t="s">
        <v>1292</v>
      </c>
      <c r="C710" s="1" t="s">
        <v>438</v>
      </c>
      <c r="D710" s="1" t="s">
        <v>439</v>
      </c>
      <c r="E710" s="1" t="s">
        <v>30</v>
      </c>
      <c r="F710" s="1" t="s">
        <v>95</v>
      </c>
      <c r="G710" s="1" t="s">
        <v>3156</v>
      </c>
      <c r="H710" s="1" t="s">
        <v>3157</v>
      </c>
      <c r="I710" s="1" t="s">
        <v>7</v>
      </c>
      <c r="J710" s="1" t="s">
        <v>3158</v>
      </c>
      <c r="K710" s="1" t="s">
        <v>3154</v>
      </c>
      <c r="L710" s="1" t="s">
        <v>3155</v>
      </c>
      <c r="M710" s="1" t="s">
        <v>3055</v>
      </c>
      <c r="N710" s="2">
        <v>55200</v>
      </c>
      <c r="O710" s="1" t="s">
        <v>38</v>
      </c>
      <c r="P710" s="2">
        <v>55200</v>
      </c>
      <c r="Q710" s="1" t="s">
        <v>83</v>
      </c>
      <c r="R710" s="1" t="s">
        <v>40</v>
      </c>
      <c r="S710" s="1" t="s">
        <v>54</v>
      </c>
      <c r="T710" s="1" t="s">
        <v>42</v>
      </c>
      <c r="U710" s="1" t="s">
        <v>43</v>
      </c>
      <c r="V710" s="1" t="s">
        <v>55</v>
      </c>
      <c r="W710" s="1" t="s">
        <v>56</v>
      </c>
      <c r="X710" s="1" t="s">
        <v>43</v>
      </c>
      <c r="Y710" s="2" t="s">
        <v>43</v>
      </c>
      <c r="Z710" s="1" t="s">
        <v>46</v>
      </c>
      <c r="AA710" s="1" t="s">
        <v>69</v>
      </c>
    </row>
    <row r="711" spans="1:27" x14ac:dyDescent="0.25">
      <c r="A711" s="1" t="s">
        <v>1291</v>
      </c>
      <c r="B711" s="1" t="s">
        <v>1292</v>
      </c>
      <c r="C711" s="1" t="s">
        <v>438</v>
      </c>
      <c r="D711" s="1" t="s">
        <v>439</v>
      </c>
      <c r="E711" s="1" t="s">
        <v>30</v>
      </c>
      <c r="F711" s="1" t="s">
        <v>95</v>
      </c>
      <c r="G711" s="1" t="s">
        <v>3159</v>
      </c>
      <c r="H711" s="1" t="s">
        <v>3160</v>
      </c>
      <c r="I711" s="1" t="s">
        <v>7</v>
      </c>
      <c r="J711" s="1" t="s">
        <v>3161</v>
      </c>
      <c r="K711" s="1" t="s">
        <v>3097</v>
      </c>
      <c r="L711" s="1" t="s">
        <v>3055</v>
      </c>
      <c r="M711" s="1" t="s">
        <v>3055</v>
      </c>
      <c r="N711" s="2">
        <v>79680</v>
      </c>
      <c r="O711" s="1" t="s">
        <v>38</v>
      </c>
      <c r="P711" s="2">
        <v>79680</v>
      </c>
      <c r="Q711" s="1" t="s">
        <v>83</v>
      </c>
      <c r="R711" s="1" t="s">
        <v>40</v>
      </c>
      <c r="S711" s="1" t="s">
        <v>54</v>
      </c>
      <c r="T711" s="1" t="s">
        <v>42</v>
      </c>
      <c r="U711" s="1" t="s">
        <v>43</v>
      </c>
      <c r="V711" s="1" t="s">
        <v>55</v>
      </c>
      <c r="W711" s="1" t="s">
        <v>56</v>
      </c>
      <c r="X711" s="1" t="s">
        <v>43</v>
      </c>
      <c r="Y711" s="2" t="s">
        <v>43</v>
      </c>
      <c r="Z711" s="1" t="s">
        <v>46</v>
      </c>
      <c r="AA711" s="1" t="s">
        <v>69</v>
      </c>
    </row>
    <row r="712" spans="1:27" x14ac:dyDescent="0.25">
      <c r="A712" s="1" t="s">
        <v>1291</v>
      </c>
      <c r="B712" s="1" t="s">
        <v>1292</v>
      </c>
      <c r="C712" s="1" t="s">
        <v>438</v>
      </c>
      <c r="D712" s="1" t="s">
        <v>439</v>
      </c>
      <c r="E712" s="1" t="s">
        <v>30</v>
      </c>
      <c r="F712" s="1" t="s">
        <v>109</v>
      </c>
      <c r="G712" s="1" t="s">
        <v>4569</v>
      </c>
      <c r="H712" s="1" t="s">
        <v>4570</v>
      </c>
      <c r="I712" s="1" t="s">
        <v>7</v>
      </c>
      <c r="J712" s="1" t="s">
        <v>4571</v>
      </c>
      <c r="K712" s="1" t="s">
        <v>3506</v>
      </c>
      <c r="L712" s="1" t="s">
        <v>3507</v>
      </c>
      <c r="M712" s="1" t="s">
        <v>4296</v>
      </c>
      <c r="N712" s="2">
        <v>8553600</v>
      </c>
      <c r="O712" s="1" t="s">
        <v>38</v>
      </c>
      <c r="P712" s="2">
        <v>8553600</v>
      </c>
      <c r="Q712" s="1" t="s">
        <v>83</v>
      </c>
      <c r="R712" s="1" t="s">
        <v>40</v>
      </c>
      <c r="S712" s="1" t="s">
        <v>54</v>
      </c>
      <c r="T712" s="1" t="s">
        <v>42</v>
      </c>
      <c r="U712" s="1" t="s">
        <v>43</v>
      </c>
      <c r="V712" s="1" t="s">
        <v>55</v>
      </c>
      <c r="W712" s="1" t="s">
        <v>56</v>
      </c>
      <c r="X712" s="1" t="s">
        <v>43</v>
      </c>
      <c r="Y712" s="2" t="s">
        <v>43</v>
      </c>
      <c r="Z712" s="1" t="s">
        <v>46</v>
      </c>
      <c r="AA712" s="1" t="s">
        <v>69</v>
      </c>
    </row>
    <row r="713" spans="1:27" x14ac:dyDescent="0.25">
      <c r="A713" s="1" t="s">
        <v>1291</v>
      </c>
      <c r="B713" s="1" t="s">
        <v>1292</v>
      </c>
      <c r="C713" s="1" t="s">
        <v>438</v>
      </c>
      <c r="D713" s="1" t="s">
        <v>439</v>
      </c>
      <c r="E713" s="1" t="s">
        <v>30</v>
      </c>
      <c r="F713" s="1" t="s">
        <v>131</v>
      </c>
      <c r="G713" s="1" t="s">
        <v>4572</v>
      </c>
      <c r="H713" s="1" t="s">
        <v>4573</v>
      </c>
      <c r="I713" s="1" t="s">
        <v>7</v>
      </c>
      <c r="J713" s="1" t="s">
        <v>4574</v>
      </c>
      <c r="K713" s="1" t="s">
        <v>3506</v>
      </c>
      <c r="L713" s="1" t="s">
        <v>3507</v>
      </c>
      <c r="M713" s="1" t="s">
        <v>4296</v>
      </c>
      <c r="N713" s="2">
        <v>325000</v>
      </c>
      <c r="O713" s="1" t="s">
        <v>38</v>
      </c>
      <c r="P713" s="2">
        <v>325000</v>
      </c>
      <c r="Q713" s="1" t="s">
        <v>83</v>
      </c>
      <c r="R713" s="1" t="s">
        <v>40</v>
      </c>
      <c r="S713" s="1" t="s">
        <v>54</v>
      </c>
      <c r="T713" s="1" t="s">
        <v>42</v>
      </c>
      <c r="U713" s="1" t="s">
        <v>43</v>
      </c>
      <c r="V713" s="1" t="s">
        <v>55</v>
      </c>
      <c r="W713" s="1" t="s">
        <v>56</v>
      </c>
      <c r="X713" s="1" t="s">
        <v>43</v>
      </c>
      <c r="Y713" s="2" t="s">
        <v>43</v>
      </c>
      <c r="Z713" s="1" t="s">
        <v>46</v>
      </c>
      <c r="AA713" s="1" t="s">
        <v>252</v>
      </c>
    </row>
    <row r="714" spans="1:27" x14ac:dyDescent="0.25">
      <c r="A714" s="1" t="s">
        <v>1291</v>
      </c>
      <c r="B714" s="1" t="s">
        <v>1292</v>
      </c>
      <c r="C714" s="1" t="s">
        <v>438</v>
      </c>
      <c r="D714" s="1" t="s">
        <v>439</v>
      </c>
      <c r="E714" s="1" t="s">
        <v>30</v>
      </c>
      <c r="F714" s="1" t="s">
        <v>174</v>
      </c>
      <c r="G714" s="1" t="s">
        <v>4575</v>
      </c>
      <c r="H714" s="1" t="s">
        <v>4576</v>
      </c>
      <c r="I714" s="1" t="s">
        <v>7</v>
      </c>
      <c r="J714" s="1" t="s">
        <v>4577</v>
      </c>
      <c r="K714" s="1" t="s">
        <v>135</v>
      </c>
      <c r="L714" s="1" t="s">
        <v>136</v>
      </c>
      <c r="M714" s="1" t="s">
        <v>4296</v>
      </c>
      <c r="N714" s="2">
        <v>370000</v>
      </c>
      <c r="O714" s="1" t="s">
        <v>38</v>
      </c>
      <c r="P714" s="2">
        <v>370000</v>
      </c>
      <c r="Q714" s="1" t="s">
        <v>83</v>
      </c>
      <c r="R714" s="1" t="s">
        <v>40</v>
      </c>
      <c r="S714" s="1" t="s">
        <v>54</v>
      </c>
      <c r="T714" s="1" t="s">
        <v>42</v>
      </c>
      <c r="U714" s="1" t="s">
        <v>43</v>
      </c>
      <c r="V714" s="1" t="s">
        <v>55</v>
      </c>
      <c r="W714" s="1" t="s">
        <v>56</v>
      </c>
      <c r="X714" s="1" t="s">
        <v>43</v>
      </c>
      <c r="Y714" s="2" t="s">
        <v>43</v>
      </c>
      <c r="Z714" s="1" t="s">
        <v>46</v>
      </c>
      <c r="AA714" s="1" t="s">
        <v>183</v>
      </c>
    </row>
    <row r="715" spans="1:27" x14ac:dyDescent="0.25">
      <c r="A715" s="1" t="s">
        <v>1291</v>
      </c>
      <c r="B715" s="1" t="s">
        <v>1292</v>
      </c>
      <c r="C715" s="1" t="s">
        <v>438</v>
      </c>
      <c r="D715" s="1" t="s">
        <v>439</v>
      </c>
      <c r="E715" s="1" t="s">
        <v>30</v>
      </c>
      <c r="F715" s="1" t="s">
        <v>131</v>
      </c>
      <c r="G715" s="1" t="s">
        <v>5469</v>
      </c>
      <c r="H715" s="1" t="s">
        <v>5470</v>
      </c>
      <c r="I715" s="1" t="s">
        <v>7</v>
      </c>
      <c r="J715" s="1" t="s">
        <v>5471</v>
      </c>
      <c r="K715" s="1" t="s">
        <v>5057</v>
      </c>
      <c r="L715" s="1" t="s">
        <v>5058</v>
      </c>
      <c r="M715" s="1" t="s">
        <v>5053</v>
      </c>
      <c r="N715" s="2">
        <v>150000</v>
      </c>
      <c r="O715" s="1" t="s">
        <v>38</v>
      </c>
      <c r="P715" s="2">
        <v>150000</v>
      </c>
      <c r="Q715" s="1" t="s">
        <v>83</v>
      </c>
      <c r="R715" s="1" t="s">
        <v>40</v>
      </c>
      <c r="S715" s="1" t="s">
        <v>54</v>
      </c>
      <c r="T715" s="1" t="s">
        <v>42</v>
      </c>
      <c r="U715" s="1" t="s">
        <v>43</v>
      </c>
      <c r="V715" s="1" t="s">
        <v>55</v>
      </c>
      <c r="W715" s="1" t="s">
        <v>56</v>
      </c>
      <c r="X715" s="1" t="s">
        <v>43</v>
      </c>
      <c r="Y715" s="2" t="s">
        <v>43</v>
      </c>
      <c r="Z715" s="1" t="s">
        <v>46</v>
      </c>
      <c r="AA715" s="1" t="s">
        <v>289</v>
      </c>
    </row>
    <row r="716" spans="1:27" x14ac:dyDescent="0.25">
      <c r="A716" s="1" t="s">
        <v>1291</v>
      </c>
      <c r="B716" s="1" t="s">
        <v>1292</v>
      </c>
      <c r="C716" s="1" t="s">
        <v>438</v>
      </c>
      <c r="D716" s="1" t="s">
        <v>439</v>
      </c>
      <c r="E716" s="1" t="s">
        <v>30</v>
      </c>
      <c r="F716" s="1" t="s">
        <v>95</v>
      </c>
      <c r="G716" s="1" t="s">
        <v>5472</v>
      </c>
      <c r="H716" s="1" t="s">
        <v>5473</v>
      </c>
      <c r="I716" s="1" t="s">
        <v>7</v>
      </c>
      <c r="J716" s="1" t="s">
        <v>5474</v>
      </c>
      <c r="K716" s="1" t="s">
        <v>2841</v>
      </c>
      <c r="L716" s="1" t="s">
        <v>2842</v>
      </c>
      <c r="M716" s="1" t="s">
        <v>5053</v>
      </c>
      <c r="N716" s="2">
        <v>149900</v>
      </c>
      <c r="O716" s="1" t="s">
        <v>38</v>
      </c>
      <c r="P716" s="2">
        <v>149900</v>
      </c>
      <c r="Q716" s="1" t="s">
        <v>83</v>
      </c>
      <c r="R716" s="1" t="s">
        <v>40</v>
      </c>
      <c r="S716" s="1" t="s">
        <v>54</v>
      </c>
      <c r="T716" s="1" t="s">
        <v>42</v>
      </c>
      <c r="U716" s="1" t="s">
        <v>43</v>
      </c>
      <c r="V716" s="1" t="s">
        <v>55</v>
      </c>
      <c r="W716" s="1" t="s">
        <v>56</v>
      </c>
      <c r="X716" s="1" t="s">
        <v>43</v>
      </c>
      <c r="Y716" s="2" t="s">
        <v>43</v>
      </c>
      <c r="Z716" s="1" t="s">
        <v>46</v>
      </c>
      <c r="AA716" s="1" t="s">
        <v>69</v>
      </c>
    </row>
    <row r="717" spans="1:27" x14ac:dyDescent="0.25">
      <c r="A717" s="1" t="s">
        <v>1291</v>
      </c>
      <c r="B717" s="1" t="s">
        <v>1292</v>
      </c>
      <c r="C717" s="1" t="s">
        <v>438</v>
      </c>
      <c r="D717" s="1" t="s">
        <v>439</v>
      </c>
      <c r="E717" s="1" t="s">
        <v>30</v>
      </c>
      <c r="F717" s="1" t="s">
        <v>174</v>
      </c>
      <c r="G717" s="1" t="s">
        <v>5475</v>
      </c>
      <c r="H717" s="1" t="s">
        <v>5476</v>
      </c>
      <c r="I717" s="1" t="s">
        <v>7</v>
      </c>
      <c r="J717" s="1" t="s">
        <v>5477</v>
      </c>
      <c r="K717" s="1" t="s">
        <v>2841</v>
      </c>
      <c r="L717" s="1" t="s">
        <v>2842</v>
      </c>
      <c r="M717" s="1" t="s">
        <v>5053</v>
      </c>
      <c r="N717" s="2">
        <v>149900</v>
      </c>
      <c r="O717" s="1" t="s">
        <v>38</v>
      </c>
      <c r="P717" s="2">
        <v>149900</v>
      </c>
      <c r="Q717" s="1" t="s">
        <v>83</v>
      </c>
      <c r="R717" s="1" t="s">
        <v>40</v>
      </c>
      <c r="S717" s="1" t="s">
        <v>54</v>
      </c>
      <c r="T717" s="1" t="s">
        <v>42</v>
      </c>
      <c r="U717" s="1" t="s">
        <v>43</v>
      </c>
      <c r="V717" s="1" t="s">
        <v>55</v>
      </c>
      <c r="W717" s="1" t="s">
        <v>56</v>
      </c>
      <c r="X717" s="1" t="s">
        <v>43</v>
      </c>
      <c r="Y717" s="2" t="s">
        <v>43</v>
      </c>
      <c r="Z717" s="1" t="s">
        <v>46</v>
      </c>
      <c r="AA717" s="1" t="s">
        <v>69</v>
      </c>
    </row>
    <row r="718" spans="1:27" x14ac:dyDescent="0.25">
      <c r="A718" s="1" t="s">
        <v>1291</v>
      </c>
      <c r="B718" s="1" t="s">
        <v>1292</v>
      </c>
      <c r="C718" s="1" t="s">
        <v>438</v>
      </c>
      <c r="D718" s="1" t="s">
        <v>439</v>
      </c>
      <c r="E718" s="1" t="s">
        <v>30</v>
      </c>
      <c r="F718" s="1" t="s">
        <v>77</v>
      </c>
      <c r="G718" s="1" t="s">
        <v>5478</v>
      </c>
      <c r="H718" s="1" t="s">
        <v>5479</v>
      </c>
      <c r="I718" s="1" t="s">
        <v>7</v>
      </c>
      <c r="J718" s="1" t="s">
        <v>5480</v>
      </c>
      <c r="K718" s="1" t="s">
        <v>5057</v>
      </c>
      <c r="L718" s="1" t="s">
        <v>5058</v>
      </c>
      <c r="M718" s="1" t="s">
        <v>5053</v>
      </c>
      <c r="N718" s="2">
        <v>150000</v>
      </c>
      <c r="O718" s="1" t="s">
        <v>38</v>
      </c>
      <c r="P718" s="2">
        <v>150000</v>
      </c>
      <c r="Q718" s="1" t="s">
        <v>83</v>
      </c>
      <c r="R718" s="1" t="s">
        <v>40</v>
      </c>
      <c r="S718" s="1" t="s">
        <v>54</v>
      </c>
      <c r="T718" s="1" t="s">
        <v>42</v>
      </c>
      <c r="U718" s="1" t="s">
        <v>43</v>
      </c>
      <c r="V718" s="1" t="s">
        <v>55</v>
      </c>
      <c r="W718" s="1" t="s">
        <v>56</v>
      </c>
      <c r="X718" s="1" t="s">
        <v>43</v>
      </c>
      <c r="Y718" s="2" t="s">
        <v>43</v>
      </c>
      <c r="Z718" s="1" t="s">
        <v>46</v>
      </c>
      <c r="AA718" s="1" t="s">
        <v>252</v>
      </c>
    </row>
    <row r="719" spans="1:27" x14ac:dyDescent="0.25">
      <c r="A719" s="1" t="s">
        <v>1291</v>
      </c>
      <c r="B719" s="1" t="s">
        <v>1292</v>
      </c>
      <c r="C719" s="1" t="s">
        <v>438</v>
      </c>
      <c r="D719" s="1" t="s">
        <v>439</v>
      </c>
      <c r="E719" s="1" t="s">
        <v>30</v>
      </c>
      <c r="F719" s="1" t="s">
        <v>77</v>
      </c>
      <c r="G719" s="1" t="s">
        <v>5481</v>
      </c>
      <c r="H719" s="1" t="s">
        <v>5482</v>
      </c>
      <c r="I719" s="1" t="s">
        <v>7</v>
      </c>
      <c r="J719" s="1" t="s">
        <v>5483</v>
      </c>
      <c r="K719" s="1" t="s">
        <v>5057</v>
      </c>
      <c r="L719" s="1" t="s">
        <v>5058</v>
      </c>
      <c r="M719" s="1" t="s">
        <v>5053</v>
      </c>
      <c r="N719" s="2">
        <v>704000</v>
      </c>
      <c r="O719" s="1" t="s">
        <v>38</v>
      </c>
      <c r="P719" s="2">
        <v>704000</v>
      </c>
      <c r="Q719" s="1" t="s">
        <v>83</v>
      </c>
      <c r="R719" s="1" t="s">
        <v>40</v>
      </c>
      <c r="S719" s="1" t="s">
        <v>54</v>
      </c>
      <c r="T719" s="1" t="s">
        <v>42</v>
      </c>
      <c r="U719" s="1" t="s">
        <v>43</v>
      </c>
      <c r="V719" s="1" t="s">
        <v>55</v>
      </c>
      <c r="W719" s="1" t="s">
        <v>56</v>
      </c>
      <c r="X719" s="1" t="s">
        <v>43</v>
      </c>
      <c r="Y719" s="2" t="s">
        <v>43</v>
      </c>
      <c r="Z719" s="1" t="s">
        <v>46</v>
      </c>
      <c r="AA719" s="1" t="s">
        <v>252</v>
      </c>
    </row>
    <row r="720" spans="1:27" x14ac:dyDescent="0.25">
      <c r="A720" s="1" t="s">
        <v>1291</v>
      </c>
      <c r="B720" s="1" t="s">
        <v>1292</v>
      </c>
      <c r="C720" s="1" t="s">
        <v>438</v>
      </c>
      <c r="D720" s="1" t="s">
        <v>439</v>
      </c>
      <c r="E720" s="1" t="s">
        <v>30</v>
      </c>
      <c r="F720" s="1" t="s">
        <v>77</v>
      </c>
      <c r="G720" s="1" t="s">
        <v>5484</v>
      </c>
      <c r="H720" s="1" t="s">
        <v>5485</v>
      </c>
      <c r="I720" s="1" t="s">
        <v>7</v>
      </c>
      <c r="J720" s="1" t="s">
        <v>5486</v>
      </c>
      <c r="K720" s="1" t="s">
        <v>5057</v>
      </c>
      <c r="L720" s="1" t="s">
        <v>5058</v>
      </c>
      <c r="M720" s="1" t="s">
        <v>5053</v>
      </c>
      <c r="N720" s="2">
        <v>420000</v>
      </c>
      <c r="O720" s="1" t="s">
        <v>38</v>
      </c>
      <c r="P720" s="2">
        <v>420000</v>
      </c>
      <c r="Q720" s="1" t="s">
        <v>83</v>
      </c>
      <c r="R720" s="1" t="s">
        <v>40</v>
      </c>
      <c r="S720" s="1" t="s">
        <v>54</v>
      </c>
      <c r="T720" s="1" t="s">
        <v>42</v>
      </c>
      <c r="U720" s="1" t="s">
        <v>43</v>
      </c>
      <c r="V720" s="1" t="s">
        <v>55</v>
      </c>
      <c r="W720" s="1" t="s">
        <v>56</v>
      </c>
      <c r="X720" s="1" t="s">
        <v>43</v>
      </c>
      <c r="Y720" s="2" t="s">
        <v>43</v>
      </c>
      <c r="Z720" s="1" t="s">
        <v>46</v>
      </c>
      <c r="AA720" s="1" t="s">
        <v>252</v>
      </c>
    </row>
    <row r="721" spans="1:27" x14ac:dyDescent="0.25">
      <c r="A721" s="1" t="s">
        <v>1291</v>
      </c>
      <c r="B721" s="1" t="s">
        <v>1292</v>
      </c>
      <c r="C721" s="1" t="s">
        <v>438</v>
      </c>
      <c r="D721" s="1" t="s">
        <v>439</v>
      </c>
      <c r="E721" s="1" t="s">
        <v>30</v>
      </c>
      <c r="F721" s="1" t="s">
        <v>57</v>
      </c>
      <c r="G721" s="1" t="s">
        <v>6167</v>
      </c>
      <c r="H721" s="1" t="s">
        <v>6168</v>
      </c>
      <c r="I721" s="1" t="s">
        <v>7</v>
      </c>
      <c r="J721" s="1" t="s">
        <v>6169</v>
      </c>
      <c r="K721" s="1" t="s">
        <v>52</v>
      </c>
      <c r="L721" s="1" t="s">
        <v>53</v>
      </c>
      <c r="M721" s="1" t="s">
        <v>5928</v>
      </c>
      <c r="N721" s="2">
        <v>68700</v>
      </c>
      <c r="O721" s="1" t="s">
        <v>38</v>
      </c>
      <c r="P721" s="2">
        <v>68700</v>
      </c>
      <c r="Q721" s="1" t="s">
        <v>83</v>
      </c>
      <c r="R721" s="1" t="s">
        <v>40</v>
      </c>
      <c r="S721" s="1" t="s">
        <v>54</v>
      </c>
      <c r="T721" s="1" t="s">
        <v>42</v>
      </c>
      <c r="U721" s="1" t="s">
        <v>43</v>
      </c>
      <c r="V721" s="1" t="s">
        <v>55</v>
      </c>
      <c r="W721" s="1" t="s">
        <v>56</v>
      </c>
      <c r="X721" s="1" t="s">
        <v>43</v>
      </c>
      <c r="Y721" s="2" t="s">
        <v>43</v>
      </c>
      <c r="Z721" s="1" t="s">
        <v>46</v>
      </c>
      <c r="AA721" s="1" t="s">
        <v>69</v>
      </c>
    </row>
    <row r="722" spans="1:27" x14ac:dyDescent="0.25">
      <c r="A722" s="1" t="s">
        <v>1291</v>
      </c>
      <c r="B722" s="1" t="s">
        <v>1292</v>
      </c>
      <c r="C722" s="1" t="s">
        <v>438</v>
      </c>
      <c r="D722" s="1" t="s">
        <v>439</v>
      </c>
      <c r="E722" s="1" t="s">
        <v>30</v>
      </c>
      <c r="F722" s="1" t="s">
        <v>57</v>
      </c>
      <c r="G722" s="1" t="s">
        <v>6170</v>
      </c>
      <c r="H722" s="1" t="s">
        <v>6171</v>
      </c>
      <c r="I722" s="1" t="s">
        <v>7</v>
      </c>
      <c r="J722" s="1" t="s">
        <v>6172</v>
      </c>
      <c r="K722" s="1" t="s">
        <v>52</v>
      </c>
      <c r="L722" s="1" t="s">
        <v>53</v>
      </c>
      <c r="M722" s="1" t="s">
        <v>5928</v>
      </c>
      <c r="N722" s="2">
        <v>56000</v>
      </c>
      <c r="O722" s="1" t="s">
        <v>38</v>
      </c>
      <c r="P722" s="2">
        <v>56000</v>
      </c>
      <c r="Q722" s="1" t="s">
        <v>83</v>
      </c>
      <c r="R722" s="1" t="s">
        <v>40</v>
      </c>
      <c r="S722" s="1" t="s">
        <v>54</v>
      </c>
      <c r="T722" s="1" t="s">
        <v>42</v>
      </c>
      <c r="U722" s="1" t="s">
        <v>43</v>
      </c>
      <c r="V722" s="1" t="s">
        <v>55</v>
      </c>
      <c r="W722" s="1" t="s">
        <v>56</v>
      </c>
      <c r="X722" s="1" t="s">
        <v>43</v>
      </c>
      <c r="Y722" s="2" t="s">
        <v>43</v>
      </c>
      <c r="Z722" s="1" t="s">
        <v>46</v>
      </c>
      <c r="AA722" s="1" t="s">
        <v>69</v>
      </c>
    </row>
    <row r="723" spans="1:27" x14ac:dyDescent="0.25">
      <c r="A723" s="1" t="s">
        <v>1291</v>
      </c>
      <c r="B723" s="1" t="s">
        <v>1292</v>
      </c>
      <c r="C723" s="1" t="s">
        <v>438</v>
      </c>
      <c r="D723" s="1" t="s">
        <v>439</v>
      </c>
      <c r="E723" s="1" t="s">
        <v>30</v>
      </c>
      <c r="F723" s="1" t="s">
        <v>57</v>
      </c>
      <c r="G723" s="1" t="s">
        <v>6173</v>
      </c>
      <c r="H723" s="1" t="s">
        <v>6174</v>
      </c>
      <c r="I723" s="1" t="s">
        <v>7</v>
      </c>
      <c r="J723" s="1" t="s">
        <v>6175</v>
      </c>
      <c r="K723" s="1" t="s">
        <v>52</v>
      </c>
      <c r="L723" s="1" t="s">
        <v>53</v>
      </c>
      <c r="M723" s="1" t="s">
        <v>5928</v>
      </c>
      <c r="N723" s="2">
        <v>102500</v>
      </c>
      <c r="O723" s="1" t="s">
        <v>38</v>
      </c>
      <c r="P723" s="2">
        <v>102500</v>
      </c>
      <c r="Q723" s="1" t="s">
        <v>83</v>
      </c>
      <c r="R723" s="1" t="s">
        <v>40</v>
      </c>
      <c r="S723" s="1" t="s">
        <v>54</v>
      </c>
      <c r="T723" s="1" t="s">
        <v>42</v>
      </c>
      <c r="U723" s="1" t="s">
        <v>43</v>
      </c>
      <c r="V723" s="1" t="s">
        <v>55</v>
      </c>
      <c r="W723" s="1" t="s">
        <v>56</v>
      </c>
      <c r="X723" s="1" t="s">
        <v>43</v>
      </c>
      <c r="Y723" s="2" t="s">
        <v>43</v>
      </c>
      <c r="Z723" s="1" t="s">
        <v>46</v>
      </c>
      <c r="AA723" s="1" t="s">
        <v>69</v>
      </c>
    </row>
    <row r="724" spans="1:27" x14ac:dyDescent="0.25">
      <c r="A724" s="1" t="s">
        <v>1291</v>
      </c>
      <c r="B724" s="1" t="s">
        <v>1292</v>
      </c>
      <c r="C724" s="1" t="s">
        <v>438</v>
      </c>
      <c r="D724" s="1" t="s">
        <v>439</v>
      </c>
      <c r="E724" s="1" t="s">
        <v>30</v>
      </c>
      <c r="F724" s="1" t="s">
        <v>47</v>
      </c>
      <c r="G724" s="1" t="s">
        <v>1293</v>
      </c>
      <c r="H724" s="1" t="s">
        <v>6176</v>
      </c>
      <c r="I724" s="1" t="s">
        <v>7</v>
      </c>
      <c r="J724" s="1" t="s">
        <v>1295</v>
      </c>
      <c r="K724" s="1" t="s">
        <v>1421</v>
      </c>
      <c r="L724" s="1" t="s">
        <v>1422</v>
      </c>
      <c r="M724" s="1" t="s">
        <v>5928</v>
      </c>
      <c r="N724" s="2">
        <v>194508</v>
      </c>
      <c r="O724" s="1" t="s">
        <v>108</v>
      </c>
      <c r="P724" s="2">
        <v>173430</v>
      </c>
      <c r="Q724" s="1" t="s">
        <v>165</v>
      </c>
      <c r="R724" s="1" t="s">
        <v>40</v>
      </c>
      <c r="S724" s="1" t="s">
        <v>54</v>
      </c>
      <c r="T724" s="1" t="s">
        <v>42</v>
      </c>
      <c r="U724" s="1" t="s">
        <v>43</v>
      </c>
      <c r="V724" s="1" t="s">
        <v>55</v>
      </c>
      <c r="W724" s="1" t="s">
        <v>56</v>
      </c>
      <c r="X724" s="1" t="s">
        <v>43</v>
      </c>
      <c r="Y724" s="2" t="s">
        <v>43</v>
      </c>
      <c r="Z724" s="1" t="s">
        <v>46</v>
      </c>
      <c r="AA724" s="1" t="s">
        <v>47</v>
      </c>
    </row>
    <row r="725" spans="1:27" x14ac:dyDescent="0.25">
      <c r="A725" s="1" t="s">
        <v>1291</v>
      </c>
      <c r="B725" s="1" t="s">
        <v>1292</v>
      </c>
      <c r="C725" s="1" t="s">
        <v>438</v>
      </c>
      <c r="D725" s="1" t="s">
        <v>439</v>
      </c>
      <c r="E725" s="1" t="s">
        <v>30</v>
      </c>
      <c r="F725" s="1" t="s">
        <v>174</v>
      </c>
      <c r="G725" s="1" t="s">
        <v>6177</v>
      </c>
      <c r="H725" s="1" t="s">
        <v>6178</v>
      </c>
      <c r="I725" s="1" t="s">
        <v>7</v>
      </c>
      <c r="J725" s="1" t="s">
        <v>6179</v>
      </c>
      <c r="K725" s="1" t="s">
        <v>194</v>
      </c>
      <c r="L725" s="1" t="s">
        <v>195</v>
      </c>
      <c r="M725" s="1" t="s">
        <v>5928</v>
      </c>
      <c r="N725" s="2">
        <v>100000</v>
      </c>
      <c r="O725" s="1" t="s">
        <v>38</v>
      </c>
      <c r="P725" s="2">
        <v>100000</v>
      </c>
      <c r="Q725" s="1" t="s">
        <v>83</v>
      </c>
      <c r="R725" s="1" t="s">
        <v>40</v>
      </c>
      <c r="S725" s="1" t="s">
        <v>54</v>
      </c>
      <c r="T725" s="1" t="s">
        <v>42</v>
      </c>
      <c r="U725" s="1" t="s">
        <v>43</v>
      </c>
      <c r="V725" s="1" t="s">
        <v>55</v>
      </c>
      <c r="W725" s="1" t="s">
        <v>56</v>
      </c>
      <c r="X725" s="1" t="s">
        <v>43</v>
      </c>
      <c r="Y725" s="2" t="s">
        <v>43</v>
      </c>
      <c r="Z725" s="1" t="s">
        <v>46</v>
      </c>
      <c r="AA725" s="1" t="s">
        <v>69</v>
      </c>
    </row>
    <row r="726" spans="1:27" x14ac:dyDescent="0.25">
      <c r="A726" s="1" t="s">
        <v>1142</v>
      </c>
      <c r="B726" s="1" t="s">
        <v>1143</v>
      </c>
      <c r="C726" s="1" t="s">
        <v>438</v>
      </c>
      <c r="D726" s="1" t="s">
        <v>439</v>
      </c>
      <c r="E726" s="1" t="s">
        <v>30</v>
      </c>
      <c r="F726" s="1" t="s">
        <v>386</v>
      </c>
      <c r="G726" s="1" t="s">
        <v>1144</v>
      </c>
      <c r="H726" s="1" t="s">
        <v>1145</v>
      </c>
      <c r="I726" s="1" t="s">
        <v>7</v>
      </c>
      <c r="J726" s="1" t="s">
        <v>1146</v>
      </c>
      <c r="K726" s="1" t="s">
        <v>399</v>
      </c>
      <c r="L726" s="1" t="s">
        <v>400</v>
      </c>
      <c r="M726" s="1" t="s">
        <v>37</v>
      </c>
      <c r="N726" s="2">
        <v>161615</v>
      </c>
      <c r="O726" s="1" t="s">
        <v>38</v>
      </c>
      <c r="P726" s="2">
        <v>161615</v>
      </c>
      <c r="Q726" s="1" t="s">
        <v>83</v>
      </c>
      <c r="R726" s="1" t="s">
        <v>264</v>
      </c>
      <c r="S726" s="1" t="s">
        <v>54</v>
      </c>
      <c r="T726" s="1" t="s">
        <v>42</v>
      </c>
      <c r="U726" s="1" t="s">
        <v>43</v>
      </c>
      <c r="V726" s="1" t="s">
        <v>55</v>
      </c>
      <c r="W726" s="1" t="s">
        <v>56</v>
      </c>
      <c r="X726" s="1" t="s">
        <v>43</v>
      </c>
      <c r="Y726" s="2" t="s">
        <v>43</v>
      </c>
      <c r="Z726" s="1" t="s">
        <v>46</v>
      </c>
      <c r="AA726" s="1" t="s">
        <v>386</v>
      </c>
    </row>
    <row r="727" spans="1:27" x14ac:dyDescent="0.25">
      <c r="A727" s="1" t="s">
        <v>1142</v>
      </c>
      <c r="B727" s="1" t="s">
        <v>1143</v>
      </c>
      <c r="C727" s="1" t="s">
        <v>438</v>
      </c>
      <c r="D727" s="1" t="s">
        <v>439</v>
      </c>
      <c r="E727" s="1" t="s">
        <v>30</v>
      </c>
      <c r="F727" s="1" t="s">
        <v>386</v>
      </c>
      <c r="G727" s="1" t="s">
        <v>1147</v>
      </c>
      <c r="H727" s="1" t="s">
        <v>1148</v>
      </c>
      <c r="I727" s="1" t="s">
        <v>7</v>
      </c>
      <c r="J727" s="1" t="s">
        <v>1149</v>
      </c>
      <c r="K727" s="1" t="s">
        <v>399</v>
      </c>
      <c r="L727" s="1" t="s">
        <v>400</v>
      </c>
      <c r="M727" s="1" t="s">
        <v>37</v>
      </c>
      <c r="N727" s="2">
        <v>241525.68</v>
      </c>
      <c r="O727" s="1" t="s">
        <v>38</v>
      </c>
      <c r="P727" s="2">
        <v>241525.68</v>
      </c>
      <c r="Q727" s="1" t="s">
        <v>83</v>
      </c>
      <c r="R727" s="1" t="s">
        <v>264</v>
      </c>
      <c r="S727" s="1" t="s">
        <v>54</v>
      </c>
      <c r="T727" s="1" t="s">
        <v>42</v>
      </c>
      <c r="U727" s="1" t="s">
        <v>43</v>
      </c>
      <c r="V727" s="1" t="s">
        <v>55</v>
      </c>
      <c r="W727" s="1" t="s">
        <v>56</v>
      </c>
      <c r="X727" s="1" t="s">
        <v>43</v>
      </c>
      <c r="Y727" s="2" t="s">
        <v>43</v>
      </c>
      <c r="Z727" s="1" t="s">
        <v>46</v>
      </c>
      <c r="AA727" s="1" t="s">
        <v>386</v>
      </c>
    </row>
    <row r="728" spans="1:27" x14ac:dyDescent="0.25">
      <c r="A728" s="1" t="s">
        <v>1142</v>
      </c>
      <c r="B728" s="1" t="s">
        <v>1143</v>
      </c>
      <c r="C728" s="1" t="s">
        <v>438</v>
      </c>
      <c r="D728" s="1" t="s">
        <v>439</v>
      </c>
      <c r="E728" s="1" t="s">
        <v>30</v>
      </c>
      <c r="F728" s="1" t="s">
        <v>386</v>
      </c>
      <c r="G728" s="1" t="s">
        <v>1150</v>
      </c>
      <c r="H728" s="1" t="s">
        <v>1151</v>
      </c>
      <c r="I728" s="1" t="s">
        <v>7</v>
      </c>
      <c r="J728" s="1" t="s">
        <v>1152</v>
      </c>
      <c r="K728" s="1" t="s">
        <v>399</v>
      </c>
      <c r="L728" s="1" t="s">
        <v>400</v>
      </c>
      <c r="M728" s="1" t="s">
        <v>37</v>
      </c>
      <c r="N728" s="2">
        <v>1008103.4</v>
      </c>
      <c r="O728" s="1" t="s">
        <v>38</v>
      </c>
      <c r="P728" s="2">
        <v>1008103.4</v>
      </c>
      <c r="Q728" s="1" t="s">
        <v>83</v>
      </c>
      <c r="R728" s="1" t="s">
        <v>264</v>
      </c>
      <c r="S728" s="1" t="s">
        <v>54</v>
      </c>
      <c r="T728" s="1" t="s">
        <v>42</v>
      </c>
      <c r="U728" s="1" t="s">
        <v>43</v>
      </c>
      <c r="V728" s="1" t="s">
        <v>55</v>
      </c>
      <c r="W728" s="1" t="s">
        <v>56</v>
      </c>
      <c r="X728" s="1" t="s">
        <v>43</v>
      </c>
      <c r="Y728" s="2" t="s">
        <v>43</v>
      </c>
      <c r="Z728" s="1" t="s">
        <v>46</v>
      </c>
      <c r="AA728" s="1" t="s">
        <v>386</v>
      </c>
    </row>
    <row r="729" spans="1:27" x14ac:dyDescent="0.25">
      <c r="A729" s="1" t="s">
        <v>1142</v>
      </c>
      <c r="B729" s="1" t="s">
        <v>1143</v>
      </c>
      <c r="C729" s="1" t="s">
        <v>438</v>
      </c>
      <c r="D729" s="1" t="s">
        <v>439</v>
      </c>
      <c r="E729" s="1" t="s">
        <v>30</v>
      </c>
      <c r="F729" s="1" t="s">
        <v>386</v>
      </c>
      <c r="G729" s="1" t="s">
        <v>1153</v>
      </c>
      <c r="H729" s="1" t="s">
        <v>1154</v>
      </c>
      <c r="I729" s="1" t="s">
        <v>7</v>
      </c>
      <c r="J729" s="1" t="s">
        <v>1155</v>
      </c>
      <c r="K729" s="1" t="s">
        <v>399</v>
      </c>
      <c r="L729" s="1" t="s">
        <v>400</v>
      </c>
      <c r="M729" s="1" t="s">
        <v>37</v>
      </c>
      <c r="N729" s="2">
        <v>573462.66</v>
      </c>
      <c r="O729" s="1" t="s">
        <v>38</v>
      </c>
      <c r="P729" s="2">
        <v>573462.66</v>
      </c>
      <c r="Q729" s="1" t="s">
        <v>83</v>
      </c>
      <c r="R729" s="1" t="s">
        <v>264</v>
      </c>
      <c r="S729" s="1" t="s">
        <v>54</v>
      </c>
      <c r="T729" s="1" t="s">
        <v>42</v>
      </c>
      <c r="U729" s="1" t="s">
        <v>43</v>
      </c>
      <c r="V729" s="1" t="s">
        <v>55</v>
      </c>
      <c r="W729" s="1" t="s">
        <v>56</v>
      </c>
      <c r="X729" s="1" t="s">
        <v>43</v>
      </c>
      <c r="Y729" s="2" t="s">
        <v>43</v>
      </c>
      <c r="Z729" s="1" t="s">
        <v>46</v>
      </c>
      <c r="AA729" s="1" t="s">
        <v>386</v>
      </c>
    </row>
    <row r="730" spans="1:27" x14ac:dyDescent="0.25">
      <c r="A730" s="1" t="s">
        <v>1142</v>
      </c>
      <c r="B730" s="1" t="s">
        <v>1143</v>
      </c>
      <c r="C730" s="1" t="s">
        <v>438</v>
      </c>
      <c r="D730" s="1" t="s">
        <v>439</v>
      </c>
      <c r="E730" s="1" t="s">
        <v>30</v>
      </c>
      <c r="F730" s="1" t="s">
        <v>386</v>
      </c>
      <c r="G730" s="1" t="s">
        <v>1156</v>
      </c>
      <c r="H730" s="1" t="s">
        <v>1157</v>
      </c>
      <c r="I730" s="1" t="s">
        <v>7</v>
      </c>
      <c r="J730" s="1" t="s">
        <v>1158</v>
      </c>
      <c r="K730" s="1" t="s">
        <v>399</v>
      </c>
      <c r="L730" s="1" t="s">
        <v>400</v>
      </c>
      <c r="M730" s="1" t="s">
        <v>37</v>
      </c>
      <c r="N730" s="2">
        <v>76440</v>
      </c>
      <c r="O730" s="1" t="s">
        <v>38</v>
      </c>
      <c r="P730" s="2">
        <v>76440</v>
      </c>
      <c r="Q730" s="1" t="s">
        <v>93</v>
      </c>
      <c r="R730" s="1" t="s">
        <v>94</v>
      </c>
      <c r="S730" s="1" t="s">
        <v>54</v>
      </c>
      <c r="T730" s="1" t="s">
        <v>42</v>
      </c>
      <c r="U730" s="1" t="s">
        <v>43</v>
      </c>
      <c r="V730" s="1" t="s">
        <v>55</v>
      </c>
      <c r="W730" s="1" t="s">
        <v>56</v>
      </c>
      <c r="X730" s="1" t="s">
        <v>43</v>
      </c>
      <c r="Y730" s="2">
        <v>76440</v>
      </c>
      <c r="Z730" s="1" t="s">
        <v>46</v>
      </c>
      <c r="AA730" s="1" t="s">
        <v>386</v>
      </c>
    </row>
    <row r="731" spans="1:27" x14ac:dyDescent="0.25">
      <c r="A731" s="1" t="s">
        <v>1142</v>
      </c>
      <c r="B731" s="1" t="s">
        <v>1143</v>
      </c>
      <c r="C731" s="1" t="s">
        <v>438</v>
      </c>
      <c r="D731" s="1" t="s">
        <v>439</v>
      </c>
      <c r="E731" s="1" t="s">
        <v>30</v>
      </c>
      <c r="F731" s="1" t="s">
        <v>386</v>
      </c>
      <c r="G731" s="1" t="s">
        <v>1159</v>
      </c>
      <c r="H731" s="1" t="s">
        <v>1160</v>
      </c>
      <c r="I731" s="1" t="s">
        <v>7</v>
      </c>
      <c r="J731" s="1" t="s">
        <v>1161</v>
      </c>
      <c r="K731" s="1" t="s">
        <v>399</v>
      </c>
      <c r="L731" s="1" t="s">
        <v>400</v>
      </c>
      <c r="M731" s="1" t="s">
        <v>37</v>
      </c>
      <c r="N731" s="2">
        <v>102458.68</v>
      </c>
      <c r="O731" s="1" t="s">
        <v>38</v>
      </c>
      <c r="P731" s="2">
        <v>102458.68</v>
      </c>
      <c r="Q731" s="1" t="s">
        <v>93</v>
      </c>
      <c r="R731" s="1" t="s">
        <v>94</v>
      </c>
      <c r="S731" s="1" t="s">
        <v>54</v>
      </c>
      <c r="T731" s="1" t="s">
        <v>42</v>
      </c>
      <c r="U731" s="1" t="s">
        <v>43</v>
      </c>
      <c r="V731" s="1" t="s">
        <v>55</v>
      </c>
      <c r="W731" s="1" t="s">
        <v>56</v>
      </c>
      <c r="X731" s="1" t="s">
        <v>43</v>
      </c>
      <c r="Y731" s="2">
        <v>102458.68</v>
      </c>
      <c r="Z731" s="1" t="s">
        <v>46</v>
      </c>
      <c r="AA731" s="1" t="s">
        <v>386</v>
      </c>
    </row>
    <row r="732" spans="1:27" x14ac:dyDescent="0.25">
      <c r="A732" s="1" t="s">
        <v>1142</v>
      </c>
      <c r="B732" s="1" t="s">
        <v>1143</v>
      </c>
      <c r="C732" s="1" t="s">
        <v>438</v>
      </c>
      <c r="D732" s="1" t="s">
        <v>439</v>
      </c>
      <c r="E732" s="1" t="s">
        <v>30</v>
      </c>
      <c r="F732" s="1" t="s">
        <v>386</v>
      </c>
      <c r="G732" s="1" t="s">
        <v>1162</v>
      </c>
      <c r="H732" s="1" t="s">
        <v>1163</v>
      </c>
      <c r="I732" s="1" t="s">
        <v>7</v>
      </c>
      <c r="J732" s="1" t="s">
        <v>1164</v>
      </c>
      <c r="K732" s="1" t="s">
        <v>399</v>
      </c>
      <c r="L732" s="1" t="s">
        <v>400</v>
      </c>
      <c r="M732" s="1" t="s">
        <v>37</v>
      </c>
      <c r="N732" s="2">
        <v>314166.7</v>
      </c>
      <c r="O732" s="1" t="s">
        <v>38</v>
      </c>
      <c r="P732" s="2">
        <v>314166.7</v>
      </c>
      <c r="Q732" s="1" t="s">
        <v>93</v>
      </c>
      <c r="R732" s="1" t="s">
        <v>94</v>
      </c>
      <c r="S732" s="1" t="s">
        <v>54</v>
      </c>
      <c r="T732" s="1" t="s">
        <v>42</v>
      </c>
      <c r="U732" s="1" t="s">
        <v>43</v>
      </c>
      <c r="V732" s="1" t="s">
        <v>55</v>
      </c>
      <c r="W732" s="1" t="s">
        <v>56</v>
      </c>
      <c r="X732" s="1" t="s">
        <v>43</v>
      </c>
      <c r="Y732" s="2">
        <v>314166.7</v>
      </c>
      <c r="Z732" s="1" t="s">
        <v>46</v>
      </c>
      <c r="AA732" s="1" t="s">
        <v>386</v>
      </c>
    </row>
    <row r="733" spans="1:27" x14ac:dyDescent="0.25">
      <c r="A733" s="1" t="s">
        <v>1142</v>
      </c>
      <c r="B733" s="1" t="s">
        <v>1143</v>
      </c>
      <c r="C733" s="1" t="s">
        <v>438</v>
      </c>
      <c r="D733" s="1" t="s">
        <v>439</v>
      </c>
      <c r="E733" s="1" t="s">
        <v>30</v>
      </c>
      <c r="F733" s="1" t="s">
        <v>386</v>
      </c>
      <c r="G733" s="1" t="s">
        <v>1165</v>
      </c>
      <c r="H733" s="1" t="s">
        <v>1166</v>
      </c>
      <c r="I733" s="1" t="s">
        <v>7</v>
      </c>
      <c r="J733" s="1" t="s">
        <v>1167</v>
      </c>
      <c r="K733" s="1" t="s">
        <v>399</v>
      </c>
      <c r="L733" s="1" t="s">
        <v>400</v>
      </c>
      <c r="M733" s="1" t="s">
        <v>37</v>
      </c>
      <c r="N733" s="2">
        <v>106255</v>
      </c>
      <c r="O733" s="1" t="s">
        <v>38</v>
      </c>
      <c r="P733" s="2">
        <v>106255</v>
      </c>
      <c r="Q733" s="1" t="s">
        <v>93</v>
      </c>
      <c r="R733" s="1" t="s">
        <v>94</v>
      </c>
      <c r="S733" s="1" t="s">
        <v>54</v>
      </c>
      <c r="T733" s="1" t="s">
        <v>42</v>
      </c>
      <c r="U733" s="1" t="s">
        <v>43</v>
      </c>
      <c r="V733" s="1" t="s">
        <v>55</v>
      </c>
      <c r="W733" s="1" t="s">
        <v>56</v>
      </c>
      <c r="X733" s="1" t="s">
        <v>43</v>
      </c>
      <c r="Y733" s="2">
        <v>106255</v>
      </c>
      <c r="Z733" s="1" t="s">
        <v>46</v>
      </c>
      <c r="AA733" s="1" t="s">
        <v>386</v>
      </c>
    </row>
    <row r="734" spans="1:27" x14ac:dyDescent="0.25">
      <c r="A734" s="1" t="s">
        <v>1142</v>
      </c>
      <c r="B734" s="1" t="s">
        <v>1143</v>
      </c>
      <c r="C734" s="1" t="s">
        <v>438</v>
      </c>
      <c r="D734" s="1" t="s">
        <v>439</v>
      </c>
      <c r="E734" s="1" t="s">
        <v>30</v>
      </c>
      <c r="F734" s="1" t="s">
        <v>145</v>
      </c>
      <c r="G734" s="1" t="s">
        <v>1168</v>
      </c>
      <c r="H734" s="1" t="s">
        <v>1169</v>
      </c>
      <c r="I734" s="1" t="s">
        <v>7</v>
      </c>
      <c r="J734" s="1" t="s">
        <v>1170</v>
      </c>
      <c r="K734" s="1" t="s">
        <v>527</v>
      </c>
      <c r="L734" s="1" t="s">
        <v>528</v>
      </c>
      <c r="M734" s="1" t="s">
        <v>37</v>
      </c>
      <c r="N734" s="2">
        <v>54000</v>
      </c>
      <c r="O734" s="1" t="s">
        <v>38</v>
      </c>
      <c r="P734" s="2">
        <v>54000</v>
      </c>
      <c r="Q734" s="1" t="s">
        <v>83</v>
      </c>
      <c r="R734" s="1" t="s">
        <v>264</v>
      </c>
      <c r="S734" s="1" t="s">
        <v>54</v>
      </c>
      <c r="T734" s="1" t="s">
        <v>42</v>
      </c>
      <c r="U734" s="1" t="s">
        <v>43</v>
      </c>
      <c r="V734" s="1" t="s">
        <v>55</v>
      </c>
      <c r="W734" s="1" t="s">
        <v>56</v>
      </c>
      <c r="X734" s="1" t="s">
        <v>43</v>
      </c>
      <c r="Y734" s="2" t="s">
        <v>43</v>
      </c>
      <c r="Z734" s="1" t="s">
        <v>46</v>
      </c>
      <c r="AA734" s="1" t="s">
        <v>149</v>
      </c>
    </row>
    <row r="735" spans="1:27" x14ac:dyDescent="0.25">
      <c r="A735" s="1" t="s">
        <v>1142</v>
      </c>
      <c r="B735" s="1" t="s">
        <v>1143</v>
      </c>
      <c r="C735" s="1" t="s">
        <v>438</v>
      </c>
      <c r="D735" s="1" t="s">
        <v>439</v>
      </c>
      <c r="E735" s="1" t="s">
        <v>30</v>
      </c>
      <c r="F735" s="1" t="s">
        <v>145</v>
      </c>
      <c r="G735" s="1" t="s">
        <v>1171</v>
      </c>
      <c r="H735" s="1" t="s">
        <v>1172</v>
      </c>
      <c r="I735" s="1" t="s">
        <v>7</v>
      </c>
      <c r="J735" s="1" t="s">
        <v>1173</v>
      </c>
      <c r="K735" s="1" t="s">
        <v>256</v>
      </c>
      <c r="L735" s="1" t="s">
        <v>257</v>
      </c>
      <c r="M735" s="1" t="s">
        <v>37</v>
      </c>
      <c r="N735" s="2">
        <v>10440</v>
      </c>
      <c r="O735" s="1" t="s">
        <v>38</v>
      </c>
      <c r="P735" s="2">
        <v>10440</v>
      </c>
      <c r="Q735" s="1" t="s">
        <v>83</v>
      </c>
      <c r="R735" s="1" t="s">
        <v>40</v>
      </c>
      <c r="S735" s="1" t="s">
        <v>54</v>
      </c>
      <c r="T735" s="1" t="s">
        <v>42</v>
      </c>
      <c r="U735" s="1" t="s">
        <v>43</v>
      </c>
      <c r="V735" s="1" t="s">
        <v>55</v>
      </c>
      <c r="W735" s="1" t="s">
        <v>56</v>
      </c>
      <c r="X735" s="1" t="s">
        <v>43</v>
      </c>
      <c r="Y735" s="2" t="s">
        <v>43</v>
      </c>
      <c r="Z735" s="1" t="s">
        <v>46</v>
      </c>
      <c r="AA735" s="1" t="s">
        <v>149</v>
      </c>
    </row>
    <row r="736" spans="1:27" x14ac:dyDescent="0.25">
      <c r="A736" s="1" t="s">
        <v>1142</v>
      </c>
      <c r="B736" s="1" t="s">
        <v>1143</v>
      </c>
      <c r="C736" s="1" t="s">
        <v>438</v>
      </c>
      <c r="D736" s="1" t="s">
        <v>439</v>
      </c>
      <c r="E736" s="1" t="s">
        <v>30</v>
      </c>
      <c r="F736" s="1" t="s">
        <v>57</v>
      </c>
      <c r="G736" s="1" t="s">
        <v>1174</v>
      </c>
      <c r="H736" s="1" t="s">
        <v>1175</v>
      </c>
      <c r="I736" s="1" t="s">
        <v>7</v>
      </c>
      <c r="J736" s="1" t="s">
        <v>1176</v>
      </c>
      <c r="K736" s="1" t="s">
        <v>399</v>
      </c>
      <c r="L736" s="1" t="s">
        <v>400</v>
      </c>
      <c r="M736" s="1" t="s">
        <v>37</v>
      </c>
      <c r="N736" s="2">
        <v>110000</v>
      </c>
      <c r="O736" s="1" t="s">
        <v>38</v>
      </c>
      <c r="P736" s="2">
        <v>110000</v>
      </c>
      <c r="Q736" s="1" t="s">
        <v>93</v>
      </c>
      <c r="R736" s="1" t="s">
        <v>94</v>
      </c>
      <c r="S736" s="1" t="s">
        <v>54</v>
      </c>
      <c r="T736" s="1" t="s">
        <v>42</v>
      </c>
      <c r="U736" s="1" t="s">
        <v>43</v>
      </c>
      <c r="V736" s="1" t="s">
        <v>55</v>
      </c>
      <c r="W736" s="1" t="s">
        <v>56</v>
      </c>
      <c r="X736" s="1" t="s">
        <v>43</v>
      </c>
      <c r="Y736" s="2">
        <v>110000</v>
      </c>
      <c r="Z736" s="1" t="s">
        <v>46</v>
      </c>
      <c r="AA736" s="1" t="s">
        <v>47</v>
      </c>
    </row>
    <row r="737" spans="1:27" x14ac:dyDescent="0.25">
      <c r="A737" s="1" t="s">
        <v>1142</v>
      </c>
      <c r="B737" s="1" t="s">
        <v>1143</v>
      </c>
      <c r="C737" s="1" t="s">
        <v>438</v>
      </c>
      <c r="D737" s="1" t="s">
        <v>439</v>
      </c>
      <c r="E737" s="1" t="s">
        <v>30</v>
      </c>
      <c r="F737" s="1" t="s">
        <v>155</v>
      </c>
      <c r="G737" s="1" t="s">
        <v>1177</v>
      </c>
      <c r="H737" s="1" t="s">
        <v>1178</v>
      </c>
      <c r="I737" s="1" t="s">
        <v>7</v>
      </c>
      <c r="J737" s="1" t="s">
        <v>1179</v>
      </c>
      <c r="K737" s="1" t="s">
        <v>316</v>
      </c>
      <c r="L737" s="1" t="s">
        <v>317</v>
      </c>
      <c r="M737" s="1" t="s">
        <v>37</v>
      </c>
      <c r="N737" s="2">
        <v>722819.8</v>
      </c>
      <c r="O737" s="1" t="s">
        <v>108</v>
      </c>
      <c r="P737" s="2">
        <v>30000</v>
      </c>
      <c r="Q737" s="1" t="s">
        <v>83</v>
      </c>
      <c r="R737" s="1" t="s">
        <v>264</v>
      </c>
      <c r="S737" s="1" t="s">
        <v>54</v>
      </c>
      <c r="T737" s="1" t="s">
        <v>42</v>
      </c>
      <c r="U737" s="1" t="s">
        <v>43</v>
      </c>
      <c r="V737" s="1" t="s">
        <v>55</v>
      </c>
      <c r="W737" s="1" t="s">
        <v>56</v>
      </c>
      <c r="X737" s="1" t="s">
        <v>43</v>
      </c>
      <c r="Y737" s="2" t="s">
        <v>43</v>
      </c>
      <c r="Z737" s="1" t="s">
        <v>46</v>
      </c>
      <c r="AA737" s="1" t="s">
        <v>228</v>
      </c>
    </row>
    <row r="738" spans="1:27" x14ac:dyDescent="0.25">
      <c r="A738" s="1" t="s">
        <v>1142</v>
      </c>
      <c r="B738" s="1" t="s">
        <v>1143</v>
      </c>
      <c r="C738" s="1" t="s">
        <v>438</v>
      </c>
      <c r="D738" s="1" t="s">
        <v>439</v>
      </c>
      <c r="E738" s="1" t="s">
        <v>30</v>
      </c>
      <c r="F738" s="1" t="s">
        <v>155</v>
      </c>
      <c r="G738" s="1" t="s">
        <v>1177</v>
      </c>
      <c r="H738" s="1" t="s">
        <v>1180</v>
      </c>
      <c r="I738" s="1" t="s">
        <v>7</v>
      </c>
      <c r="J738" s="1" t="s">
        <v>1179</v>
      </c>
      <c r="K738" s="1" t="s">
        <v>52</v>
      </c>
      <c r="L738" s="1" t="s">
        <v>53</v>
      </c>
      <c r="M738" s="1" t="s">
        <v>37</v>
      </c>
      <c r="N738" s="2">
        <v>722819.8</v>
      </c>
      <c r="O738" s="1" t="s">
        <v>108</v>
      </c>
      <c r="P738" s="2">
        <v>167119.79999999999</v>
      </c>
      <c r="Q738" s="1" t="s">
        <v>83</v>
      </c>
      <c r="R738" s="1" t="s">
        <v>264</v>
      </c>
      <c r="S738" s="1" t="s">
        <v>54</v>
      </c>
      <c r="T738" s="1" t="s">
        <v>42</v>
      </c>
      <c r="U738" s="1" t="s">
        <v>43</v>
      </c>
      <c r="V738" s="1" t="s">
        <v>55</v>
      </c>
      <c r="W738" s="1" t="s">
        <v>56</v>
      </c>
      <c r="X738" s="1" t="s">
        <v>43</v>
      </c>
      <c r="Y738" s="2" t="s">
        <v>43</v>
      </c>
      <c r="Z738" s="1" t="s">
        <v>46</v>
      </c>
      <c r="AA738" s="1" t="s">
        <v>228</v>
      </c>
    </row>
    <row r="739" spans="1:27" x14ac:dyDescent="0.25">
      <c r="A739" s="1" t="s">
        <v>1142</v>
      </c>
      <c r="B739" s="1" t="s">
        <v>1143</v>
      </c>
      <c r="C739" s="1" t="s">
        <v>438</v>
      </c>
      <c r="D739" s="1" t="s">
        <v>439</v>
      </c>
      <c r="E739" s="1" t="s">
        <v>30</v>
      </c>
      <c r="F739" s="1" t="s">
        <v>155</v>
      </c>
      <c r="G739" s="1" t="s">
        <v>1177</v>
      </c>
      <c r="H739" s="1" t="s">
        <v>1181</v>
      </c>
      <c r="I739" s="1" t="s">
        <v>7</v>
      </c>
      <c r="J739" s="1" t="s">
        <v>1179</v>
      </c>
      <c r="K739" s="1" t="s">
        <v>52</v>
      </c>
      <c r="L739" s="1" t="s">
        <v>53</v>
      </c>
      <c r="M739" s="1" t="s">
        <v>37</v>
      </c>
      <c r="N739" s="2">
        <v>722819.8</v>
      </c>
      <c r="O739" s="1" t="s">
        <v>108</v>
      </c>
      <c r="P739" s="2">
        <v>140600</v>
      </c>
      <c r="Q739" s="1" t="s">
        <v>83</v>
      </c>
      <c r="R739" s="1" t="s">
        <v>264</v>
      </c>
      <c r="S739" s="1" t="s">
        <v>54</v>
      </c>
      <c r="T739" s="1" t="s">
        <v>42</v>
      </c>
      <c r="U739" s="1" t="s">
        <v>43</v>
      </c>
      <c r="V739" s="1" t="s">
        <v>55</v>
      </c>
      <c r="W739" s="1" t="s">
        <v>56</v>
      </c>
      <c r="X739" s="1" t="s">
        <v>43</v>
      </c>
      <c r="Y739" s="2" t="s">
        <v>43</v>
      </c>
      <c r="Z739" s="1" t="s">
        <v>46</v>
      </c>
      <c r="AA739" s="1" t="s">
        <v>228</v>
      </c>
    </row>
    <row r="740" spans="1:27" x14ac:dyDescent="0.25">
      <c r="A740" s="1" t="s">
        <v>1142</v>
      </c>
      <c r="B740" s="1" t="s">
        <v>1143</v>
      </c>
      <c r="C740" s="1" t="s">
        <v>438</v>
      </c>
      <c r="D740" s="1" t="s">
        <v>439</v>
      </c>
      <c r="E740" s="1" t="s">
        <v>30</v>
      </c>
      <c r="F740" s="1" t="s">
        <v>155</v>
      </c>
      <c r="G740" s="1" t="s">
        <v>1177</v>
      </c>
      <c r="H740" s="1" t="s">
        <v>1182</v>
      </c>
      <c r="I740" s="1" t="s">
        <v>7</v>
      </c>
      <c r="J740" s="1" t="s">
        <v>1179</v>
      </c>
      <c r="K740" s="1" t="s">
        <v>52</v>
      </c>
      <c r="L740" s="1" t="s">
        <v>53</v>
      </c>
      <c r="M740" s="1" t="s">
        <v>37</v>
      </c>
      <c r="N740" s="2">
        <v>722819.8</v>
      </c>
      <c r="O740" s="1" t="s">
        <v>108</v>
      </c>
      <c r="P740" s="2">
        <v>45600</v>
      </c>
      <c r="Q740" s="1" t="s">
        <v>83</v>
      </c>
      <c r="R740" s="1" t="s">
        <v>264</v>
      </c>
      <c r="S740" s="1" t="s">
        <v>54</v>
      </c>
      <c r="T740" s="1" t="s">
        <v>42</v>
      </c>
      <c r="U740" s="1" t="s">
        <v>43</v>
      </c>
      <c r="V740" s="1" t="s">
        <v>55</v>
      </c>
      <c r="W740" s="1" t="s">
        <v>56</v>
      </c>
      <c r="X740" s="1" t="s">
        <v>43</v>
      </c>
      <c r="Y740" s="2" t="s">
        <v>43</v>
      </c>
      <c r="Z740" s="1" t="s">
        <v>46</v>
      </c>
      <c r="AA740" s="1" t="s">
        <v>228</v>
      </c>
    </row>
    <row r="741" spans="1:27" x14ac:dyDescent="0.25">
      <c r="A741" s="1" t="s">
        <v>1142</v>
      </c>
      <c r="B741" s="1" t="s">
        <v>1143</v>
      </c>
      <c r="C741" s="1" t="s">
        <v>438</v>
      </c>
      <c r="D741" s="1" t="s">
        <v>439</v>
      </c>
      <c r="E741" s="1" t="s">
        <v>30</v>
      </c>
      <c r="F741" s="1" t="s">
        <v>155</v>
      </c>
      <c r="G741" s="1" t="s">
        <v>1177</v>
      </c>
      <c r="H741" s="1" t="s">
        <v>1183</v>
      </c>
      <c r="I741" s="1" t="s">
        <v>7</v>
      </c>
      <c r="J741" s="1" t="s">
        <v>1179</v>
      </c>
      <c r="K741" s="1" t="s">
        <v>127</v>
      </c>
      <c r="L741" s="1" t="s">
        <v>128</v>
      </c>
      <c r="M741" s="1" t="s">
        <v>37</v>
      </c>
      <c r="N741" s="2">
        <v>722819.8</v>
      </c>
      <c r="O741" s="1" t="s">
        <v>108</v>
      </c>
      <c r="P741" s="2">
        <v>132000</v>
      </c>
      <c r="Q741" s="1" t="s">
        <v>83</v>
      </c>
      <c r="R741" s="1" t="s">
        <v>264</v>
      </c>
      <c r="S741" s="1" t="s">
        <v>54</v>
      </c>
      <c r="T741" s="1" t="s">
        <v>42</v>
      </c>
      <c r="U741" s="1" t="s">
        <v>43</v>
      </c>
      <c r="V741" s="1" t="s">
        <v>55</v>
      </c>
      <c r="W741" s="1" t="s">
        <v>56</v>
      </c>
      <c r="X741" s="1" t="s">
        <v>43</v>
      </c>
      <c r="Y741" s="2" t="s">
        <v>43</v>
      </c>
      <c r="Z741" s="1" t="s">
        <v>46</v>
      </c>
      <c r="AA741" s="1" t="s">
        <v>228</v>
      </c>
    </row>
    <row r="742" spans="1:27" x14ac:dyDescent="0.25">
      <c r="A742" s="1" t="s">
        <v>1142</v>
      </c>
      <c r="B742" s="1" t="s">
        <v>1143</v>
      </c>
      <c r="C742" s="1" t="s">
        <v>438</v>
      </c>
      <c r="D742" s="1" t="s">
        <v>439</v>
      </c>
      <c r="E742" s="1" t="s">
        <v>30</v>
      </c>
      <c r="F742" s="1" t="s">
        <v>155</v>
      </c>
      <c r="G742" s="1" t="s">
        <v>1177</v>
      </c>
      <c r="H742" s="1" t="s">
        <v>1184</v>
      </c>
      <c r="I742" s="1" t="s">
        <v>7</v>
      </c>
      <c r="J742" s="1" t="s">
        <v>1179</v>
      </c>
      <c r="K742" s="1" t="s">
        <v>223</v>
      </c>
      <c r="L742" s="1" t="s">
        <v>224</v>
      </c>
      <c r="M742" s="1" t="s">
        <v>37</v>
      </c>
      <c r="N742" s="2">
        <v>722819.8</v>
      </c>
      <c r="O742" s="1" t="s">
        <v>108</v>
      </c>
      <c r="P742" s="2">
        <v>58500</v>
      </c>
      <c r="Q742" s="1" t="s">
        <v>83</v>
      </c>
      <c r="R742" s="1" t="s">
        <v>264</v>
      </c>
      <c r="S742" s="1" t="s">
        <v>54</v>
      </c>
      <c r="T742" s="1" t="s">
        <v>42</v>
      </c>
      <c r="U742" s="1" t="s">
        <v>43</v>
      </c>
      <c r="V742" s="1" t="s">
        <v>55</v>
      </c>
      <c r="W742" s="1" t="s">
        <v>56</v>
      </c>
      <c r="X742" s="1" t="s">
        <v>43</v>
      </c>
      <c r="Y742" s="2" t="s">
        <v>43</v>
      </c>
      <c r="Z742" s="1" t="s">
        <v>46</v>
      </c>
      <c r="AA742" s="1" t="s">
        <v>228</v>
      </c>
    </row>
    <row r="743" spans="1:27" x14ac:dyDescent="0.25">
      <c r="A743" s="1" t="s">
        <v>1142</v>
      </c>
      <c r="B743" s="1" t="s">
        <v>1143</v>
      </c>
      <c r="C743" s="1" t="s">
        <v>438</v>
      </c>
      <c r="D743" s="1" t="s">
        <v>439</v>
      </c>
      <c r="E743" s="1" t="s">
        <v>30</v>
      </c>
      <c r="F743" s="1" t="s">
        <v>155</v>
      </c>
      <c r="G743" s="1" t="s">
        <v>1177</v>
      </c>
      <c r="H743" s="1" t="s">
        <v>1185</v>
      </c>
      <c r="I743" s="1" t="s">
        <v>7</v>
      </c>
      <c r="J743" s="1" t="s">
        <v>1179</v>
      </c>
      <c r="K743" s="1" t="s">
        <v>744</v>
      </c>
      <c r="L743" s="1" t="s">
        <v>745</v>
      </c>
      <c r="M743" s="1" t="s">
        <v>37</v>
      </c>
      <c r="N743" s="2">
        <v>722819.8</v>
      </c>
      <c r="O743" s="1" t="s">
        <v>108</v>
      </c>
      <c r="P743" s="2">
        <v>149000</v>
      </c>
      <c r="Q743" s="1" t="s">
        <v>83</v>
      </c>
      <c r="R743" s="1" t="s">
        <v>264</v>
      </c>
      <c r="S743" s="1" t="s">
        <v>54</v>
      </c>
      <c r="T743" s="1" t="s">
        <v>42</v>
      </c>
      <c r="U743" s="1" t="s">
        <v>43</v>
      </c>
      <c r="V743" s="1" t="s">
        <v>55</v>
      </c>
      <c r="W743" s="1" t="s">
        <v>56</v>
      </c>
      <c r="X743" s="1" t="s">
        <v>43</v>
      </c>
      <c r="Y743" s="2" t="s">
        <v>43</v>
      </c>
      <c r="Z743" s="1" t="s">
        <v>46</v>
      </c>
      <c r="AA743" s="1" t="s">
        <v>228</v>
      </c>
    </row>
    <row r="744" spans="1:27" x14ac:dyDescent="0.25">
      <c r="A744" s="1" t="s">
        <v>1142</v>
      </c>
      <c r="B744" s="1" t="s">
        <v>1143</v>
      </c>
      <c r="C744" s="1" t="s">
        <v>438</v>
      </c>
      <c r="D744" s="1" t="s">
        <v>439</v>
      </c>
      <c r="E744" s="1" t="s">
        <v>30</v>
      </c>
      <c r="F744" s="1" t="s">
        <v>273</v>
      </c>
      <c r="G744" s="1" t="s">
        <v>1186</v>
      </c>
      <c r="H744" s="1" t="s">
        <v>1187</v>
      </c>
      <c r="I744" s="1" t="s">
        <v>7</v>
      </c>
      <c r="J744" s="1" t="s">
        <v>1188</v>
      </c>
      <c r="K744" s="1" t="s">
        <v>73</v>
      </c>
      <c r="L744" s="1" t="s">
        <v>74</v>
      </c>
      <c r="M744" s="1" t="s">
        <v>37</v>
      </c>
      <c r="N744" s="2">
        <v>60000</v>
      </c>
      <c r="O744" s="1" t="s">
        <v>38</v>
      </c>
      <c r="P744" s="2">
        <v>60000</v>
      </c>
      <c r="Q744" s="1" t="s">
        <v>83</v>
      </c>
      <c r="R744" s="1" t="s">
        <v>40</v>
      </c>
      <c r="S744" s="1" t="s">
        <v>54</v>
      </c>
      <c r="T744" s="1" t="s">
        <v>42</v>
      </c>
      <c r="U744" s="1" t="s">
        <v>43</v>
      </c>
      <c r="V744" s="1" t="s">
        <v>55</v>
      </c>
      <c r="W744" s="1" t="s">
        <v>56</v>
      </c>
      <c r="X744" s="1" t="s">
        <v>43</v>
      </c>
      <c r="Y744" s="2" t="s">
        <v>43</v>
      </c>
      <c r="Z744" s="1" t="s">
        <v>46</v>
      </c>
      <c r="AA744" s="1" t="s">
        <v>155</v>
      </c>
    </row>
    <row r="745" spans="1:27" x14ac:dyDescent="0.25">
      <c r="A745" s="1" t="s">
        <v>1142</v>
      </c>
      <c r="B745" s="1" t="s">
        <v>1143</v>
      </c>
      <c r="C745" s="1" t="s">
        <v>438</v>
      </c>
      <c r="D745" s="1" t="s">
        <v>439</v>
      </c>
      <c r="E745" s="1" t="s">
        <v>30</v>
      </c>
      <c r="F745" s="1" t="s">
        <v>174</v>
      </c>
      <c r="G745" s="1" t="s">
        <v>1189</v>
      </c>
      <c r="H745" s="1" t="s">
        <v>1190</v>
      </c>
      <c r="I745" s="1" t="s">
        <v>7</v>
      </c>
      <c r="J745" s="1" t="s">
        <v>1191</v>
      </c>
      <c r="K745" s="1" t="s">
        <v>256</v>
      </c>
      <c r="L745" s="1" t="s">
        <v>257</v>
      </c>
      <c r="M745" s="1" t="s">
        <v>37</v>
      </c>
      <c r="N745" s="2">
        <v>25550</v>
      </c>
      <c r="O745" s="1" t="s">
        <v>38</v>
      </c>
      <c r="P745" s="2">
        <v>25550</v>
      </c>
      <c r="Q745" s="1" t="s">
        <v>83</v>
      </c>
      <c r="R745" s="1" t="s">
        <v>40</v>
      </c>
      <c r="S745" s="1" t="s">
        <v>54</v>
      </c>
      <c r="T745" s="1" t="s">
        <v>42</v>
      </c>
      <c r="U745" s="1" t="s">
        <v>43</v>
      </c>
      <c r="V745" s="1" t="s">
        <v>55</v>
      </c>
      <c r="W745" s="1" t="s">
        <v>56</v>
      </c>
      <c r="X745" s="1" t="s">
        <v>43</v>
      </c>
      <c r="Y745" s="2" t="s">
        <v>43</v>
      </c>
      <c r="Z745" s="1" t="s">
        <v>46</v>
      </c>
      <c r="AA745" s="1" t="s">
        <v>228</v>
      </c>
    </row>
    <row r="746" spans="1:27" x14ac:dyDescent="0.25">
      <c r="A746" s="1" t="s">
        <v>1142</v>
      </c>
      <c r="B746" s="1" t="s">
        <v>1143</v>
      </c>
      <c r="C746" s="1" t="s">
        <v>438</v>
      </c>
      <c r="D746" s="1" t="s">
        <v>439</v>
      </c>
      <c r="E746" s="1" t="s">
        <v>30</v>
      </c>
      <c r="F746" s="1" t="s">
        <v>189</v>
      </c>
      <c r="G746" s="1" t="s">
        <v>1192</v>
      </c>
      <c r="H746" s="1" t="s">
        <v>1193</v>
      </c>
      <c r="I746" s="1" t="s">
        <v>7</v>
      </c>
      <c r="J746" s="1" t="s">
        <v>1194</v>
      </c>
      <c r="K746" s="1" t="s">
        <v>1195</v>
      </c>
      <c r="L746" s="1" t="s">
        <v>1196</v>
      </c>
      <c r="M746" s="1" t="s">
        <v>37</v>
      </c>
      <c r="N746" s="2">
        <v>11250</v>
      </c>
      <c r="O746" s="1" t="s">
        <v>38</v>
      </c>
      <c r="P746" s="2">
        <v>11250</v>
      </c>
      <c r="Q746" s="1" t="s">
        <v>83</v>
      </c>
      <c r="R746" s="1" t="s">
        <v>40</v>
      </c>
      <c r="S746" s="1" t="s">
        <v>54</v>
      </c>
      <c r="T746" s="1" t="s">
        <v>42</v>
      </c>
      <c r="U746" s="1" t="s">
        <v>43</v>
      </c>
      <c r="V746" s="1" t="s">
        <v>55</v>
      </c>
      <c r="W746" s="1" t="s">
        <v>56</v>
      </c>
      <c r="X746" s="1" t="s">
        <v>43</v>
      </c>
      <c r="Y746" s="2" t="s">
        <v>43</v>
      </c>
      <c r="Z746" s="1" t="s">
        <v>46</v>
      </c>
      <c r="AA746" s="1" t="s">
        <v>189</v>
      </c>
    </row>
    <row r="747" spans="1:27" x14ac:dyDescent="0.25">
      <c r="A747" s="1" t="s">
        <v>1142</v>
      </c>
      <c r="B747" s="1" t="s">
        <v>1143</v>
      </c>
      <c r="C747" s="1" t="s">
        <v>438</v>
      </c>
      <c r="D747" s="1" t="s">
        <v>439</v>
      </c>
      <c r="E747" s="1" t="s">
        <v>30</v>
      </c>
      <c r="F747" s="1" t="s">
        <v>228</v>
      </c>
      <c r="G747" s="1" t="s">
        <v>1197</v>
      </c>
      <c r="H747" s="1" t="s">
        <v>1198</v>
      </c>
      <c r="I747" s="1" t="s">
        <v>7</v>
      </c>
      <c r="J747" s="1" t="s">
        <v>1199</v>
      </c>
      <c r="K747" s="1" t="s">
        <v>223</v>
      </c>
      <c r="L747" s="1" t="s">
        <v>224</v>
      </c>
      <c r="M747" s="1" t="s">
        <v>37</v>
      </c>
      <c r="N747" s="2">
        <v>48596</v>
      </c>
      <c r="O747" s="1" t="s">
        <v>38</v>
      </c>
      <c r="P747" s="2">
        <v>48596</v>
      </c>
      <c r="Q747" s="1" t="s">
        <v>83</v>
      </c>
      <c r="R747" s="1" t="s">
        <v>264</v>
      </c>
      <c r="S747" s="1" t="s">
        <v>54</v>
      </c>
      <c r="T747" s="1" t="s">
        <v>42</v>
      </c>
      <c r="U747" s="1" t="s">
        <v>43</v>
      </c>
      <c r="V747" s="1" t="s">
        <v>55</v>
      </c>
      <c r="W747" s="1" t="s">
        <v>56</v>
      </c>
      <c r="X747" s="1" t="s">
        <v>43</v>
      </c>
      <c r="Y747" s="2" t="s">
        <v>43</v>
      </c>
      <c r="Z747" s="1" t="s">
        <v>46</v>
      </c>
      <c r="AA747" s="1" t="s">
        <v>76</v>
      </c>
    </row>
    <row r="748" spans="1:27" x14ac:dyDescent="0.25">
      <c r="A748" s="1" t="s">
        <v>1142</v>
      </c>
      <c r="B748" s="1" t="s">
        <v>1143</v>
      </c>
      <c r="C748" s="1" t="s">
        <v>438</v>
      </c>
      <c r="D748" s="1" t="s">
        <v>439</v>
      </c>
      <c r="E748" s="1" t="s">
        <v>30</v>
      </c>
      <c r="F748" s="1" t="s">
        <v>112</v>
      </c>
      <c r="G748" s="1" t="s">
        <v>1200</v>
      </c>
      <c r="H748" s="1" t="s">
        <v>1201</v>
      </c>
      <c r="I748" s="1" t="s">
        <v>7</v>
      </c>
      <c r="J748" s="1" t="s">
        <v>1202</v>
      </c>
      <c r="K748" s="1" t="s">
        <v>1203</v>
      </c>
      <c r="L748" s="1" t="s">
        <v>1204</v>
      </c>
      <c r="M748" s="1" t="s">
        <v>37</v>
      </c>
      <c r="N748" s="2">
        <v>5988206</v>
      </c>
      <c r="O748" s="1" t="s">
        <v>38</v>
      </c>
      <c r="P748" s="2">
        <v>5988206</v>
      </c>
      <c r="Q748" s="1" t="s">
        <v>93</v>
      </c>
      <c r="R748" s="1" t="s">
        <v>94</v>
      </c>
      <c r="S748" s="1" t="s">
        <v>41</v>
      </c>
      <c r="T748" s="1" t="s">
        <v>42</v>
      </c>
      <c r="U748" s="1" t="s">
        <v>43</v>
      </c>
      <c r="V748" s="1" t="s">
        <v>44</v>
      </c>
      <c r="W748" s="1" t="s">
        <v>45</v>
      </c>
      <c r="X748" s="1" t="s">
        <v>43</v>
      </c>
      <c r="Y748" s="2">
        <v>5988206</v>
      </c>
      <c r="Z748" s="1" t="s">
        <v>46</v>
      </c>
      <c r="AA748" s="1" t="s">
        <v>324</v>
      </c>
    </row>
    <row r="749" spans="1:27" x14ac:dyDescent="0.25">
      <c r="A749" s="1" t="s">
        <v>1142</v>
      </c>
      <c r="B749" s="1" t="s">
        <v>1143</v>
      </c>
      <c r="C749" s="1" t="s">
        <v>438</v>
      </c>
      <c r="D749" s="1" t="s">
        <v>439</v>
      </c>
      <c r="E749" s="1" t="s">
        <v>30</v>
      </c>
      <c r="F749" s="1" t="s">
        <v>112</v>
      </c>
      <c r="G749" s="1" t="s">
        <v>1205</v>
      </c>
      <c r="H749" s="1" t="s">
        <v>1206</v>
      </c>
      <c r="I749" s="1" t="s">
        <v>7</v>
      </c>
      <c r="J749" s="1" t="s">
        <v>1207</v>
      </c>
      <c r="K749" s="1" t="s">
        <v>1195</v>
      </c>
      <c r="L749" s="1" t="s">
        <v>1196</v>
      </c>
      <c r="M749" s="1" t="s">
        <v>37</v>
      </c>
      <c r="N749" s="2">
        <v>7650</v>
      </c>
      <c r="O749" s="1" t="s">
        <v>38</v>
      </c>
      <c r="P749" s="2">
        <v>7650</v>
      </c>
      <c r="Q749" s="1" t="s">
        <v>83</v>
      </c>
      <c r="R749" s="1" t="s">
        <v>40</v>
      </c>
      <c r="S749" s="1" t="s">
        <v>54</v>
      </c>
      <c r="T749" s="1" t="s">
        <v>42</v>
      </c>
      <c r="U749" s="1" t="s">
        <v>43</v>
      </c>
      <c r="V749" s="1" t="s">
        <v>55</v>
      </c>
      <c r="W749" s="1" t="s">
        <v>56</v>
      </c>
      <c r="X749" s="1" t="s">
        <v>43</v>
      </c>
      <c r="Y749" s="2" t="s">
        <v>43</v>
      </c>
      <c r="Z749" s="1" t="s">
        <v>46</v>
      </c>
      <c r="AA749" s="1" t="s">
        <v>265</v>
      </c>
    </row>
    <row r="750" spans="1:27" x14ac:dyDescent="0.25">
      <c r="A750" s="1" t="s">
        <v>1142</v>
      </c>
      <c r="B750" s="1" t="s">
        <v>1143</v>
      </c>
      <c r="C750" s="1" t="s">
        <v>438</v>
      </c>
      <c r="D750" s="1" t="s">
        <v>439</v>
      </c>
      <c r="E750" s="1" t="s">
        <v>30</v>
      </c>
      <c r="F750" s="1" t="s">
        <v>76</v>
      </c>
      <c r="G750" s="1" t="s">
        <v>1208</v>
      </c>
      <c r="H750" s="1" t="s">
        <v>1209</v>
      </c>
      <c r="I750" s="1" t="s">
        <v>7</v>
      </c>
      <c r="J750" s="1" t="s">
        <v>1210</v>
      </c>
      <c r="K750" s="1" t="s">
        <v>73</v>
      </c>
      <c r="L750" s="1" t="s">
        <v>74</v>
      </c>
      <c r="M750" s="1" t="s">
        <v>37</v>
      </c>
      <c r="N750" s="2">
        <v>74000</v>
      </c>
      <c r="O750" s="1" t="s">
        <v>38</v>
      </c>
      <c r="P750" s="2">
        <v>74000</v>
      </c>
      <c r="Q750" s="1" t="s">
        <v>83</v>
      </c>
      <c r="R750" s="1" t="s">
        <v>264</v>
      </c>
      <c r="S750" s="1" t="s">
        <v>54</v>
      </c>
      <c r="T750" s="1" t="s">
        <v>42</v>
      </c>
      <c r="U750" s="1" t="s">
        <v>43</v>
      </c>
      <c r="V750" s="1" t="s">
        <v>55</v>
      </c>
      <c r="W750" s="1" t="s">
        <v>56</v>
      </c>
      <c r="X750" s="1" t="s">
        <v>43</v>
      </c>
      <c r="Y750" s="2" t="s">
        <v>43</v>
      </c>
      <c r="Z750" s="1" t="s">
        <v>46</v>
      </c>
      <c r="AA750" s="1" t="s">
        <v>289</v>
      </c>
    </row>
    <row r="751" spans="1:27" x14ac:dyDescent="0.25">
      <c r="A751" s="1" t="s">
        <v>1142</v>
      </c>
      <c r="B751" s="1" t="s">
        <v>1143</v>
      </c>
      <c r="C751" s="1" t="s">
        <v>438</v>
      </c>
      <c r="D751" s="1" t="s">
        <v>439</v>
      </c>
      <c r="E751" s="1" t="s">
        <v>30</v>
      </c>
      <c r="F751" s="1" t="s">
        <v>76</v>
      </c>
      <c r="G751" s="1" t="s">
        <v>1211</v>
      </c>
      <c r="H751" s="1" t="s">
        <v>1212</v>
      </c>
      <c r="I751" s="1" t="s">
        <v>7</v>
      </c>
      <c r="J751" s="1" t="s">
        <v>1213</v>
      </c>
      <c r="K751" s="1" t="s">
        <v>399</v>
      </c>
      <c r="L751" s="1" t="s">
        <v>400</v>
      </c>
      <c r="M751" s="1" t="s">
        <v>37</v>
      </c>
      <c r="N751" s="2">
        <v>420000</v>
      </c>
      <c r="O751" s="1" t="s">
        <v>38</v>
      </c>
      <c r="P751" s="2">
        <v>420000</v>
      </c>
      <c r="Q751" s="1" t="s">
        <v>93</v>
      </c>
      <c r="R751" s="1" t="s">
        <v>94</v>
      </c>
      <c r="S751" s="1" t="s">
        <v>54</v>
      </c>
      <c r="T751" s="1" t="s">
        <v>42</v>
      </c>
      <c r="U751" s="1" t="s">
        <v>43</v>
      </c>
      <c r="V751" s="1" t="s">
        <v>55</v>
      </c>
      <c r="W751" s="1" t="s">
        <v>56</v>
      </c>
      <c r="X751" s="1" t="s">
        <v>43</v>
      </c>
      <c r="Y751" s="2">
        <v>420000</v>
      </c>
      <c r="Z751" s="1" t="s">
        <v>46</v>
      </c>
      <c r="AA751" s="1" t="s">
        <v>265</v>
      </c>
    </row>
    <row r="752" spans="1:27" x14ac:dyDescent="0.25">
      <c r="A752" s="1" t="s">
        <v>1142</v>
      </c>
      <c r="B752" s="1" t="s">
        <v>1143</v>
      </c>
      <c r="C752" s="1" t="s">
        <v>438</v>
      </c>
      <c r="D752" s="1" t="s">
        <v>439</v>
      </c>
      <c r="E752" s="1" t="s">
        <v>30</v>
      </c>
      <c r="F752" s="1" t="s">
        <v>76</v>
      </c>
      <c r="G752" s="1" t="s">
        <v>1214</v>
      </c>
      <c r="H752" s="1" t="s">
        <v>1215</v>
      </c>
      <c r="I752" s="1" t="s">
        <v>7</v>
      </c>
      <c r="J752" s="1" t="s">
        <v>1216</v>
      </c>
      <c r="K752" s="1" t="s">
        <v>399</v>
      </c>
      <c r="L752" s="1" t="s">
        <v>400</v>
      </c>
      <c r="M752" s="1" t="s">
        <v>37</v>
      </c>
      <c r="N752" s="2">
        <v>320000</v>
      </c>
      <c r="O752" s="1" t="s">
        <v>38</v>
      </c>
      <c r="P752" s="2">
        <v>320000</v>
      </c>
      <c r="Q752" s="1" t="s">
        <v>93</v>
      </c>
      <c r="R752" s="1" t="s">
        <v>94</v>
      </c>
      <c r="S752" s="1" t="s">
        <v>54</v>
      </c>
      <c r="T752" s="1" t="s">
        <v>42</v>
      </c>
      <c r="U752" s="1" t="s">
        <v>43</v>
      </c>
      <c r="V752" s="1" t="s">
        <v>55</v>
      </c>
      <c r="W752" s="1" t="s">
        <v>56</v>
      </c>
      <c r="X752" s="1" t="s">
        <v>43</v>
      </c>
      <c r="Y752" s="2">
        <v>320000</v>
      </c>
      <c r="Z752" s="1" t="s">
        <v>46</v>
      </c>
      <c r="AA752" s="1" t="s">
        <v>265</v>
      </c>
    </row>
    <row r="753" spans="1:27" x14ac:dyDescent="0.25">
      <c r="A753" s="1" t="s">
        <v>1142</v>
      </c>
      <c r="B753" s="1" t="s">
        <v>1143</v>
      </c>
      <c r="C753" s="1" t="s">
        <v>438</v>
      </c>
      <c r="D753" s="1" t="s">
        <v>439</v>
      </c>
      <c r="E753" s="1" t="s">
        <v>30</v>
      </c>
      <c r="F753" s="1" t="s">
        <v>183</v>
      </c>
      <c r="G753" s="1" t="s">
        <v>1217</v>
      </c>
      <c r="H753" s="1" t="s">
        <v>1218</v>
      </c>
      <c r="I753" s="1" t="s">
        <v>7</v>
      </c>
      <c r="J753" s="1" t="s">
        <v>1219</v>
      </c>
      <c r="K753" s="1" t="s">
        <v>527</v>
      </c>
      <c r="L753" s="1" t="s">
        <v>528</v>
      </c>
      <c r="M753" s="1" t="s">
        <v>37</v>
      </c>
      <c r="N753" s="2">
        <v>98625</v>
      </c>
      <c r="O753" s="1" t="s">
        <v>38</v>
      </c>
      <c r="P753" s="2">
        <v>98625</v>
      </c>
      <c r="Q753" s="1" t="s">
        <v>83</v>
      </c>
      <c r="R753" s="1" t="s">
        <v>40</v>
      </c>
      <c r="S753" s="1" t="s">
        <v>54</v>
      </c>
      <c r="T753" s="1" t="s">
        <v>42</v>
      </c>
      <c r="U753" s="1" t="s">
        <v>43</v>
      </c>
      <c r="V753" s="1" t="s">
        <v>55</v>
      </c>
      <c r="W753" s="1" t="s">
        <v>56</v>
      </c>
      <c r="X753" s="1" t="s">
        <v>43</v>
      </c>
      <c r="Y753" s="2" t="s">
        <v>43</v>
      </c>
      <c r="Z753" s="1" t="s">
        <v>46</v>
      </c>
      <c r="AA753" s="1" t="s">
        <v>289</v>
      </c>
    </row>
    <row r="754" spans="1:27" x14ac:dyDescent="0.25">
      <c r="A754" s="1" t="s">
        <v>1142</v>
      </c>
      <c r="B754" s="1" t="s">
        <v>1143</v>
      </c>
      <c r="C754" s="1" t="s">
        <v>438</v>
      </c>
      <c r="D754" s="1" t="s">
        <v>439</v>
      </c>
      <c r="E754" s="1" t="s">
        <v>30</v>
      </c>
      <c r="F754" s="1" t="s">
        <v>289</v>
      </c>
      <c r="G754" s="1" t="s">
        <v>1220</v>
      </c>
      <c r="H754" s="1" t="s">
        <v>1221</v>
      </c>
      <c r="I754" s="1" t="s">
        <v>7</v>
      </c>
      <c r="J754" s="1" t="s">
        <v>1222</v>
      </c>
      <c r="K754" s="1" t="s">
        <v>1223</v>
      </c>
      <c r="L754" s="1" t="s">
        <v>1224</v>
      </c>
      <c r="M754" s="1" t="s">
        <v>37</v>
      </c>
      <c r="N754" s="2">
        <v>69784.5</v>
      </c>
      <c r="O754" s="1" t="s">
        <v>38</v>
      </c>
      <c r="P754" s="2">
        <v>69784.5</v>
      </c>
      <c r="Q754" s="1" t="s">
        <v>93</v>
      </c>
      <c r="R754" s="1" t="s">
        <v>94</v>
      </c>
      <c r="S754" s="1" t="s">
        <v>54</v>
      </c>
      <c r="T754" s="1" t="s">
        <v>42</v>
      </c>
      <c r="U754" s="1" t="s">
        <v>43</v>
      </c>
      <c r="V754" s="1" t="s">
        <v>55</v>
      </c>
      <c r="W754" s="1" t="s">
        <v>56</v>
      </c>
      <c r="X754" s="1" t="s">
        <v>43</v>
      </c>
      <c r="Y754" s="2">
        <v>69784.5</v>
      </c>
      <c r="Z754" s="1" t="s">
        <v>46</v>
      </c>
      <c r="AA754" s="1" t="s">
        <v>324</v>
      </c>
    </row>
    <row r="755" spans="1:27" x14ac:dyDescent="0.25">
      <c r="A755" s="1" t="s">
        <v>1142</v>
      </c>
      <c r="B755" s="1" t="s">
        <v>1143</v>
      </c>
      <c r="C755" s="1" t="s">
        <v>438</v>
      </c>
      <c r="D755" s="1" t="s">
        <v>439</v>
      </c>
      <c r="E755" s="1" t="s">
        <v>30</v>
      </c>
      <c r="F755" s="1" t="s">
        <v>252</v>
      </c>
      <c r="G755" s="1" t="s">
        <v>1225</v>
      </c>
      <c r="H755" s="1" t="s">
        <v>1226</v>
      </c>
      <c r="I755" s="1" t="s">
        <v>7</v>
      </c>
      <c r="J755" s="1" t="s">
        <v>1227</v>
      </c>
      <c r="K755" s="1" t="s">
        <v>610</v>
      </c>
      <c r="L755" s="1" t="s">
        <v>611</v>
      </c>
      <c r="M755" s="1" t="s">
        <v>37</v>
      </c>
      <c r="N755" s="2">
        <v>146909.29999999999</v>
      </c>
      <c r="O755" s="1" t="s">
        <v>108</v>
      </c>
      <c r="P755" s="2">
        <v>54000</v>
      </c>
      <c r="Q755" s="1" t="s">
        <v>83</v>
      </c>
      <c r="R755" s="1" t="s">
        <v>264</v>
      </c>
      <c r="S755" s="1" t="s">
        <v>54</v>
      </c>
      <c r="T755" s="1" t="s">
        <v>42</v>
      </c>
      <c r="U755" s="1" t="s">
        <v>43</v>
      </c>
      <c r="V755" s="1" t="s">
        <v>55</v>
      </c>
      <c r="W755" s="1" t="s">
        <v>56</v>
      </c>
      <c r="X755" s="1" t="s">
        <v>43</v>
      </c>
      <c r="Y755" s="2" t="s">
        <v>43</v>
      </c>
      <c r="Z755" s="1" t="s">
        <v>46</v>
      </c>
      <c r="AA755" s="1" t="s">
        <v>252</v>
      </c>
    </row>
    <row r="756" spans="1:27" x14ac:dyDescent="0.25">
      <c r="A756" s="1" t="s">
        <v>1142</v>
      </c>
      <c r="B756" s="1" t="s">
        <v>1143</v>
      </c>
      <c r="C756" s="1" t="s">
        <v>438</v>
      </c>
      <c r="D756" s="1" t="s">
        <v>439</v>
      </c>
      <c r="E756" s="1" t="s">
        <v>30</v>
      </c>
      <c r="F756" s="1" t="s">
        <v>252</v>
      </c>
      <c r="G756" s="1" t="s">
        <v>1225</v>
      </c>
      <c r="H756" s="1" t="s">
        <v>1228</v>
      </c>
      <c r="I756" s="1" t="s">
        <v>7</v>
      </c>
      <c r="J756" s="1" t="s">
        <v>1227</v>
      </c>
      <c r="K756" s="1" t="s">
        <v>62</v>
      </c>
      <c r="L756" s="1" t="s">
        <v>63</v>
      </c>
      <c r="M756" s="1" t="s">
        <v>37</v>
      </c>
      <c r="N756" s="2">
        <v>146909.29999999999</v>
      </c>
      <c r="O756" s="1" t="s">
        <v>108</v>
      </c>
      <c r="P756" s="2">
        <v>54675</v>
      </c>
      <c r="Q756" s="1" t="s">
        <v>83</v>
      </c>
      <c r="R756" s="1" t="s">
        <v>264</v>
      </c>
      <c r="S756" s="1" t="s">
        <v>54</v>
      </c>
      <c r="T756" s="1" t="s">
        <v>42</v>
      </c>
      <c r="U756" s="1" t="s">
        <v>43</v>
      </c>
      <c r="V756" s="1" t="s">
        <v>55</v>
      </c>
      <c r="W756" s="1" t="s">
        <v>56</v>
      </c>
      <c r="X756" s="1" t="s">
        <v>43</v>
      </c>
      <c r="Y756" s="2" t="s">
        <v>43</v>
      </c>
      <c r="Z756" s="1" t="s">
        <v>46</v>
      </c>
      <c r="AA756" s="1" t="s">
        <v>252</v>
      </c>
    </row>
    <row r="757" spans="1:27" x14ac:dyDescent="0.25">
      <c r="A757" s="1" t="s">
        <v>1142</v>
      </c>
      <c r="B757" s="1" t="s">
        <v>1143</v>
      </c>
      <c r="C757" s="1" t="s">
        <v>438</v>
      </c>
      <c r="D757" s="1" t="s">
        <v>439</v>
      </c>
      <c r="E757" s="1" t="s">
        <v>30</v>
      </c>
      <c r="F757" s="1" t="s">
        <v>252</v>
      </c>
      <c r="G757" s="1" t="s">
        <v>1225</v>
      </c>
      <c r="H757" s="1" t="s">
        <v>1229</v>
      </c>
      <c r="I757" s="1" t="s">
        <v>7</v>
      </c>
      <c r="J757" s="1" t="s">
        <v>1227</v>
      </c>
      <c r="K757" s="1" t="s">
        <v>399</v>
      </c>
      <c r="L757" s="1" t="s">
        <v>400</v>
      </c>
      <c r="M757" s="1" t="s">
        <v>37</v>
      </c>
      <c r="N757" s="2">
        <v>146909.29999999999</v>
      </c>
      <c r="O757" s="1" t="s">
        <v>108</v>
      </c>
      <c r="P757" s="2">
        <v>38234.300000000003</v>
      </c>
      <c r="Q757" s="1" t="s">
        <v>83</v>
      </c>
      <c r="R757" s="1" t="s">
        <v>264</v>
      </c>
      <c r="S757" s="1" t="s">
        <v>54</v>
      </c>
      <c r="T757" s="1" t="s">
        <v>42</v>
      </c>
      <c r="U757" s="1" t="s">
        <v>43</v>
      </c>
      <c r="V757" s="1" t="s">
        <v>55</v>
      </c>
      <c r="W757" s="1" t="s">
        <v>56</v>
      </c>
      <c r="X757" s="1" t="s">
        <v>43</v>
      </c>
      <c r="Y757" s="2" t="s">
        <v>43</v>
      </c>
      <c r="Z757" s="1" t="s">
        <v>46</v>
      </c>
      <c r="AA757" s="1" t="s">
        <v>252</v>
      </c>
    </row>
    <row r="758" spans="1:27" x14ac:dyDescent="0.25">
      <c r="A758" s="1" t="s">
        <v>1142</v>
      </c>
      <c r="B758" s="1" t="s">
        <v>1143</v>
      </c>
      <c r="C758" s="1" t="s">
        <v>438</v>
      </c>
      <c r="D758" s="1" t="s">
        <v>439</v>
      </c>
      <c r="E758" s="1" t="s">
        <v>30</v>
      </c>
      <c r="F758" s="1" t="s">
        <v>48</v>
      </c>
      <c r="G758" s="1" t="s">
        <v>3121</v>
      </c>
      <c r="H758" s="1" t="s">
        <v>3122</v>
      </c>
      <c r="I758" s="1" t="s">
        <v>7</v>
      </c>
      <c r="J758" s="1" t="s">
        <v>3123</v>
      </c>
      <c r="K758" s="1" t="s">
        <v>135</v>
      </c>
      <c r="L758" s="1" t="s">
        <v>136</v>
      </c>
      <c r="M758" s="1" t="s">
        <v>3055</v>
      </c>
      <c r="N758" s="2">
        <v>15000</v>
      </c>
      <c r="O758" s="1" t="s">
        <v>38</v>
      </c>
      <c r="P758" s="2">
        <v>15000</v>
      </c>
      <c r="Q758" s="1" t="s">
        <v>39</v>
      </c>
      <c r="R758" s="1" t="s">
        <v>40</v>
      </c>
      <c r="S758" s="1" t="s">
        <v>54</v>
      </c>
      <c r="T758" s="1" t="s">
        <v>42</v>
      </c>
      <c r="U758" s="1" t="s">
        <v>43</v>
      </c>
      <c r="V758" s="1" t="s">
        <v>55</v>
      </c>
      <c r="W758" s="1" t="s">
        <v>56</v>
      </c>
      <c r="X758" s="1" t="s">
        <v>43</v>
      </c>
      <c r="Y758" s="2" t="s">
        <v>43</v>
      </c>
      <c r="Z758" s="1" t="s">
        <v>46</v>
      </c>
      <c r="AA758" s="1" t="s">
        <v>48</v>
      </c>
    </row>
    <row r="759" spans="1:27" x14ac:dyDescent="0.25">
      <c r="A759" s="1" t="s">
        <v>1142</v>
      </c>
      <c r="B759" s="1" t="s">
        <v>1143</v>
      </c>
      <c r="C759" s="1" t="s">
        <v>438</v>
      </c>
      <c r="D759" s="1" t="s">
        <v>439</v>
      </c>
      <c r="E759" s="1" t="s">
        <v>30</v>
      </c>
      <c r="F759" s="1" t="s">
        <v>77</v>
      </c>
      <c r="G759" s="1" t="s">
        <v>3124</v>
      </c>
      <c r="H759" s="1" t="s">
        <v>3125</v>
      </c>
      <c r="I759" s="1" t="s">
        <v>7</v>
      </c>
      <c r="J759" s="1" t="s">
        <v>3126</v>
      </c>
      <c r="K759" s="1" t="s">
        <v>3053</v>
      </c>
      <c r="L759" s="1" t="s">
        <v>3054</v>
      </c>
      <c r="M759" s="1" t="s">
        <v>3055</v>
      </c>
      <c r="N759" s="2">
        <v>110400</v>
      </c>
      <c r="O759" s="1" t="s">
        <v>38</v>
      </c>
      <c r="P759" s="2">
        <v>110400</v>
      </c>
      <c r="Q759" s="1" t="s">
        <v>83</v>
      </c>
      <c r="R759" s="1" t="s">
        <v>264</v>
      </c>
      <c r="S759" s="1" t="s">
        <v>54</v>
      </c>
      <c r="T759" s="1" t="s">
        <v>42</v>
      </c>
      <c r="U759" s="1" t="s">
        <v>43</v>
      </c>
      <c r="V759" s="1" t="s">
        <v>55</v>
      </c>
      <c r="W759" s="1" t="s">
        <v>56</v>
      </c>
      <c r="X759" s="1" t="s">
        <v>43</v>
      </c>
      <c r="Y759" s="2" t="s">
        <v>43</v>
      </c>
      <c r="Z759" s="1" t="s">
        <v>46</v>
      </c>
      <c r="AA759" s="1" t="s">
        <v>77</v>
      </c>
    </row>
    <row r="760" spans="1:27" x14ac:dyDescent="0.25">
      <c r="A760" s="1" t="s">
        <v>1142</v>
      </c>
      <c r="B760" s="1" t="s">
        <v>1143</v>
      </c>
      <c r="C760" s="1" t="s">
        <v>438</v>
      </c>
      <c r="D760" s="1" t="s">
        <v>439</v>
      </c>
      <c r="E760" s="1" t="s">
        <v>30</v>
      </c>
      <c r="F760" s="1" t="s">
        <v>77</v>
      </c>
      <c r="G760" s="1" t="s">
        <v>3127</v>
      </c>
      <c r="H760" s="1" t="s">
        <v>3128</v>
      </c>
      <c r="I760" s="1" t="s">
        <v>7</v>
      </c>
      <c r="J760" s="1" t="s">
        <v>3129</v>
      </c>
      <c r="K760" s="1" t="s">
        <v>3053</v>
      </c>
      <c r="L760" s="1" t="s">
        <v>3054</v>
      </c>
      <c r="M760" s="1" t="s">
        <v>3055</v>
      </c>
      <c r="N760" s="2">
        <v>40000</v>
      </c>
      <c r="O760" s="1" t="s">
        <v>38</v>
      </c>
      <c r="P760" s="2">
        <v>40000</v>
      </c>
      <c r="Q760" s="1" t="s">
        <v>93</v>
      </c>
      <c r="R760" s="1" t="s">
        <v>94</v>
      </c>
      <c r="S760" s="1" t="s">
        <v>54</v>
      </c>
      <c r="T760" s="1" t="s">
        <v>42</v>
      </c>
      <c r="U760" s="1" t="s">
        <v>43</v>
      </c>
      <c r="V760" s="1" t="s">
        <v>55</v>
      </c>
      <c r="W760" s="1" t="s">
        <v>56</v>
      </c>
      <c r="X760" s="1" t="s">
        <v>43</v>
      </c>
      <c r="Y760" s="2">
        <v>40000</v>
      </c>
      <c r="Z760" s="1" t="s">
        <v>46</v>
      </c>
      <c r="AA760" s="1" t="s">
        <v>77</v>
      </c>
    </row>
    <row r="761" spans="1:27" x14ac:dyDescent="0.25">
      <c r="A761" s="1" t="s">
        <v>1142</v>
      </c>
      <c r="B761" s="1" t="s">
        <v>1143</v>
      </c>
      <c r="C761" s="1" t="s">
        <v>438</v>
      </c>
      <c r="D761" s="1" t="s">
        <v>439</v>
      </c>
      <c r="E761" s="1" t="s">
        <v>30</v>
      </c>
      <c r="F761" s="1" t="s">
        <v>174</v>
      </c>
      <c r="G761" s="1" t="s">
        <v>4540</v>
      </c>
      <c r="H761" s="1" t="s">
        <v>4541</v>
      </c>
      <c r="I761" s="1" t="s">
        <v>7</v>
      </c>
      <c r="J761" s="1" t="s">
        <v>4542</v>
      </c>
      <c r="K761" s="1" t="s">
        <v>135</v>
      </c>
      <c r="L761" s="1" t="s">
        <v>136</v>
      </c>
      <c r="M761" s="1" t="s">
        <v>4296</v>
      </c>
      <c r="N761" s="2">
        <v>603000</v>
      </c>
      <c r="O761" s="1" t="s">
        <v>38</v>
      </c>
      <c r="P761" s="2">
        <v>603000</v>
      </c>
      <c r="Q761" s="1" t="s">
        <v>83</v>
      </c>
      <c r="R761" s="1" t="s">
        <v>264</v>
      </c>
      <c r="S761" s="1" t="s">
        <v>54</v>
      </c>
      <c r="T761" s="1" t="s">
        <v>42</v>
      </c>
      <c r="U761" s="1" t="s">
        <v>43</v>
      </c>
      <c r="V761" s="1" t="s">
        <v>55</v>
      </c>
      <c r="W761" s="1" t="s">
        <v>56</v>
      </c>
      <c r="X761" s="1" t="s">
        <v>43</v>
      </c>
      <c r="Y761" s="2" t="s">
        <v>43</v>
      </c>
      <c r="Z761" s="1" t="s">
        <v>46</v>
      </c>
      <c r="AA761" s="1" t="s">
        <v>174</v>
      </c>
    </row>
    <row r="762" spans="1:27" x14ac:dyDescent="0.25">
      <c r="A762" s="1" t="s">
        <v>1142</v>
      </c>
      <c r="B762" s="1" t="s">
        <v>1143</v>
      </c>
      <c r="C762" s="1" t="s">
        <v>438</v>
      </c>
      <c r="D762" s="1" t="s">
        <v>439</v>
      </c>
      <c r="E762" s="1" t="s">
        <v>30</v>
      </c>
      <c r="F762" s="1" t="s">
        <v>174</v>
      </c>
      <c r="G762" s="1" t="s">
        <v>4543</v>
      </c>
      <c r="H762" s="1" t="s">
        <v>4544</v>
      </c>
      <c r="I762" s="1" t="s">
        <v>7</v>
      </c>
      <c r="J762" s="1" t="s">
        <v>4545</v>
      </c>
      <c r="K762" s="1" t="s">
        <v>135</v>
      </c>
      <c r="L762" s="1" t="s">
        <v>136</v>
      </c>
      <c r="M762" s="1" t="s">
        <v>4296</v>
      </c>
      <c r="N762" s="2">
        <v>105600</v>
      </c>
      <c r="O762" s="1" t="s">
        <v>38</v>
      </c>
      <c r="P762" s="2">
        <v>105600</v>
      </c>
      <c r="Q762" s="1" t="s">
        <v>83</v>
      </c>
      <c r="R762" s="1" t="s">
        <v>40</v>
      </c>
      <c r="S762" s="1" t="s">
        <v>54</v>
      </c>
      <c r="T762" s="1" t="s">
        <v>42</v>
      </c>
      <c r="U762" s="1" t="s">
        <v>43</v>
      </c>
      <c r="V762" s="1" t="s">
        <v>55</v>
      </c>
      <c r="W762" s="1" t="s">
        <v>56</v>
      </c>
      <c r="X762" s="1" t="s">
        <v>43</v>
      </c>
      <c r="Y762" s="2" t="s">
        <v>43</v>
      </c>
      <c r="Z762" s="1" t="s">
        <v>46</v>
      </c>
      <c r="AA762" s="1" t="s">
        <v>174</v>
      </c>
    </row>
    <row r="763" spans="1:27" x14ac:dyDescent="0.25">
      <c r="A763" s="1" t="s">
        <v>1142</v>
      </c>
      <c r="B763" s="1" t="s">
        <v>1143</v>
      </c>
      <c r="C763" s="1" t="s">
        <v>438</v>
      </c>
      <c r="D763" s="1" t="s">
        <v>439</v>
      </c>
      <c r="E763" s="1" t="s">
        <v>30</v>
      </c>
      <c r="F763" s="1" t="s">
        <v>69</v>
      </c>
      <c r="G763" s="1" t="s">
        <v>4546</v>
      </c>
      <c r="H763" s="1" t="s">
        <v>4547</v>
      </c>
      <c r="I763" s="1" t="s">
        <v>7</v>
      </c>
      <c r="J763" s="1" t="s">
        <v>4548</v>
      </c>
      <c r="K763" s="1" t="s">
        <v>135</v>
      </c>
      <c r="L763" s="1" t="s">
        <v>136</v>
      </c>
      <c r="M763" s="1" t="s">
        <v>4296</v>
      </c>
      <c r="N763" s="2">
        <v>420000</v>
      </c>
      <c r="O763" s="1" t="s">
        <v>38</v>
      </c>
      <c r="P763" s="2">
        <v>420000</v>
      </c>
      <c r="Q763" s="1" t="s">
        <v>83</v>
      </c>
      <c r="R763" s="1" t="s">
        <v>40</v>
      </c>
      <c r="S763" s="1" t="s">
        <v>54</v>
      </c>
      <c r="T763" s="1" t="s">
        <v>42</v>
      </c>
      <c r="U763" s="1" t="s">
        <v>43</v>
      </c>
      <c r="V763" s="1" t="s">
        <v>55</v>
      </c>
      <c r="W763" s="1" t="s">
        <v>56</v>
      </c>
      <c r="X763" s="1" t="s">
        <v>43</v>
      </c>
      <c r="Y763" s="2" t="s">
        <v>43</v>
      </c>
      <c r="Z763" s="1" t="s">
        <v>46</v>
      </c>
      <c r="AA763" s="1" t="s">
        <v>189</v>
      </c>
    </row>
    <row r="764" spans="1:27" x14ac:dyDescent="0.25">
      <c r="A764" s="1" t="s">
        <v>1142</v>
      </c>
      <c r="B764" s="1" t="s">
        <v>1143</v>
      </c>
      <c r="C764" s="1" t="s">
        <v>438</v>
      </c>
      <c r="D764" s="1" t="s">
        <v>439</v>
      </c>
      <c r="E764" s="1" t="s">
        <v>30</v>
      </c>
      <c r="F764" s="1" t="s">
        <v>228</v>
      </c>
      <c r="G764" s="1" t="s">
        <v>4549</v>
      </c>
      <c r="H764" s="1" t="s">
        <v>4550</v>
      </c>
      <c r="I764" s="1" t="s">
        <v>7</v>
      </c>
      <c r="J764" s="1" t="s">
        <v>4551</v>
      </c>
      <c r="K764" s="1" t="s">
        <v>135</v>
      </c>
      <c r="L764" s="1" t="s">
        <v>136</v>
      </c>
      <c r="M764" s="1" t="s">
        <v>4296</v>
      </c>
      <c r="N764" s="2">
        <v>268000</v>
      </c>
      <c r="O764" s="1" t="s">
        <v>38</v>
      </c>
      <c r="P764" s="2">
        <v>268000</v>
      </c>
      <c r="Q764" s="1" t="s">
        <v>83</v>
      </c>
      <c r="R764" s="1" t="s">
        <v>40</v>
      </c>
      <c r="S764" s="1" t="s">
        <v>54</v>
      </c>
      <c r="T764" s="1" t="s">
        <v>42</v>
      </c>
      <c r="U764" s="1" t="s">
        <v>43</v>
      </c>
      <c r="V764" s="1" t="s">
        <v>55</v>
      </c>
      <c r="W764" s="1" t="s">
        <v>56</v>
      </c>
      <c r="X764" s="1" t="s">
        <v>43</v>
      </c>
      <c r="Y764" s="2" t="s">
        <v>43</v>
      </c>
      <c r="Z764" s="1" t="s">
        <v>46</v>
      </c>
      <c r="AA764" s="1" t="s">
        <v>228</v>
      </c>
    </row>
    <row r="765" spans="1:27" x14ac:dyDescent="0.25">
      <c r="A765" s="1" t="s">
        <v>1142</v>
      </c>
      <c r="B765" s="1" t="s">
        <v>1143</v>
      </c>
      <c r="C765" s="1" t="s">
        <v>438</v>
      </c>
      <c r="D765" s="1" t="s">
        <v>439</v>
      </c>
      <c r="E765" s="1" t="s">
        <v>30</v>
      </c>
      <c r="F765" s="1" t="s">
        <v>228</v>
      </c>
      <c r="G765" s="1" t="s">
        <v>4552</v>
      </c>
      <c r="H765" s="1" t="s">
        <v>4553</v>
      </c>
      <c r="I765" s="1" t="s">
        <v>7</v>
      </c>
      <c r="J765" s="1" t="s">
        <v>4554</v>
      </c>
      <c r="K765" s="1" t="s">
        <v>4555</v>
      </c>
      <c r="L765" s="1" t="s">
        <v>4556</v>
      </c>
      <c r="M765" s="1" t="s">
        <v>4296</v>
      </c>
      <c r="N765" s="2">
        <v>67000</v>
      </c>
      <c r="O765" s="1" t="s">
        <v>38</v>
      </c>
      <c r="P765" s="2">
        <v>67000</v>
      </c>
      <c r="Q765" s="1" t="s">
        <v>83</v>
      </c>
      <c r="R765" s="1" t="s">
        <v>264</v>
      </c>
      <c r="S765" s="1" t="s">
        <v>54</v>
      </c>
      <c r="T765" s="1" t="s">
        <v>42</v>
      </c>
      <c r="U765" s="1" t="s">
        <v>43</v>
      </c>
      <c r="V765" s="1" t="s">
        <v>55</v>
      </c>
      <c r="W765" s="1" t="s">
        <v>56</v>
      </c>
      <c r="X765" s="1" t="s">
        <v>43</v>
      </c>
      <c r="Y765" s="2" t="s">
        <v>43</v>
      </c>
      <c r="Z765" s="1" t="s">
        <v>46</v>
      </c>
      <c r="AA765" s="1" t="s">
        <v>228</v>
      </c>
    </row>
    <row r="766" spans="1:27" x14ac:dyDescent="0.25">
      <c r="A766" s="1" t="s">
        <v>1142</v>
      </c>
      <c r="B766" s="1" t="s">
        <v>1143</v>
      </c>
      <c r="C766" s="1" t="s">
        <v>438</v>
      </c>
      <c r="D766" s="1" t="s">
        <v>439</v>
      </c>
      <c r="E766" s="1" t="s">
        <v>30</v>
      </c>
      <c r="F766" s="1" t="s">
        <v>155</v>
      </c>
      <c r="G766" s="1" t="s">
        <v>5380</v>
      </c>
      <c r="H766" s="1" t="s">
        <v>5381</v>
      </c>
      <c r="I766" s="1" t="s">
        <v>7</v>
      </c>
      <c r="J766" s="1" t="s">
        <v>5382</v>
      </c>
      <c r="K766" s="1" t="s">
        <v>2841</v>
      </c>
      <c r="L766" s="1" t="s">
        <v>2842</v>
      </c>
      <c r="M766" s="1" t="s">
        <v>5053</v>
      </c>
      <c r="N766" s="2">
        <v>55000</v>
      </c>
      <c r="O766" s="1" t="s">
        <v>38</v>
      </c>
      <c r="P766" s="2">
        <v>55000</v>
      </c>
      <c r="Q766" s="1" t="s">
        <v>83</v>
      </c>
      <c r="R766" s="1" t="s">
        <v>264</v>
      </c>
      <c r="S766" s="1" t="s">
        <v>54</v>
      </c>
      <c r="T766" s="1" t="s">
        <v>42</v>
      </c>
      <c r="U766" s="1" t="s">
        <v>43</v>
      </c>
      <c r="V766" s="1" t="s">
        <v>55</v>
      </c>
      <c r="W766" s="1" t="s">
        <v>56</v>
      </c>
      <c r="X766" s="1" t="s">
        <v>43</v>
      </c>
      <c r="Y766" s="2" t="s">
        <v>43</v>
      </c>
      <c r="Z766" s="1" t="s">
        <v>46</v>
      </c>
      <c r="AA766" s="1" t="s">
        <v>273</v>
      </c>
    </row>
    <row r="767" spans="1:27" x14ac:dyDescent="0.25">
      <c r="A767" s="1" t="s">
        <v>1142</v>
      </c>
      <c r="B767" s="1" t="s">
        <v>1143</v>
      </c>
      <c r="C767" s="1" t="s">
        <v>438</v>
      </c>
      <c r="D767" s="1" t="s">
        <v>439</v>
      </c>
      <c r="E767" s="1" t="s">
        <v>30</v>
      </c>
      <c r="F767" s="1" t="s">
        <v>155</v>
      </c>
      <c r="G767" s="1" t="s">
        <v>5383</v>
      </c>
      <c r="H767" s="1" t="s">
        <v>5384</v>
      </c>
      <c r="I767" s="1" t="s">
        <v>7</v>
      </c>
      <c r="J767" s="1" t="s">
        <v>5385</v>
      </c>
      <c r="K767" s="1" t="s">
        <v>2841</v>
      </c>
      <c r="L767" s="1" t="s">
        <v>2842</v>
      </c>
      <c r="M767" s="1" t="s">
        <v>5053</v>
      </c>
      <c r="N767" s="2">
        <v>6000</v>
      </c>
      <c r="O767" s="1" t="s">
        <v>38</v>
      </c>
      <c r="P767" s="2">
        <v>6000</v>
      </c>
      <c r="Q767" s="1" t="s">
        <v>93</v>
      </c>
      <c r="R767" s="1" t="s">
        <v>94</v>
      </c>
      <c r="S767" s="1" t="s">
        <v>54</v>
      </c>
      <c r="T767" s="1" t="s">
        <v>42</v>
      </c>
      <c r="U767" s="1" t="s">
        <v>43</v>
      </c>
      <c r="V767" s="1" t="s">
        <v>55</v>
      </c>
      <c r="W767" s="1" t="s">
        <v>56</v>
      </c>
      <c r="X767" s="1" t="s">
        <v>43</v>
      </c>
      <c r="Y767" s="2">
        <v>6000</v>
      </c>
      <c r="Z767" s="1" t="s">
        <v>46</v>
      </c>
      <c r="AA767" s="1" t="s">
        <v>273</v>
      </c>
    </row>
    <row r="768" spans="1:27" x14ac:dyDescent="0.25">
      <c r="A768" s="1" t="s">
        <v>1142</v>
      </c>
      <c r="B768" s="1" t="s">
        <v>1143</v>
      </c>
      <c r="C768" s="1" t="s">
        <v>438</v>
      </c>
      <c r="D768" s="1" t="s">
        <v>439</v>
      </c>
      <c r="E768" s="1" t="s">
        <v>30</v>
      </c>
      <c r="F768" s="1" t="s">
        <v>155</v>
      </c>
      <c r="G768" s="1" t="s">
        <v>5386</v>
      </c>
      <c r="H768" s="1" t="s">
        <v>5387</v>
      </c>
      <c r="I768" s="1" t="s">
        <v>7</v>
      </c>
      <c r="J768" s="1" t="s">
        <v>5388</v>
      </c>
      <c r="K768" s="1" t="s">
        <v>2841</v>
      </c>
      <c r="L768" s="1" t="s">
        <v>2842</v>
      </c>
      <c r="M768" s="1" t="s">
        <v>5053</v>
      </c>
      <c r="N768" s="2">
        <v>196728.5</v>
      </c>
      <c r="O768" s="1" t="s">
        <v>38</v>
      </c>
      <c r="P768" s="2">
        <v>196728.5</v>
      </c>
      <c r="Q768" s="1" t="s">
        <v>83</v>
      </c>
      <c r="R768" s="1" t="s">
        <v>264</v>
      </c>
      <c r="S768" s="1" t="s">
        <v>54</v>
      </c>
      <c r="T768" s="1" t="s">
        <v>42</v>
      </c>
      <c r="U768" s="1" t="s">
        <v>43</v>
      </c>
      <c r="V768" s="1" t="s">
        <v>55</v>
      </c>
      <c r="W768" s="1" t="s">
        <v>56</v>
      </c>
      <c r="X768" s="1" t="s">
        <v>43</v>
      </c>
      <c r="Y768" s="2" t="s">
        <v>43</v>
      </c>
      <c r="Z768" s="1" t="s">
        <v>46</v>
      </c>
      <c r="AA768" s="1" t="s">
        <v>273</v>
      </c>
    </row>
    <row r="769" spans="1:27" x14ac:dyDescent="0.25">
      <c r="A769" s="1" t="s">
        <v>1142</v>
      </c>
      <c r="B769" s="1" t="s">
        <v>1143</v>
      </c>
      <c r="C769" s="1" t="s">
        <v>438</v>
      </c>
      <c r="D769" s="1" t="s">
        <v>439</v>
      </c>
      <c r="E769" s="1" t="s">
        <v>30</v>
      </c>
      <c r="F769" s="1" t="s">
        <v>155</v>
      </c>
      <c r="G769" s="1" t="s">
        <v>5389</v>
      </c>
      <c r="H769" s="1" t="s">
        <v>5390</v>
      </c>
      <c r="I769" s="1" t="s">
        <v>7</v>
      </c>
      <c r="J769" s="1" t="s">
        <v>5391</v>
      </c>
      <c r="K769" s="1" t="s">
        <v>2841</v>
      </c>
      <c r="L769" s="1" t="s">
        <v>2842</v>
      </c>
      <c r="M769" s="1" t="s">
        <v>5053</v>
      </c>
      <c r="N769" s="2">
        <v>144505</v>
      </c>
      <c r="O769" s="1" t="s">
        <v>38</v>
      </c>
      <c r="P769" s="2">
        <v>144505</v>
      </c>
      <c r="Q769" s="1" t="s">
        <v>83</v>
      </c>
      <c r="R769" s="1" t="s">
        <v>264</v>
      </c>
      <c r="S769" s="1" t="s">
        <v>54</v>
      </c>
      <c r="T769" s="1" t="s">
        <v>42</v>
      </c>
      <c r="U769" s="1" t="s">
        <v>43</v>
      </c>
      <c r="V769" s="1" t="s">
        <v>55</v>
      </c>
      <c r="W769" s="1" t="s">
        <v>56</v>
      </c>
      <c r="X769" s="1" t="s">
        <v>43</v>
      </c>
      <c r="Y769" s="2" t="s">
        <v>43</v>
      </c>
      <c r="Z769" s="1" t="s">
        <v>46</v>
      </c>
      <c r="AA769" s="1" t="s">
        <v>273</v>
      </c>
    </row>
    <row r="770" spans="1:27" x14ac:dyDescent="0.25">
      <c r="A770" s="1" t="s">
        <v>1142</v>
      </c>
      <c r="B770" s="1" t="s">
        <v>1143</v>
      </c>
      <c r="C770" s="1" t="s">
        <v>438</v>
      </c>
      <c r="D770" s="1" t="s">
        <v>439</v>
      </c>
      <c r="E770" s="1" t="s">
        <v>30</v>
      </c>
      <c r="F770" s="1" t="s">
        <v>155</v>
      </c>
      <c r="G770" s="1" t="s">
        <v>5392</v>
      </c>
      <c r="H770" s="1" t="s">
        <v>5393</v>
      </c>
      <c r="I770" s="1" t="s">
        <v>7</v>
      </c>
      <c r="J770" s="1" t="s">
        <v>5394</v>
      </c>
      <c r="K770" s="1" t="s">
        <v>2841</v>
      </c>
      <c r="L770" s="1" t="s">
        <v>2842</v>
      </c>
      <c r="M770" s="1" t="s">
        <v>5053</v>
      </c>
      <c r="N770" s="2">
        <v>739</v>
      </c>
      <c r="O770" s="1" t="s">
        <v>38</v>
      </c>
      <c r="P770" s="2">
        <v>739</v>
      </c>
      <c r="Q770" s="1" t="s">
        <v>83</v>
      </c>
      <c r="R770" s="1" t="s">
        <v>264</v>
      </c>
      <c r="S770" s="1" t="s">
        <v>54</v>
      </c>
      <c r="T770" s="1" t="s">
        <v>42</v>
      </c>
      <c r="U770" s="1" t="s">
        <v>43</v>
      </c>
      <c r="V770" s="1" t="s">
        <v>55</v>
      </c>
      <c r="W770" s="1" t="s">
        <v>56</v>
      </c>
      <c r="X770" s="1" t="s">
        <v>43</v>
      </c>
      <c r="Y770" s="2" t="s">
        <v>43</v>
      </c>
      <c r="Z770" s="1" t="s">
        <v>46</v>
      </c>
      <c r="AA770" s="1" t="s">
        <v>273</v>
      </c>
    </row>
    <row r="771" spans="1:27" x14ac:dyDescent="0.25">
      <c r="A771" s="1" t="s">
        <v>1142</v>
      </c>
      <c r="B771" s="1" t="s">
        <v>1143</v>
      </c>
      <c r="C771" s="1" t="s">
        <v>438</v>
      </c>
      <c r="D771" s="1" t="s">
        <v>439</v>
      </c>
      <c r="E771" s="1" t="s">
        <v>30</v>
      </c>
      <c r="F771" s="1" t="s">
        <v>155</v>
      </c>
      <c r="G771" s="1" t="s">
        <v>5395</v>
      </c>
      <c r="H771" s="1" t="s">
        <v>5396</v>
      </c>
      <c r="I771" s="1" t="s">
        <v>7</v>
      </c>
      <c r="J771" s="1" t="s">
        <v>5397</v>
      </c>
      <c r="K771" s="1" t="s">
        <v>2841</v>
      </c>
      <c r="L771" s="1" t="s">
        <v>2842</v>
      </c>
      <c r="M771" s="1" t="s">
        <v>5053</v>
      </c>
      <c r="N771" s="2">
        <v>9525.5</v>
      </c>
      <c r="O771" s="1" t="s">
        <v>38</v>
      </c>
      <c r="P771" s="2">
        <v>9525.5</v>
      </c>
      <c r="Q771" s="1" t="s">
        <v>83</v>
      </c>
      <c r="R771" s="1" t="s">
        <v>264</v>
      </c>
      <c r="S771" s="1" t="s">
        <v>54</v>
      </c>
      <c r="T771" s="1" t="s">
        <v>42</v>
      </c>
      <c r="U771" s="1" t="s">
        <v>43</v>
      </c>
      <c r="V771" s="1" t="s">
        <v>55</v>
      </c>
      <c r="W771" s="1" t="s">
        <v>56</v>
      </c>
      <c r="X771" s="1" t="s">
        <v>43</v>
      </c>
      <c r="Y771" s="2" t="s">
        <v>43</v>
      </c>
      <c r="Z771" s="1" t="s">
        <v>46</v>
      </c>
      <c r="AA771" s="1" t="s">
        <v>273</v>
      </c>
    </row>
    <row r="772" spans="1:27" x14ac:dyDescent="0.25">
      <c r="A772" s="1" t="s">
        <v>1142</v>
      </c>
      <c r="B772" s="1" t="s">
        <v>1143</v>
      </c>
      <c r="C772" s="1" t="s">
        <v>438</v>
      </c>
      <c r="D772" s="1" t="s">
        <v>439</v>
      </c>
      <c r="E772" s="1" t="s">
        <v>30</v>
      </c>
      <c r="F772" s="1" t="s">
        <v>131</v>
      </c>
      <c r="G772" s="1" t="s">
        <v>5398</v>
      </c>
      <c r="H772" s="1" t="s">
        <v>5399</v>
      </c>
      <c r="I772" s="1" t="s">
        <v>7</v>
      </c>
      <c r="J772" s="1" t="s">
        <v>5400</v>
      </c>
      <c r="K772" s="1" t="s">
        <v>2841</v>
      </c>
      <c r="L772" s="1" t="s">
        <v>2842</v>
      </c>
      <c r="M772" s="1" t="s">
        <v>5053</v>
      </c>
      <c r="N772" s="2">
        <v>105000</v>
      </c>
      <c r="O772" s="1" t="s">
        <v>38</v>
      </c>
      <c r="P772" s="2">
        <v>105000</v>
      </c>
      <c r="Q772" s="1" t="s">
        <v>93</v>
      </c>
      <c r="R772" s="1" t="s">
        <v>94</v>
      </c>
      <c r="S772" s="1" t="s">
        <v>54</v>
      </c>
      <c r="T772" s="1" t="s">
        <v>42</v>
      </c>
      <c r="U772" s="1" t="s">
        <v>43</v>
      </c>
      <c r="V772" s="1" t="s">
        <v>55</v>
      </c>
      <c r="W772" s="1" t="s">
        <v>56</v>
      </c>
      <c r="X772" s="1" t="s">
        <v>43</v>
      </c>
      <c r="Y772" s="2">
        <v>105000</v>
      </c>
      <c r="Z772" s="1" t="s">
        <v>46</v>
      </c>
      <c r="AA772" s="1" t="s">
        <v>95</v>
      </c>
    </row>
    <row r="773" spans="1:27" x14ac:dyDescent="0.25">
      <c r="A773" s="1" t="s">
        <v>1142</v>
      </c>
      <c r="B773" s="1" t="s">
        <v>1143</v>
      </c>
      <c r="C773" s="1" t="s">
        <v>438</v>
      </c>
      <c r="D773" s="1" t="s">
        <v>439</v>
      </c>
      <c r="E773" s="1" t="s">
        <v>30</v>
      </c>
      <c r="F773" s="1" t="s">
        <v>131</v>
      </c>
      <c r="G773" s="1" t="s">
        <v>5401</v>
      </c>
      <c r="H773" s="1" t="s">
        <v>5402</v>
      </c>
      <c r="I773" s="1" t="s">
        <v>7</v>
      </c>
      <c r="J773" s="1" t="s">
        <v>5403</v>
      </c>
      <c r="K773" s="1" t="s">
        <v>2841</v>
      </c>
      <c r="L773" s="1" t="s">
        <v>2842</v>
      </c>
      <c r="M773" s="1" t="s">
        <v>5053</v>
      </c>
      <c r="N773" s="2">
        <v>822500</v>
      </c>
      <c r="O773" s="1" t="s">
        <v>38</v>
      </c>
      <c r="P773" s="2">
        <v>822500</v>
      </c>
      <c r="Q773" s="1" t="s">
        <v>83</v>
      </c>
      <c r="R773" s="1" t="s">
        <v>40</v>
      </c>
      <c r="S773" s="1" t="s">
        <v>54</v>
      </c>
      <c r="T773" s="1" t="s">
        <v>42</v>
      </c>
      <c r="U773" s="1" t="s">
        <v>43</v>
      </c>
      <c r="V773" s="1" t="s">
        <v>55</v>
      </c>
      <c r="W773" s="1" t="s">
        <v>56</v>
      </c>
      <c r="X773" s="1" t="s">
        <v>43</v>
      </c>
      <c r="Y773" s="2" t="s">
        <v>43</v>
      </c>
      <c r="Z773" s="1" t="s">
        <v>46</v>
      </c>
      <c r="AA773" s="1" t="s">
        <v>95</v>
      </c>
    </row>
    <row r="774" spans="1:27" x14ac:dyDescent="0.25">
      <c r="A774" s="1" t="s">
        <v>1142</v>
      </c>
      <c r="B774" s="1" t="s">
        <v>1143</v>
      </c>
      <c r="C774" s="1" t="s">
        <v>438</v>
      </c>
      <c r="D774" s="1" t="s">
        <v>439</v>
      </c>
      <c r="E774" s="1" t="s">
        <v>30</v>
      </c>
      <c r="F774" s="1" t="s">
        <v>131</v>
      </c>
      <c r="G774" s="1" t="s">
        <v>5404</v>
      </c>
      <c r="H774" s="1" t="s">
        <v>5405</v>
      </c>
      <c r="I774" s="1" t="s">
        <v>7</v>
      </c>
      <c r="J774" s="1" t="s">
        <v>5406</v>
      </c>
      <c r="K774" s="1" t="s">
        <v>2841</v>
      </c>
      <c r="L774" s="1" t="s">
        <v>2842</v>
      </c>
      <c r="M774" s="1" t="s">
        <v>5053</v>
      </c>
      <c r="N774" s="2">
        <v>75232</v>
      </c>
      <c r="O774" s="1" t="s">
        <v>38</v>
      </c>
      <c r="P774" s="2">
        <v>75232</v>
      </c>
      <c r="Q774" s="1" t="s">
        <v>83</v>
      </c>
      <c r="R774" s="1" t="s">
        <v>40</v>
      </c>
      <c r="S774" s="1" t="s">
        <v>54</v>
      </c>
      <c r="T774" s="1" t="s">
        <v>42</v>
      </c>
      <c r="U774" s="1" t="s">
        <v>43</v>
      </c>
      <c r="V774" s="1" t="s">
        <v>55</v>
      </c>
      <c r="W774" s="1" t="s">
        <v>56</v>
      </c>
      <c r="X774" s="1" t="s">
        <v>43</v>
      </c>
      <c r="Y774" s="2" t="s">
        <v>43</v>
      </c>
      <c r="Z774" s="1" t="s">
        <v>46</v>
      </c>
      <c r="AA774" s="1" t="s">
        <v>95</v>
      </c>
    </row>
    <row r="775" spans="1:27" x14ac:dyDescent="0.25">
      <c r="A775" s="1" t="s">
        <v>1142</v>
      </c>
      <c r="B775" s="1" t="s">
        <v>1143</v>
      </c>
      <c r="C775" s="1" t="s">
        <v>438</v>
      </c>
      <c r="D775" s="1" t="s">
        <v>439</v>
      </c>
      <c r="E775" s="1" t="s">
        <v>30</v>
      </c>
      <c r="F775" s="1" t="s">
        <v>131</v>
      </c>
      <c r="G775" s="1" t="s">
        <v>5407</v>
      </c>
      <c r="H775" s="1" t="s">
        <v>5408</v>
      </c>
      <c r="I775" s="1" t="s">
        <v>7</v>
      </c>
      <c r="J775" s="1" t="s">
        <v>5409</v>
      </c>
      <c r="K775" s="1" t="s">
        <v>2841</v>
      </c>
      <c r="L775" s="1" t="s">
        <v>2842</v>
      </c>
      <c r="M775" s="1" t="s">
        <v>5053</v>
      </c>
      <c r="N775" s="2">
        <v>180000</v>
      </c>
      <c r="O775" s="1" t="s">
        <v>38</v>
      </c>
      <c r="P775" s="2">
        <v>180000</v>
      </c>
      <c r="Q775" s="1" t="s">
        <v>83</v>
      </c>
      <c r="R775" s="1" t="s">
        <v>264</v>
      </c>
      <c r="S775" s="1" t="s">
        <v>54</v>
      </c>
      <c r="T775" s="1" t="s">
        <v>42</v>
      </c>
      <c r="U775" s="1" t="s">
        <v>43</v>
      </c>
      <c r="V775" s="1" t="s">
        <v>55</v>
      </c>
      <c r="W775" s="1" t="s">
        <v>56</v>
      </c>
      <c r="X775" s="1" t="s">
        <v>43</v>
      </c>
      <c r="Y775" s="2" t="s">
        <v>43</v>
      </c>
      <c r="Z775" s="1" t="s">
        <v>46</v>
      </c>
      <c r="AA775" s="1" t="s">
        <v>64</v>
      </c>
    </row>
    <row r="776" spans="1:27" x14ac:dyDescent="0.25">
      <c r="A776" s="1" t="s">
        <v>1142</v>
      </c>
      <c r="B776" s="1" t="s">
        <v>1143</v>
      </c>
      <c r="C776" s="1" t="s">
        <v>438</v>
      </c>
      <c r="D776" s="1" t="s">
        <v>439</v>
      </c>
      <c r="E776" s="1" t="s">
        <v>30</v>
      </c>
      <c r="F776" s="1" t="s">
        <v>131</v>
      </c>
      <c r="G776" s="1" t="s">
        <v>5410</v>
      </c>
      <c r="H776" s="1" t="s">
        <v>5411</v>
      </c>
      <c r="I776" s="1" t="s">
        <v>7</v>
      </c>
      <c r="J776" s="1" t="s">
        <v>5412</v>
      </c>
      <c r="K776" s="1" t="s">
        <v>2841</v>
      </c>
      <c r="L776" s="1" t="s">
        <v>2842</v>
      </c>
      <c r="M776" s="1" t="s">
        <v>5053</v>
      </c>
      <c r="N776" s="2">
        <v>822500</v>
      </c>
      <c r="O776" s="1" t="s">
        <v>38</v>
      </c>
      <c r="P776" s="2">
        <v>822500</v>
      </c>
      <c r="Q776" s="1" t="s">
        <v>83</v>
      </c>
      <c r="R776" s="1" t="s">
        <v>264</v>
      </c>
      <c r="S776" s="1" t="s">
        <v>54</v>
      </c>
      <c r="T776" s="1" t="s">
        <v>42</v>
      </c>
      <c r="U776" s="1" t="s">
        <v>43</v>
      </c>
      <c r="V776" s="1" t="s">
        <v>55</v>
      </c>
      <c r="W776" s="1" t="s">
        <v>56</v>
      </c>
      <c r="X776" s="1" t="s">
        <v>43</v>
      </c>
      <c r="Y776" s="2" t="s">
        <v>43</v>
      </c>
      <c r="Z776" s="1" t="s">
        <v>46</v>
      </c>
      <c r="AA776" s="1" t="s">
        <v>174</v>
      </c>
    </row>
    <row r="777" spans="1:27" x14ac:dyDescent="0.25">
      <c r="A777" s="1" t="s">
        <v>1142</v>
      </c>
      <c r="B777" s="1" t="s">
        <v>1143</v>
      </c>
      <c r="C777" s="1" t="s">
        <v>438</v>
      </c>
      <c r="D777" s="1" t="s">
        <v>439</v>
      </c>
      <c r="E777" s="1" t="s">
        <v>30</v>
      </c>
      <c r="F777" s="1" t="s">
        <v>69</v>
      </c>
      <c r="G777" s="1" t="s">
        <v>5413</v>
      </c>
      <c r="H777" s="1" t="s">
        <v>5414</v>
      </c>
      <c r="I777" s="1" t="s">
        <v>7</v>
      </c>
      <c r="J777" s="1" t="s">
        <v>5415</v>
      </c>
      <c r="K777" s="1" t="s">
        <v>2841</v>
      </c>
      <c r="L777" s="1" t="s">
        <v>2842</v>
      </c>
      <c r="M777" s="1" t="s">
        <v>5053</v>
      </c>
      <c r="N777" s="2">
        <v>187500</v>
      </c>
      <c r="O777" s="1" t="s">
        <v>38</v>
      </c>
      <c r="P777" s="2">
        <v>187500</v>
      </c>
      <c r="Q777" s="1" t="s">
        <v>83</v>
      </c>
      <c r="R777" s="1" t="s">
        <v>264</v>
      </c>
      <c r="S777" s="1" t="s">
        <v>54</v>
      </c>
      <c r="T777" s="1" t="s">
        <v>42</v>
      </c>
      <c r="U777" s="1" t="s">
        <v>43</v>
      </c>
      <c r="V777" s="1" t="s">
        <v>55</v>
      </c>
      <c r="W777" s="1" t="s">
        <v>56</v>
      </c>
      <c r="X777" s="1" t="s">
        <v>43</v>
      </c>
      <c r="Y777" s="2" t="s">
        <v>43</v>
      </c>
      <c r="Z777" s="1" t="s">
        <v>46</v>
      </c>
      <c r="AA777" s="1" t="s">
        <v>189</v>
      </c>
    </row>
    <row r="778" spans="1:27" x14ac:dyDescent="0.25">
      <c r="A778" s="1" t="s">
        <v>1142</v>
      </c>
      <c r="B778" s="1" t="s">
        <v>1143</v>
      </c>
      <c r="C778" s="1" t="s">
        <v>438</v>
      </c>
      <c r="D778" s="1" t="s">
        <v>439</v>
      </c>
      <c r="E778" s="1" t="s">
        <v>30</v>
      </c>
      <c r="F778" s="1" t="s">
        <v>77</v>
      </c>
      <c r="G778" s="1" t="s">
        <v>5416</v>
      </c>
      <c r="H778" s="1" t="s">
        <v>5417</v>
      </c>
      <c r="I778" s="1" t="s">
        <v>7</v>
      </c>
      <c r="J778" s="1" t="s">
        <v>5418</v>
      </c>
      <c r="K778" s="1" t="s">
        <v>2841</v>
      </c>
      <c r="L778" s="1" t="s">
        <v>2842</v>
      </c>
      <c r="M778" s="1" t="s">
        <v>5053</v>
      </c>
      <c r="N778" s="2">
        <v>581084.97</v>
      </c>
      <c r="O778" s="1" t="s">
        <v>38</v>
      </c>
      <c r="P778" s="2">
        <v>581084.97</v>
      </c>
      <c r="Q778" s="1" t="s">
        <v>83</v>
      </c>
      <c r="R778" s="1" t="s">
        <v>264</v>
      </c>
      <c r="S778" s="1" t="s">
        <v>54</v>
      </c>
      <c r="T778" s="1" t="s">
        <v>42</v>
      </c>
      <c r="U778" s="1" t="s">
        <v>43</v>
      </c>
      <c r="V778" s="1" t="s">
        <v>55</v>
      </c>
      <c r="W778" s="1" t="s">
        <v>56</v>
      </c>
      <c r="X778" s="1" t="s">
        <v>43</v>
      </c>
      <c r="Y778" s="2" t="s">
        <v>43</v>
      </c>
      <c r="Z778" s="1" t="s">
        <v>46</v>
      </c>
      <c r="AA778" s="1" t="s">
        <v>77</v>
      </c>
    </row>
    <row r="779" spans="1:27" x14ac:dyDescent="0.25">
      <c r="A779" s="1" t="s">
        <v>1142</v>
      </c>
      <c r="B779" s="1" t="s">
        <v>1143</v>
      </c>
      <c r="C779" s="1" t="s">
        <v>438</v>
      </c>
      <c r="D779" s="1" t="s">
        <v>439</v>
      </c>
      <c r="E779" s="1" t="s">
        <v>30</v>
      </c>
      <c r="F779" s="1" t="s">
        <v>77</v>
      </c>
      <c r="G779" s="1" t="s">
        <v>5419</v>
      </c>
      <c r="H779" s="1" t="s">
        <v>5420</v>
      </c>
      <c r="I779" s="1" t="s">
        <v>7</v>
      </c>
      <c r="J779" s="1" t="s">
        <v>5421</v>
      </c>
      <c r="K779" s="1" t="s">
        <v>2841</v>
      </c>
      <c r="L779" s="1" t="s">
        <v>2842</v>
      </c>
      <c r="M779" s="1" t="s">
        <v>5053</v>
      </c>
      <c r="N779" s="2">
        <v>75232</v>
      </c>
      <c r="O779" s="1" t="s">
        <v>38</v>
      </c>
      <c r="P779" s="2">
        <v>75232</v>
      </c>
      <c r="Q779" s="1" t="s">
        <v>83</v>
      </c>
      <c r="R779" s="1" t="s">
        <v>40</v>
      </c>
      <c r="S779" s="1" t="s">
        <v>54</v>
      </c>
      <c r="T779" s="1" t="s">
        <v>42</v>
      </c>
      <c r="U779" s="1" t="s">
        <v>43</v>
      </c>
      <c r="V779" s="1" t="s">
        <v>55</v>
      </c>
      <c r="W779" s="1" t="s">
        <v>56</v>
      </c>
      <c r="X779" s="1" t="s">
        <v>43</v>
      </c>
      <c r="Y779" s="2" t="s">
        <v>43</v>
      </c>
      <c r="Z779" s="1" t="s">
        <v>46</v>
      </c>
      <c r="AA779" s="1" t="s">
        <v>252</v>
      </c>
    </row>
    <row r="780" spans="1:27" x14ac:dyDescent="0.25">
      <c r="A780" s="1" t="s">
        <v>1142</v>
      </c>
      <c r="B780" s="1" t="s">
        <v>1143</v>
      </c>
      <c r="C780" s="1" t="s">
        <v>438</v>
      </c>
      <c r="D780" s="1" t="s">
        <v>439</v>
      </c>
      <c r="E780" s="1" t="s">
        <v>30</v>
      </c>
      <c r="F780" s="1" t="s">
        <v>558</v>
      </c>
      <c r="G780" s="1" t="s">
        <v>5422</v>
      </c>
      <c r="H780" s="1" t="s">
        <v>5423</v>
      </c>
      <c r="I780" s="1" t="s">
        <v>7</v>
      </c>
      <c r="J780" s="1" t="s">
        <v>5424</v>
      </c>
      <c r="K780" s="1" t="s">
        <v>2841</v>
      </c>
      <c r="L780" s="1" t="s">
        <v>2842</v>
      </c>
      <c r="M780" s="1" t="s">
        <v>5053</v>
      </c>
      <c r="N780" s="2">
        <v>2250000</v>
      </c>
      <c r="O780" s="1" t="s">
        <v>38</v>
      </c>
      <c r="P780" s="2">
        <v>2250000</v>
      </c>
      <c r="Q780" s="1" t="s">
        <v>83</v>
      </c>
      <c r="R780" s="1" t="s">
        <v>264</v>
      </c>
      <c r="S780" s="1" t="s">
        <v>54</v>
      </c>
      <c r="T780" s="1" t="s">
        <v>42</v>
      </c>
      <c r="U780" s="1" t="s">
        <v>43</v>
      </c>
      <c r="V780" s="1" t="s">
        <v>55</v>
      </c>
      <c r="W780" s="1" t="s">
        <v>56</v>
      </c>
      <c r="X780" s="1" t="s">
        <v>43</v>
      </c>
      <c r="Y780" s="2" t="s">
        <v>43</v>
      </c>
      <c r="Z780" s="1" t="s">
        <v>46</v>
      </c>
      <c r="AA780" s="1" t="s">
        <v>76</v>
      </c>
    </row>
    <row r="781" spans="1:27" x14ac:dyDescent="0.25">
      <c r="A781" s="1" t="s">
        <v>1142</v>
      </c>
      <c r="B781" s="1" t="s">
        <v>1143</v>
      </c>
      <c r="C781" s="1" t="s">
        <v>438</v>
      </c>
      <c r="D781" s="1" t="s">
        <v>439</v>
      </c>
      <c r="E781" s="1" t="s">
        <v>30</v>
      </c>
      <c r="F781" s="1" t="s">
        <v>228</v>
      </c>
      <c r="G781" s="1" t="s">
        <v>5425</v>
      </c>
      <c r="H781" s="1" t="s">
        <v>5426</v>
      </c>
      <c r="I781" s="1" t="s">
        <v>7</v>
      </c>
      <c r="J781" s="1" t="s">
        <v>5427</v>
      </c>
      <c r="K781" s="1" t="s">
        <v>2841</v>
      </c>
      <c r="L781" s="1" t="s">
        <v>2842</v>
      </c>
      <c r="M781" s="1" t="s">
        <v>5053</v>
      </c>
      <c r="N781" s="2">
        <v>225000</v>
      </c>
      <c r="O781" s="1" t="s">
        <v>38</v>
      </c>
      <c r="P781" s="2">
        <v>225000</v>
      </c>
      <c r="Q781" s="1" t="s">
        <v>83</v>
      </c>
      <c r="R781" s="1" t="s">
        <v>40</v>
      </c>
      <c r="S781" s="1" t="s">
        <v>54</v>
      </c>
      <c r="T781" s="1" t="s">
        <v>42</v>
      </c>
      <c r="U781" s="1" t="s">
        <v>43</v>
      </c>
      <c r="V781" s="1" t="s">
        <v>55</v>
      </c>
      <c r="W781" s="1" t="s">
        <v>56</v>
      </c>
      <c r="X781" s="1" t="s">
        <v>43</v>
      </c>
      <c r="Y781" s="2" t="s">
        <v>43</v>
      </c>
      <c r="Z781" s="1" t="s">
        <v>46</v>
      </c>
      <c r="AA781" s="1" t="s">
        <v>112</v>
      </c>
    </row>
    <row r="782" spans="1:27" x14ac:dyDescent="0.25">
      <c r="A782" s="1" t="s">
        <v>1142</v>
      </c>
      <c r="B782" s="1" t="s">
        <v>1143</v>
      </c>
      <c r="C782" s="1" t="s">
        <v>438</v>
      </c>
      <c r="D782" s="1" t="s">
        <v>439</v>
      </c>
      <c r="E782" s="1" t="s">
        <v>30</v>
      </c>
      <c r="F782" s="1" t="s">
        <v>228</v>
      </c>
      <c r="G782" s="1" t="s">
        <v>5428</v>
      </c>
      <c r="H782" s="1" t="s">
        <v>5429</v>
      </c>
      <c r="I782" s="1" t="s">
        <v>7</v>
      </c>
      <c r="J782" s="1" t="s">
        <v>5430</v>
      </c>
      <c r="K782" s="1" t="s">
        <v>2841</v>
      </c>
      <c r="L782" s="1" t="s">
        <v>2842</v>
      </c>
      <c r="M782" s="1" t="s">
        <v>5053</v>
      </c>
      <c r="N782" s="2">
        <v>375000</v>
      </c>
      <c r="O782" s="1" t="s">
        <v>38</v>
      </c>
      <c r="P782" s="2">
        <v>375000</v>
      </c>
      <c r="Q782" s="1" t="s">
        <v>83</v>
      </c>
      <c r="R782" s="1" t="s">
        <v>40</v>
      </c>
      <c r="S782" s="1" t="s">
        <v>54</v>
      </c>
      <c r="T782" s="1" t="s">
        <v>42</v>
      </c>
      <c r="U782" s="1" t="s">
        <v>43</v>
      </c>
      <c r="V782" s="1" t="s">
        <v>55</v>
      </c>
      <c r="W782" s="1" t="s">
        <v>56</v>
      </c>
      <c r="X782" s="1" t="s">
        <v>43</v>
      </c>
      <c r="Y782" s="2" t="s">
        <v>43</v>
      </c>
      <c r="Z782" s="1" t="s">
        <v>46</v>
      </c>
      <c r="AA782" s="1" t="s">
        <v>112</v>
      </c>
    </row>
    <row r="783" spans="1:27" x14ac:dyDescent="0.25">
      <c r="A783" s="1" t="s">
        <v>1142</v>
      </c>
      <c r="B783" s="1" t="s">
        <v>1143</v>
      </c>
      <c r="C783" s="1" t="s">
        <v>438</v>
      </c>
      <c r="D783" s="1" t="s">
        <v>439</v>
      </c>
      <c r="E783" s="1" t="s">
        <v>30</v>
      </c>
      <c r="F783" s="1" t="s">
        <v>112</v>
      </c>
      <c r="G783" s="1" t="s">
        <v>5431</v>
      </c>
      <c r="H783" s="1" t="s">
        <v>5432</v>
      </c>
      <c r="I783" s="1" t="s">
        <v>7</v>
      </c>
      <c r="J783" s="1" t="s">
        <v>5433</v>
      </c>
      <c r="K783" s="1" t="s">
        <v>2841</v>
      </c>
      <c r="L783" s="1" t="s">
        <v>2842</v>
      </c>
      <c r="M783" s="1" t="s">
        <v>5053</v>
      </c>
      <c r="N783" s="2">
        <v>600000</v>
      </c>
      <c r="O783" s="1" t="s">
        <v>38</v>
      </c>
      <c r="P783" s="2">
        <v>600000</v>
      </c>
      <c r="Q783" s="1" t="s">
        <v>83</v>
      </c>
      <c r="R783" s="1" t="s">
        <v>40</v>
      </c>
      <c r="S783" s="1" t="s">
        <v>54</v>
      </c>
      <c r="T783" s="1" t="s">
        <v>42</v>
      </c>
      <c r="U783" s="1" t="s">
        <v>43</v>
      </c>
      <c r="V783" s="1" t="s">
        <v>55</v>
      </c>
      <c r="W783" s="1" t="s">
        <v>56</v>
      </c>
      <c r="X783" s="1" t="s">
        <v>43</v>
      </c>
      <c r="Y783" s="2" t="s">
        <v>43</v>
      </c>
      <c r="Z783" s="1" t="s">
        <v>46</v>
      </c>
      <c r="AA783" s="1" t="s">
        <v>76</v>
      </c>
    </row>
    <row r="784" spans="1:27" x14ac:dyDescent="0.25">
      <c r="A784" s="1" t="s">
        <v>1142</v>
      </c>
      <c r="B784" s="1" t="s">
        <v>1143</v>
      </c>
      <c r="C784" s="1" t="s">
        <v>438</v>
      </c>
      <c r="D784" s="1" t="s">
        <v>439</v>
      </c>
      <c r="E784" s="1" t="s">
        <v>30</v>
      </c>
      <c r="F784" s="1" t="s">
        <v>265</v>
      </c>
      <c r="G784" s="1" t="s">
        <v>5434</v>
      </c>
      <c r="H784" s="1" t="s">
        <v>5435</v>
      </c>
      <c r="I784" s="1" t="s">
        <v>7</v>
      </c>
      <c r="J784" s="1" t="s">
        <v>5436</v>
      </c>
      <c r="K784" s="1" t="s">
        <v>2841</v>
      </c>
      <c r="L784" s="1" t="s">
        <v>2842</v>
      </c>
      <c r="M784" s="1" t="s">
        <v>5053</v>
      </c>
      <c r="N784" s="2">
        <v>650000</v>
      </c>
      <c r="O784" s="1" t="s">
        <v>38</v>
      </c>
      <c r="P784" s="2">
        <v>650000</v>
      </c>
      <c r="Q784" s="1" t="s">
        <v>83</v>
      </c>
      <c r="R784" s="1" t="s">
        <v>264</v>
      </c>
      <c r="S784" s="1" t="s">
        <v>54</v>
      </c>
      <c r="T784" s="1" t="s">
        <v>42</v>
      </c>
      <c r="U784" s="1" t="s">
        <v>43</v>
      </c>
      <c r="V784" s="1" t="s">
        <v>55</v>
      </c>
      <c r="W784" s="1" t="s">
        <v>56</v>
      </c>
      <c r="X784" s="1" t="s">
        <v>43</v>
      </c>
      <c r="Y784" s="2" t="s">
        <v>43</v>
      </c>
      <c r="Z784" s="1" t="s">
        <v>46</v>
      </c>
      <c r="AA784" s="1" t="s">
        <v>265</v>
      </c>
    </row>
    <row r="785" spans="1:27" x14ac:dyDescent="0.25">
      <c r="A785" s="1" t="s">
        <v>1142</v>
      </c>
      <c r="B785" s="1" t="s">
        <v>1143</v>
      </c>
      <c r="C785" s="1" t="s">
        <v>438</v>
      </c>
      <c r="D785" s="1" t="s">
        <v>439</v>
      </c>
      <c r="E785" s="1" t="s">
        <v>30</v>
      </c>
      <c r="F785" s="1" t="s">
        <v>183</v>
      </c>
      <c r="G785" s="1" t="s">
        <v>5437</v>
      </c>
      <c r="H785" s="1" t="s">
        <v>5438</v>
      </c>
      <c r="I785" s="1" t="s">
        <v>7</v>
      </c>
      <c r="J785" s="1" t="s">
        <v>5439</v>
      </c>
      <c r="K785" s="1" t="s">
        <v>2841</v>
      </c>
      <c r="L785" s="1" t="s">
        <v>2842</v>
      </c>
      <c r="M785" s="1" t="s">
        <v>5053</v>
      </c>
      <c r="N785" s="2">
        <v>700000</v>
      </c>
      <c r="O785" s="1" t="s">
        <v>38</v>
      </c>
      <c r="P785" s="2">
        <v>700000</v>
      </c>
      <c r="Q785" s="1" t="s">
        <v>83</v>
      </c>
      <c r="R785" s="1" t="s">
        <v>264</v>
      </c>
      <c r="S785" s="1" t="s">
        <v>54</v>
      </c>
      <c r="T785" s="1" t="s">
        <v>42</v>
      </c>
      <c r="U785" s="1" t="s">
        <v>43</v>
      </c>
      <c r="V785" s="1" t="s">
        <v>55</v>
      </c>
      <c r="W785" s="1" t="s">
        <v>56</v>
      </c>
      <c r="X785" s="1" t="s">
        <v>43</v>
      </c>
      <c r="Y785" s="2" t="s">
        <v>43</v>
      </c>
      <c r="Z785" s="1" t="s">
        <v>46</v>
      </c>
      <c r="AA785" s="1" t="s">
        <v>183</v>
      </c>
    </row>
    <row r="786" spans="1:27" x14ac:dyDescent="0.25">
      <c r="A786" s="1" t="s">
        <v>1142</v>
      </c>
      <c r="B786" s="1" t="s">
        <v>1143</v>
      </c>
      <c r="C786" s="1" t="s">
        <v>438</v>
      </c>
      <c r="D786" s="1" t="s">
        <v>439</v>
      </c>
      <c r="E786" s="1" t="s">
        <v>30</v>
      </c>
      <c r="F786" s="1" t="s">
        <v>183</v>
      </c>
      <c r="G786" s="1" t="s">
        <v>5440</v>
      </c>
      <c r="H786" s="1" t="s">
        <v>5441</v>
      </c>
      <c r="I786" s="1" t="s">
        <v>7</v>
      </c>
      <c r="J786" s="1" t="s">
        <v>5442</v>
      </c>
      <c r="K786" s="1" t="s">
        <v>2841</v>
      </c>
      <c r="L786" s="1" t="s">
        <v>2842</v>
      </c>
      <c r="M786" s="1" t="s">
        <v>5053</v>
      </c>
      <c r="N786" s="2">
        <v>1750000</v>
      </c>
      <c r="O786" s="1" t="s">
        <v>38</v>
      </c>
      <c r="P786" s="2">
        <v>1750000</v>
      </c>
      <c r="Q786" s="1" t="s">
        <v>83</v>
      </c>
      <c r="R786" s="1" t="s">
        <v>40</v>
      </c>
      <c r="S786" s="1" t="s">
        <v>54</v>
      </c>
      <c r="T786" s="1" t="s">
        <v>42</v>
      </c>
      <c r="U786" s="1" t="s">
        <v>43</v>
      </c>
      <c r="V786" s="1" t="s">
        <v>55</v>
      </c>
      <c r="W786" s="1" t="s">
        <v>56</v>
      </c>
      <c r="X786" s="1" t="s">
        <v>43</v>
      </c>
      <c r="Y786" s="2" t="s">
        <v>43</v>
      </c>
      <c r="Z786" s="1" t="s">
        <v>46</v>
      </c>
      <c r="AA786" s="1" t="s">
        <v>252</v>
      </c>
    </row>
    <row r="787" spans="1:27" x14ac:dyDescent="0.25">
      <c r="A787" s="1" t="s">
        <v>1142</v>
      </c>
      <c r="B787" s="1" t="s">
        <v>1143</v>
      </c>
      <c r="C787" s="1" t="s">
        <v>438</v>
      </c>
      <c r="D787" s="1" t="s">
        <v>439</v>
      </c>
      <c r="E787" s="1" t="s">
        <v>30</v>
      </c>
      <c r="F787" s="1" t="s">
        <v>183</v>
      </c>
      <c r="G787" s="1" t="s">
        <v>5443</v>
      </c>
      <c r="H787" s="1" t="s">
        <v>5444</v>
      </c>
      <c r="I787" s="1" t="s">
        <v>7</v>
      </c>
      <c r="J787" s="1" t="s">
        <v>5445</v>
      </c>
      <c r="K787" s="1" t="s">
        <v>135</v>
      </c>
      <c r="L787" s="1" t="s">
        <v>136</v>
      </c>
      <c r="M787" s="1" t="s">
        <v>5053</v>
      </c>
      <c r="N787" s="2">
        <v>486000</v>
      </c>
      <c r="O787" s="1" t="s">
        <v>38</v>
      </c>
      <c r="P787" s="2">
        <v>486000</v>
      </c>
      <c r="Q787" s="1" t="s">
        <v>83</v>
      </c>
      <c r="R787" s="1" t="s">
        <v>40</v>
      </c>
      <c r="S787" s="1" t="s">
        <v>54</v>
      </c>
      <c r="T787" s="1" t="s">
        <v>42</v>
      </c>
      <c r="U787" s="1" t="s">
        <v>43</v>
      </c>
      <c r="V787" s="1" t="s">
        <v>55</v>
      </c>
      <c r="W787" s="1" t="s">
        <v>56</v>
      </c>
      <c r="X787" s="1" t="s">
        <v>43</v>
      </c>
      <c r="Y787" s="2" t="s">
        <v>43</v>
      </c>
      <c r="Z787" s="1" t="s">
        <v>46</v>
      </c>
      <c r="AA787" s="1" t="s">
        <v>183</v>
      </c>
    </row>
    <row r="788" spans="1:27" x14ac:dyDescent="0.25">
      <c r="A788" s="1" t="s">
        <v>1142</v>
      </c>
      <c r="B788" s="1" t="s">
        <v>1143</v>
      </c>
      <c r="C788" s="1" t="s">
        <v>438</v>
      </c>
      <c r="D788" s="1" t="s">
        <v>439</v>
      </c>
      <c r="E788" s="1" t="s">
        <v>30</v>
      </c>
      <c r="F788" s="1" t="s">
        <v>324</v>
      </c>
      <c r="G788" s="1" t="s">
        <v>5446</v>
      </c>
      <c r="H788" s="1" t="s">
        <v>5447</v>
      </c>
      <c r="I788" s="1" t="s">
        <v>7</v>
      </c>
      <c r="J788" s="1" t="s">
        <v>5448</v>
      </c>
      <c r="K788" s="1" t="s">
        <v>2841</v>
      </c>
      <c r="L788" s="1" t="s">
        <v>2842</v>
      </c>
      <c r="M788" s="1" t="s">
        <v>5053</v>
      </c>
      <c r="N788" s="2">
        <v>650000</v>
      </c>
      <c r="O788" s="1" t="s">
        <v>38</v>
      </c>
      <c r="P788" s="2">
        <v>650000</v>
      </c>
      <c r="Q788" s="1" t="s">
        <v>83</v>
      </c>
      <c r="R788" s="1" t="s">
        <v>264</v>
      </c>
      <c r="S788" s="1" t="s">
        <v>54</v>
      </c>
      <c r="T788" s="1" t="s">
        <v>42</v>
      </c>
      <c r="U788" s="1" t="s">
        <v>43</v>
      </c>
      <c r="V788" s="1" t="s">
        <v>55</v>
      </c>
      <c r="W788" s="1" t="s">
        <v>56</v>
      </c>
      <c r="X788" s="1" t="s">
        <v>43</v>
      </c>
      <c r="Y788" s="2" t="s">
        <v>43</v>
      </c>
      <c r="Z788" s="1" t="s">
        <v>46</v>
      </c>
      <c r="AA788" s="1" t="s">
        <v>324</v>
      </c>
    </row>
    <row r="789" spans="1:27" x14ac:dyDescent="0.25">
      <c r="A789" s="1" t="s">
        <v>1142</v>
      </c>
      <c r="B789" s="1" t="s">
        <v>1143</v>
      </c>
      <c r="C789" s="1" t="s">
        <v>438</v>
      </c>
      <c r="D789" s="1" t="s">
        <v>439</v>
      </c>
      <c r="E789" s="1" t="s">
        <v>30</v>
      </c>
      <c r="F789" s="1" t="s">
        <v>342</v>
      </c>
      <c r="G789" s="1" t="s">
        <v>6112</v>
      </c>
      <c r="H789" s="1" t="s">
        <v>6113</v>
      </c>
      <c r="I789" s="1" t="s">
        <v>7</v>
      </c>
      <c r="J789" s="1" t="s">
        <v>6114</v>
      </c>
      <c r="K789" s="1" t="s">
        <v>52</v>
      </c>
      <c r="L789" s="1" t="s">
        <v>53</v>
      </c>
      <c r="M789" s="1" t="s">
        <v>5928</v>
      </c>
      <c r="N789" s="2">
        <v>104500</v>
      </c>
      <c r="O789" s="1" t="s">
        <v>108</v>
      </c>
      <c r="P789" s="2">
        <v>70500</v>
      </c>
      <c r="Q789" s="1" t="s">
        <v>83</v>
      </c>
      <c r="R789" s="1" t="s">
        <v>40</v>
      </c>
      <c r="S789" s="1" t="s">
        <v>54</v>
      </c>
      <c r="T789" s="1" t="s">
        <v>42</v>
      </c>
      <c r="U789" s="1" t="s">
        <v>43</v>
      </c>
      <c r="V789" s="1" t="s">
        <v>55</v>
      </c>
      <c r="W789" s="1" t="s">
        <v>56</v>
      </c>
      <c r="X789" s="1" t="s">
        <v>43</v>
      </c>
      <c r="Y789" s="2" t="s">
        <v>43</v>
      </c>
      <c r="Z789" s="1" t="s">
        <v>46</v>
      </c>
      <c r="AA789" s="1" t="s">
        <v>77</v>
      </c>
    </row>
    <row r="790" spans="1:27" x14ac:dyDescent="0.25">
      <c r="A790" s="1" t="s">
        <v>1142</v>
      </c>
      <c r="B790" s="1" t="s">
        <v>1143</v>
      </c>
      <c r="C790" s="1" t="s">
        <v>438</v>
      </c>
      <c r="D790" s="1" t="s">
        <v>439</v>
      </c>
      <c r="E790" s="1" t="s">
        <v>30</v>
      </c>
      <c r="F790" s="1" t="s">
        <v>342</v>
      </c>
      <c r="G790" s="1" t="s">
        <v>6112</v>
      </c>
      <c r="H790" s="1" t="s">
        <v>6115</v>
      </c>
      <c r="I790" s="1" t="s">
        <v>7</v>
      </c>
      <c r="J790" s="1" t="s">
        <v>6114</v>
      </c>
      <c r="K790" s="1" t="s">
        <v>52</v>
      </c>
      <c r="L790" s="1" t="s">
        <v>53</v>
      </c>
      <c r="M790" s="1" t="s">
        <v>5928</v>
      </c>
      <c r="N790" s="2">
        <v>104500</v>
      </c>
      <c r="O790" s="1" t="s">
        <v>108</v>
      </c>
      <c r="P790" s="2">
        <v>34000</v>
      </c>
      <c r="Q790" s="1" t="s">
        <v>83</v>
      </c>
      <c r="R790" s="1" t="s">
        <v>40</v>
      </c>
      <c r="S790" s="1" t="s">
        <v>54</v>
      </c>
      <c r="T790" s="1" t="s">
        <v>42</v>
      </c>
      <c r="U790" s="1" t="s">
        <v>43</v>
      </c>
      <c r="V790" s="1" t="s">
        <v>55</v>
      </c>
      <c r="W790" s="1" t="s">
        <v>56</v>
      </c>
      <c r="X790" s="1" t="s">
        <v>43</v>
      </c>
      <c r="Y790" s="2" t="s">
        <v>43</v>
      </c>
      <c r="Z790" s="1" t="s">
        <v>46</v>
      </c>
      <c r="AA790" s="1" t="s">
        <v>77</v>
      </c>
    </row>
    <row r="791" spans="1:27" x14ac:dyDescent="0.25">
      <c r="A791" s="1" t="s">
        <v>1142</v>
      </c>
      <c r="B791" s="1" t="s">
        <v>1143</v>
      </c>
      <c r="C791" s="1" t="s">
        <v>438</v>
      </c>
      <c r="D791" s="1" t="s">
        <v>439</v>
      </c>
      <c r="E791" s="1" t="s">
        <v>30</v>
      </c>
      <c r="F791" s="1" t="s">
        <v>141</v>
      </c>
      <c r="G791" s="1" t="s">
        <v>6116</v>
      </c>
      <c r="H791" s="1" t="s">
        <v>6117</v>
      </c>
      <c r="I791" s="1" t="s">
        <v>7</v>
      </c>
      <c r="J791" s="1" t="s">
        <v>6118</v>
      </c>
      <c r="K791" s="1" t="s">
        <v>52</v>
      </c>
      <c r="L791" s="1" t="s">
        <v>53</v>
      </c>
      <c r="M791" s="1" t="s">
        <v>5928</v>
      </c>
      <c r="N791" s="2">
        <v>69668</v>
      </c>
      <c r="O791" s="1" t="s">
        <v>38</v>
      </c>
      <c r="P791" s="2">
        <v>69668</v>
      </c>
      <c r="Q791" s="1" t="s">
        <v>83</v>
      </c>
      <c r="R791" s="1" t="s">
        <v>264</v>
      </c>
      <c r="S791" s="1" t="s">
        <v>54</v>
      </c>
      <c r="T791" s="1" t="s">
        <v>42</v>
      </c>
      <c r="U791" s="1" t="s">
        <v>43</v>
      </c>
      <c r="V791" s="1" t="s">
        <v>55</v>
      </c>
      <c r="W791" s="1" t="s">
        <v>56</v>
      </c>
      <c r="X791" s="1" t="s">
        <v>43</v>
      </c>
      <c r="Y791" s="2" t="s">
        <v>43</v>
      </c>
      <c r="Z791" s="1" t="s">
        <v>46</v>
      </c>
      <c r="AA791" s="1" t="s">
        <v>77</v>
      </c>
    </row>
    <row r="792" spans="1:27" x14ac:dyDescent="0.25">
      <c r="A792" s="1" t="s">
        <v>1142</v>
      </c>
      <c r="B792" s="1" t="s">
        <v>1143</v>
      </c>
      <c r="C792" s="1" t="s">
        <v>438</v>
      </c>
      <c r="D792" s="1" t="s">
        <v>439</v>
      </c>
      <c r="E792" s="1" t="s">
        <v>30</v>
      </c>
      <c r="F792" s="1" t="s">
        <v>145</v>
      </c>
      <c r="G792" s="1" t="s">
        <v>6119</v>
      </c>
      <c r="H792" s="1" t="s">
        <v>6120</v>
      </c>
      <c r="I792" s="1" t="s">
        <v>7</v>
      </c>
      <c r="J792" s="1" t="s">
        <v>6121</v>
      </c>
      <c r="K792" s="1" t="s">
        <v>52</v>
      </c>
      <c r="L792" s="1" t="s">
        <v>53</v>
      </c>
      <c r="M792" s="1" t="s">
        <v>5928</v>
      </c>
      <c r="N792" s="2">
        <v>67800</v>
      </c>
      <c r="O792" s="1" t="s">
        <v>38</v>
      </c>
      <c r="P792" s="2">
        <v>67800</v>
      </c>
      <c r="Q792" s="1" t="s">
        <v>165</v>
      </c>
      <c r="R792" s="1" t="s">
        <v>40</v>
      </c>
      <c r="S792" s="1" t="s">
        <v>54</v>
      </c>
      <c r="T792" s="1" t="s">
        <v>42</v>
      </c>
      <c r="U792" s="1" t="s">
        <v>43</v>
      </c>
      <c r="V792" s="1" t="s">
        <v>55</v>
      </c>
      <c r="W792" s="1" t="s">
        <v>56</v>
      </c>
      <c r="X792" s="1" t="s">
        <v>43</v>
      </c>
      <c r="Y792" s="2" t="s">
        <v>43</v>
      </c>
      <c r="Z792" s="1" t="s">
        <v>46</v>
      </c>
      <c r="AA792" s="1" t="s">
        <v>189</v>
      </c>
    </row>
    <row r="793" spans="1:27" x14ac:dyDescent="0.25">
      <c r="A793" s="1" t="s">
        <v>1142</v>
      </c>
      <c r="B793" s="1" t="s">
        <v>1143</v>
      </c>
      <c r="C793" s="1" t="s">
        <v>438</v>
      </c>
      <c r="D793" s="1" t="s">
        <v>439</v>
      </c>
      <c r="E793" s="1" t="s">
        <v>30</v>
      </c>
      <c r="F793" s="1" t="s">
        <v>145</v>
      </c>
      <c r="G793" s="1" t="s">
        <v>6122</v>
      </c>
      <c r="H793" s="1" t="s">
        <v>6123</v>
      </c>
      <c r="I793" s="1" t="s">
        <v>7</v>
      </c>
      <c r="J793" s="1" t="s">
        <v>6124</v>
      </c>
      <c r="K793" s="1" t="s">
        <v>52</v>
      </c>
      <c r="L793" s="1" t="s">
        <v>53</v>
      </c>
      <c r="M793" s="1" t="s">
        <v>5928</v>
      </c>
      <c r="N793" s="2">
        <v>77993</v>
      </c>
      <c r="O793" s="1" t="s">
        <v>38</v>
      </c>
      <c r="P793" s="2">
        <v>77993</v>
      </c>
      <c r="Q793" s="1" t="s">
        <v>83</v>
      </c>
      <c r="R793" s="1" t="s">
        <v>264</v>
      </c>
      <c r="S793" s="1" t="s">
        <v>54</v>
      </c>
      <c r="T793" s="1" t="s">
        <v>42</v>
      </c>
      <c r="U793" s="1" t="s">
        <v>43</v>
      </c>
      <c r="V793" s="1" t="s">
        <v>55</v>
      </c>
      <c r="W793" s="1" t="s">
        <v>56</v>
      </c>
      <c r="X793" s="1" t="s">
        <v>43</v>
      </c>
      <c r="Y793" s="2" t="s">
        <v>43</v>
      </c>
      <c r="Z793" s="1" t="s">
        <v>46</v>
      </c>
      <c r="AA793" s="1" t="s">
        <v>77</v>
      </c>
    </row>
    <row r="794" spans="1:27" x14ac:dyDescent="0.25">
      <c r="A794" s="1" t="s">
        <v>1142</v>
      </c>
      <c r="B794" s="1" t="s">
        <v>1143</v>
      </c>
      <c r="C794" s="1" t="s">
        <v>438</v>
      </c>
      <c r="D794" s="1" t="s">
        <v>439</v>
      </c>
      <c r="E794" s="1" t="s">
        <v>30</v>
      </c>
      <c r="F794" s="1" t="s">
        <v>95</v>
      </c>
      <c r="G794" s="1" t="s">
        <v>6125</v>
      </c>
      <c r="H794" s="1" t="s">
        <v>6126</v>
      </c>
      <c r="I794" s="1" t="s">
        <v>7</v>
      </c>
      <c r="J794" s="1" t="s">
        <v>6127</v>
      </c>
      <c r="K794" s="1" t="s">
        <v>52</v>
      </c>
      <c r="L794" s="1" t="s">
        <v>53</v>
      </c>
      <c r="M794" s="1" t="s">
        <v>5928</v>
      </c>
      <c r="N794" s="2">
        <v>38700</v>
      </c>
      <c r="O794" s="1" t="s">
        <v>38</v>
      </c>
      <c r="P794" s="2">
        <v>38700</v>
      </c>
      <c r="Q794" s="1" t="s">
        <v>83</v>
      </c>
      <c r="R794" s="1" t="s">
        <v>264</v>
      </c>
      <c r="S794" s="1" t="s">
        <v>54</v>
      </c>
      <c r="T794" s="1" t="s">
        <v>42</v>
      </c>
      <c r="U794" s="1" t="s">
        <v>43</v>
      </c>
      <c r="V794" s="1" t="s">
        <v>55</v>
      </c>
      <c r="W794" s="1" t="s">
        <v>56</v>
      </c>
      <c r="X794" s="1" t="s">
        <v>43</v>
      </c>
      <c r="Y794" s="2" t="s">
        <v>43</v>
      </c>
      <c r="Z794" s="1" t="s">
        <v>46</v>
      </c>
      <c r="AA794" s="1" t="s">
        <v>189</v>
      </c>
    </row>
    <row r="795" spans="1:27" x14ac:dyDescent="0.25">
      <c r="A795" s="1" t="s">
        <v>1142</v>
      </c>
      <c r="B795" s="1" t="s">
        <v>1143</v>
      </c>
      <c r="C795" s="1" t="s">
        <v>438</v>
      </c>
      <c r="D795" s="1" t="s">
        <v>439</v>
      </c>
      <c r="E795" s="1" t="s">
        <v>30</v>
      </c>
      <c r="F795" s="1" t="s">
        <v>64</v>
      </c>
      <c r="G795" s="1" t="s">
        <v>6128</v>
      </c>
      <c r="H795" s="1" t="s">
        <v>6129</v>
      </c>
      <c r="I795" s="1" t="s">
        <v>7</v>
      </c>
      <c r="J795" s="1" t="s">
        <v>6130</v>
      </c>
      <c r="K795" s="1" t="s">
        <v>4555</v>
      </c>
      <c r="L795" s="1" t="s">
        <v>4556</v>
      </c>
      <c r="M795" s="1" t="s">
        <v>5928</v>
      </c>
      <c r="N795" s="2">
        <v>55596</v>
      </c>
      <c r="O795" s="1" t="s">
        <v>38</v>
      </c>
      <c r="P795" s="2">
        <v>55596</v>
      </c>
      <c r="Q795" s="1" t="s">
        <v>83</v>
      </c>
      <c r="R795" s="1" t="s">
        <v>40</v>
      </c>
      <c r="S795" s="1" t="s">
        <v>54</v>
      </c>
      <c r="T795" s="1" t="s">
        <v>42</v>
      </c>
      <c r="U795" s="1" t="s">
        <v>43</v>
      </c>
      <c r="V795" s="1" t="s">
        <v>55</v>
      </c>
      <c r="W795" s="1" t="s">
        <v>56</v>
      </c>
      <c r="X795" s="1" t="s">
        <v>43</v>
      </c>
      <c r="Y795" s="2" t="s">
        <v>43</v>
      </c>
      <c r="Z795" s="1" t="s">
        <v>46</v>
      </c>
      <c r="AA795" s="1" t="s">
        <v>64</v>
      </c>
    </row>
    <row r="796" spans="1:27" x14ac:dyDescent="0.25">
      <c r="A796" s="1" t="s">
        <v>1142</v>
      </c>
      <c r="B796" s="1" t="s">
        <v>1143</v>
      </c>
      <c r="C796" s="1" t="s">
        <v>438</v>
      </c>
      <c r="D796" s="1" t="s">
        <v>439</v>
      </c>
      <c r="E796" s="1" t="s">
        <v>30</v>
      </c>
      <c r="F796" s="1" t="s">
        <v>64</v>
      </c>
      <c r="G796" s="1" t="s">
        <v>6131</v>
      </c>
      <c r="H796" s="1" t="s">
        <v>6132</v>
      </c>
      <c r="I796" s="1" t="s">
        <v>7</v>
      </c>
      <c r="J796" s="1" t="s">
        <v>6133</v>
      </c>
      <c r="K796" s="1" t="s">
        <v>610</v>
      </c>
      <c r="L796" s="1" t="s">
        <v>611</v>
      </c>
      <c r="M796" s="1" t="s">
        <v>5928</v>
      </c>
      <c r="N796" s="2">
        <v>3820000</v>
      </c>
      <c r="O796" s="1" t="s">
        <v>38</v>
      </c>
      <c r="P796" s="2">
        <v>3820000</v>
      </c>
      <c r="Q796" s="1" t="s">
        <v>83</v>
      </c>
      <c r="R796" s="1" t="s">
        <v>264</v>
      </c>
      <c r="S796" s="1" t="s">
        <v>54</v>
      </c>
      <c r="T796" s="1" t="s">
        <v>42</v>
      </c>
      <c r="U796" s="1" t="s">
        <v>43</v>
      </c>
      <c r="V796" s="1" t="s">
        <v>55</v>
      </c>
      <c r="W796" s="1" t="s">
        <v>56</v>
      </c>
      <c r="X796" s="1" t="s">
        <v>43</v>
      </c>
      <c r="Y796" s="2" t="s">
        <v>43</v>
      </c>
      <c r="Z796" s="1" t="s">
        <v>46</v>
      </c>
      <c r="AA796" s="1" t="s">
        <v>265</v>
      </c>
    </row>
    <row r="797" spans="1:27" x14ac:dyDescent="0.25">
      <c r="A797" s="1" t="s">
        <v>1142</v>
      </c>
      <c r="B797" s="1" t="s">
        <v>1143</v>
      </c>
      <c r="C797" s="1" t="s">
        <v>438</v>
      </c>
      <c r="D797" s="1" t="s">
        <v>439</v>
      </c>
      <c r="E797" s="1" t="s">
        <v>30</v>
      </c>
      <c r="F797" s="1" t="s">
        <v>64</v>
      </c>
      <c r="G797" s="1" t="s">
        <v>6134</v>
      </c>
      <c r="H797" s="1" t="s">
        <v>6135</v>
      </c>
      <c r="I797" s="1" t="s">
        <v>7</v>
      </c>
      <c r="J797" s="1" t="s">
        <v>6136</v>
      </c>
      <c r="K797" s="1" t="s">
        <v>610</v>
      </c>
      <c r="L797" s="1" t="s">
        <v>611</v>
      </c>
      <c r="M797" s="1" t="s">
        <v>5928</v>
      </c>
      <c r="N797" s="2">
        <v>3820000</v>
      </c>
      <c r="O797" s="1" t="s">
        <v>38</v>
      </c>
      <c r="P797" s="2">
        <v>3820000</v>
      </c>
      <c r="Q797" s="1" t="s">
        <v>93</v>
      </c>
      <c r="R797" s="1" t="s">
        <v>94</v>
      </c>
      <c r="S797" s="1" t="s">
        <v>54</v>
      </c>
      <c r="T797" s="1" t="s">
        <v>42</v>
      </c>
      <c r="U797" s="1" t="s">
        <v>43</v>
      </c>
      <c r="V797" s="1" t="s">
        <v>55</v>
      </c>
      <c r="W797" s="1" t="s">
        <v>56</v>
      </c>
      <c r="X797" s="1" t="s">
        <v>43</v>
      </c>
      <c r="Y797" s="2">
        <v>3820000</v>
      </c>
      <c r="Z797" s="1" t="s">
        <v>46</v>
      </c>
      <c r="AA797" s="1" t="s">
        <v>265</v>
      </c>
    </row>
    <row r="798" spans="1:27" x14ac:dyDescent="0.25">
      <c r="A798" s="1" t="s">
        <v>1142</v>
      </c>
      <c r="B798" s="1" t="s">
        <v>1143</v>
      </c>
      <c r="C798" s="1" t="s">
        <v>438</v>
      </c>
      <c r="D798" s="1" t="s">
        <v>439</v>
      </c>
      <c r="E798" s="1" t="s">
        <v>30</v>
      </c>
      <c r="F798" s="1" t="s">
        <v>183</v>
      </c>
      <c r="G798" s="1" t="s">
        <v>6137</v>
      </c>
      <c r="H798" s="1" t="s">
        <v>6138</v>
      </c>
      <c r="I798" s="1" t="s">
        <v>7</v>
      </c>
      <c r="J798" s="1" t="s">
        <v>6139</v>
      </c>
      <c r="K798" s="1" t="s">
        <v>52</v>
      </c>
      <c r="L798" s="1" t="s">
        <v>53</v>
      </c>
      <c r="M798" s="1" t="s">
        <v>5928</v>
      </c>
      <c r="N798" s="2">
        <v>55084</v>
      </c>
      <c r="O798" s="1" t="s">
        <v>38</v>
      </c>
      <c r="P798" s="2">
        <v>55084</v>
      </c>
      <c r="Q798" s="1" t="s">
        <v>83</v>
      </c>
      <c r="R798" s="1" t="s">
        <v>40</v>
      </c>
      <c r="S798" s="1" t="s">
        <v>54</v>
      </c>
      <c r="T798" s="1" t="s">
        <v>42</v>
      </c>
      <c r="U798" s="1" t="s">
        <v>43</v>
      </c>
      <c r="V798" s="1" t="s">
        <v>55</v>
      </c>
      <c r="W798" s="1" t="s">
        <v>56</v>
      </c>
      <c r="X798" s="1" t="s">
        <v>43</v>
      </c>
      <c r="Y798" s="2" t="s">
        <v>43</v>
      </c>
      <c r="Z798" s="1" t="s">
        <v>46</v>
      </c>
      <c r="AA798" s="1" t="s">
        <v>289</v>
      </c>
    </row>
    <row r="799" spans="1:27" x14ac:dyDescent="0.25">
      <c r="A799" s="1" t="s">
        <v>445</v>
      </c>
      <c r="B799" s="1" t="s">
        <v>446</v>
      </c>
      <c r="C799" s="1" t="s">
        <v>438</v>
      </c>
      <c r="D799" s="1" t="s">
        <v>439</v>
      </c>
      <c r="E799" s="1" t="s">
        <v>30</v>
      </c>
      <c r="F799" s="1" t="s">
        <v>273</v>
      </c>
      <c r="G799" s="1" t="s">
        <v>447</v>
      </c>
      <c r="H799" s="1" t="s">
        <v>448</v>
      </c>
      <c r="I799" s="1" t="s">
        <v>7</v>
      </c>
      <c r="J799" s="1" t="s">
        <v>449</v>
      </c>
      <c r="K799" s="1" t="s">
        <v>450</v>
      </c>
      <c r="L799" s="1" t="s">
        <v>451</v>
      </c>
      <c r="M799" s="1" t="s">
        <v>37</v>
      </c>
      <c r="N799" s="2">
        <v>966760</v>
      </c>
      <c r="O799" s="1" t="s">
        <v>38</v>
      </c>
      <c r="P799" s="2">
        <v>966760</v>
      </c>
      <c r="Q799" s="1" t="s">
        <v>83</v>
      </c>
      <c r="R799" s="1" t="s">
        <v>40</v>
      </c>
      <c r="S799" s="1" t="s">
        <v>41</v>
      </c>
      <c r="T799" s="1" t="s">
        <v>42</v>
      </c>
      <c r="U799" s="1" t="s">
        <v>43</v>
      </c>
      <c r="V799" s="1" t="s">
        <v>44</v>
      </c>
      <c r="W799" s="1" t="s">
        <v>45</v>
      </c>
      <c r="X799" s="1" t="s">
        <v>43</v>
      </c>
      <c r="Y799" s="2" t="s">
        <v>43</v>
      </c>
      <c r="Z799" s="1" t="s">
        <v>46</v>
      </c>
      <c r="AA799" s="1" t="s">
        <v>174</v>
      </c>
    </row>
    <row r="800" spans="1:27" x14ac:dyDescent="0.25">
      <c r="A800" s="1" t="s">
        <v>445</v>
      </c>
      <c r="B800" s="1" t="s">
        <v>446</v>
      </c>
      <c r="C800" s="1" t="s">
        <v>438</v>
      </c>
      <c r="D800" s="1" t="s">
        <v>439</v>
      </c>
      <c r="E800" s="1" t="s">
        <v>30</v>
      </c>
      <c r="F800" s="1" t="s">
        <v>58</v>
      </c>
      <c r="G800" s="1" t="s">
        <v>5980</v>
      </c>
      <c r="H800" s="1" t="s">
        <v>5981</v>
      </c>
      <c r="I800" s="1" t="s">
        <v>7</v>
      </c>
      <c r="J800" s="1" t="s">
        <v>5982</v>
      </c>
      <c r="K800" s="1" t="s">
        <v>135</v>
      </c>
      <c r="L800" s="1" t="s">
        <v>136</v>
      </c>
      <c r="M800" s="1" t="s">
        <v>5928</v>
      </c>
      <c r="N800" s="2">
        <v>139803</v>
      </c>
      <c r="O800" s="1" t="s">
        <v>38</v>
      </c>
      <c r="P800" s="2">
        <v>139803</v>
      </c>
      <c r="Q800" s="1" t="s">
        <v>165</v>
      </c>
      <c r="R800" s="1" t="s">
        <v>40</v>
      </c>
      <c r="S800" s="1" t="s">
        <v>54</v>
      </c>
      <c r="T800" s="1" t="s">
        <v>42</v>
      </c>
      <c r="U800" s="1" t="s">
        <v>43</v>
      </c>
      <c r="V800" s="1" t="s">
        <v>55</v>
      </c>
      <c r="W800" s="1" t="s">
        <v>56</v>
      </c>
      <c r="X800" s="1" t="s">
        <v>43</v>
      </c>
      <c r="Y800" s="2" t="s">
        <v>43</v>
      </c>
      <c r="Z800" s="1" t="s">
        <v>46</v>
      </c>
      <c r="AA800" s="1" t="s">
        <v>58</v>
      </c>
    </row>
    <row r="801" spans="1:27" x14ac:dyDescent="0.25">
      <c r="A801" s="1" t="s">
        <v>3045</v>
      </c>
      <c r="B801" s="1" t="s">
        <v>3046</v>
      </c>
      <c r="C801" s="1" t="s">
        <v>438</v>
      </c>
      <c r="D801" s="1" t="s">
        <v>439</v>
      </c>
      <c r="E801" s="1" t="s">
        <v>30</v>
      </c>
      <c r="F801" s="1" t="s">
        <v>58</v>
      </c>
      <c r="G801" s="1" t="s">
        <v>3047</v>
      </c>
      <c r="H801" s="1" t="s">
        <v>3048</v>
      </c>
      <c r="I801" s="1" t="s">
        <v>7</v>
      </c>
      <c r="J801" s="1" t="s">
        <v>3049</v>
      </c>
      <c r="K801" s="1" t="s">
        <v>1370</v>
      </c>
      <c r="L801" s="1" t="s">
        <v>1371</v>
      </c>
      <c r="M801" s="1" t="s">
        <v>37</v>
      </c>
      <c r="N801" s="2">
        <v>70000</v>
      </c>
      <c r="O801" s="1" t="s">
        <v>38</v>
      </c>
      <c r="P801" s="2">
        <v>70000</v>
      </c>
      <c r="Q801" s="1" t="s">
        <v>39</v>
      </c>
      <c r="R801" s="1" t="s">
        <v>264</v>
      </c>
      <c r="S801" s="1" t="s">
        <v>41</v>
      </c>
      <c r="T801" s="1" t="s">
        <v>42</v>
      </c>
      <c r="U801" s="1" t="s">
        <v>312</v>
      </c>
      <c r="V801" s="1" t="s">
        <v>44</v>
      </c>
      <c r="W801" s="1" t="s">
        <v>45</v>
      </c>
      <c r="X801" s="1" t="s">
        <v>43</v>
      </c>
      <c r="Y801" s="2" t="s">
        <v>43</v>
      </c>
      <c r="Z801" s="1" t="s">
        <v>46</v>
      </c>
      <c r="AA801" s="1" t="s">
        <v>58</v>
      </c>
    </row>
    <row r="802" spans="1:27" x14ac:dyDescent="0.25">
      <c r="A802" s="1" t="s">
        <v>787</v>
      </c>
      <c r="B802" s="1" t="s">
        <v>788</v>
      </c>
      <c r="C802" s="1" t="s">
        <v>789</v>
      </c>
      <c r="D802" s="1" t="s">
        <v>790</v>
      </c>
      <c r="E802" s="1" t="s">
        <v>30</v>
      </c>
      <c r="F802" s="1" t="s">
        <v>141</v>
      </c>
      <c r="G802" s="1" t="s">
        <v>791</v>
      </c>
      <c r="H802" s="1" t="s">
        <v>792</v>
      </c>
      <c r="I802" s="1" t="s">
        <v>7</v>
      </c>
      <c r="J802" s="1" t="s">
        <v>793</v>
      </c>
      <c r="K802" s="1" t="s">
        <v>794</v>
      </c>
      <c r="L802" s="1" t="s">
        <v>795</v>
      </c>
      <c r="M802" s="1" t="s">
        <v>37</v>
      </c>
      <c r="N802" s="2">
        <v>39999.99</v>
      </c>
      <c r="O802" s="1" t="s">
        <v>38</v>
      </c>
      <c r="P802" s="2">
        <v>39999.99</v>
      </c>
      <c r="Q802" s="1" t="s">
        <v>83</v>
      </c>
      <c r="R802" s="1" t="s">
        <v>40</v>
      </c>
      <c r="S802" s="1" t="s">
        <v>54</v>
      </c>
      <c r="T802" s="1" t="s">
        <v>42</v>
      </c>
      <c r="U802" s="1" t="s">
        <v>43</v>
      </c>
      <c r="V802" s="1" t="s">
        <v>55</v>
      </c>
      <c r="W802" s="1" t="s">
        <v>56</v>
      </c>
      <c r="X802" s="1" t="s">
        <v>43</v>
      </c>
      <c r="Y802" s="2" t="s">
        <v>43</v>
      </c>
      <c r="Z802" s="1" t="s">
        <v>46</v>
      </c>
      <c r="AA802" s="1" t="s">
        <v>141</v>
      </c>
    </row>
    <row r="803" spans="1:27" x14ac:dyDescent="0.25">
      <c r="A803" s="1" t="s">
        <v>787</v>
      </c>
      <c r="B803" s="1" t="s">
        <v>788</v>
      </c>
      <c r="C803" s="1" t="s">
        <v>789</v>
      </c>
      <c r="D803" s="1" t="s">
        <v>790</v>
      </c>
      <c r="E803" s="1" t="s">
        <v>30</v>
      </c>
      <c r="F803" s="1" t="s">
        <v>145</v>
      </c>
      <c r="G803" s="1" t="s">
        <v>796</v>
      </c>
      <c r="H803" s="1" t="s">
        <v>797</v>
      </c>
      <c r="I803" s="1" t="s">
        <v>7</v>
      </c>
      <c r="J803" s="1" t="s">
        <v>798</v>
      </c>
      <c r="K803" s="1" t="s">
        <v>363</v>
      </c>
      <c r="L803" s="1" t="s">
        <v>364</v>
      </c>
      <c r="M803" s="1" t="s">
        <v>37</v>
      </c>
      <c r="N803" s="2">
        <v>46000</v>
      </c>
      <c r="O803" s="1" t="s">
        <v>38</v>
      </c>
      <c r="P803" s="2">
        <v>46000</v>
      </c>
      <c r="Q803" s="1" t="s">
        <v>39</v>
      </c>
      <c r="R803" s="1" t="s">
        <v>40</v>
      </c>
      <c r="S803" s="1" t="s">
        <v>54</v>
      </c>
      <c r="T803" s="1" t="s">
        <v>42</v>
      </c>
      <c r="U803" s="1" t="s">
        <v>43</v>
      </c>
      <c r="V803" s="1" t="s">
        <v>55</v>
      </c>
      <c r="W803" s="1" t="s">
        <v>56</v>
      </c>
      <c r="X803" s="1" t="s">
        <v>43</v>
      </c>
      <c r="Y803" s="2" t="s">
        <v>43</v>
      </c>
      <c r="Z803" s="1" t="s">
        <v>46</v>
      </c>
      <c r="AA803" s="1" t="s">
        <v>145</v>
      </c>
    </row>
    <row r="804" spans="1:27" x14ac:dyDescent="0.25">
      <c r="A804" s="1" t="s">
        <v>787</v>
      </c>
      <c r="B804" s="1" t="s">
        <v>788</v>
      </c>
      <c r="C804" s="1" t="s">
        <v>789</v>
      </c>
      <c r="D804" s="1" t="s">
        <v>790</v>
      </c>
      <c r="E804" s="1" t="s">
        <v>30</v>
      </c>
      <c r="F804" s="1" t="s">
        <v>155</v>
      </c>
      <c r="G804" s="1" t="s">
        <v>799</v>
      </c>
      <c r="H804" s="1" t="s">
        <v>800</v>
      </c>
      <c r="I804" s="1" t="s">
        <v>7</v>
      </c>
      <c r="J804" s="1" t="s">
        <v>474</v>
      </c>
      <c r="K804" s="1" t="s">
        <v>473</v>
      </c>
      <c r="L804" s="1" t="s">
        <v>474</v>
      </c>
      <c r="M804" s="1" t="s">
        <v>37</v>
      </c>
      <c r="N804" s="2">
        <v>145358.98000000001</v>
      </c>
      <c r="O804" s="1" t="s">
        <v>38</v>
      </c>
      <c r="P804" s="2">
        <v>145358.98000000001</v>
      </c>
      <c r="Q804" s="1" t="s">
        <v>93</v>
      </c>
      <c r="R804" s="1" t="s">
        <v>94</v>
      </c>
      <c r="S804" s="1" t="s">
        <v>54</v>
      </c>
      <c r="T804" s="1" t="s">
        <v>42</v>
      </c>
      <c r="U804" s="1" t="s">
        <v>43</v>
      </c>
      <c r="V804" s="1" t="s">
        <v>55</v>
      </c>
      <c r="W804" s="1" t="s">
        <v>56</v>
      </c>
      <c r="X804" s="1" t="s">
        <v>43</v>
      </c>
      <c r="Y804" s="2">
        <v>145358.98000000001</v>
      </c>
      <c r="Z804" s="1" t="s">
        <v>46</v>
      </c>
      <c r="AA804" s="1" t="s">
        <v>155</v>
      </c>
    </row>
    <row r="805" spans="1:27" x14ac:dyDescent="0.25">
      <c r="A805" s="1" t="s">
        <v>787</v>
      </c>
      <c r="B805" s="1" t="s">
        <v>788</v>
      </c>
      <c r="C805" s="1" t="s">
        <v>789</v>
      </c>
      <c r="D805" s="1" t="s">
        <v>790</v>
      </c>
      <c r="E805" s="1" t="s">
        <v>30</v>
      </c>
      <c r="F805" s="1" t="s">
        <v>109</v>
      </c>
      <c r="G805" s="1" t="s">
        <v>801</v>
      </c>
      <c r="H805" s="1" t="s">
        <v>802</v>
      </c>
      <c r="I805" s="1" t="s">
        <v>7</v>
      </c>
      <c r="J805" s="1" t="s">
        <v>803</v>
      </c>
      <c r="K805" s="1" t="s">
        <v>546</v>
      </c>
      <c r="L805" s="1" t="s">
        <v>547</v>
      </c>
      <c r="M805" s="1" t="s">
        <v>37</v>
      </c>
      <c r="N805" s="2">
        <v>48960</v>
      </c>
      <c r="O805" s="1" t="s">
        <v>38</v>
      </c>
      <c r="P805" s="2">
        <v>48960</v>
      </c>
      <c r="Q805" s="1" t="s">
        <v>39</v>
      </c>
      <c r="R805" s="1" t="s">
        <v>40</v>
      </c>
      <c r="S805" s="1" t="s">
        <v>54</v>
      </c>
      <c r="T805" s="1" t="s">
        <v>42</v>
      </c>
      <c r="U805" s="1" t="s">
        <v>43</v>
      </c>
      <c r="V805" s="1" t="s">
        <v>55</v>
      </c>
      <c r="W805" s="1" t="s">
        <v>56</v>
      </c>
      <c r="X805" s="1" t="s">
        <v>43</v>
      </c>
      <c r="Y805" s="2" t="s">
        <v>43</v>
      </c>
      <c r="Z805" s="1" t="s">
        <v>205</v>
      </c>
      <c r="AA805" s="1" t="s">
        <v>174</v>
      </c>
    </row>
    <row r="806" spans="1:27" x14ac:dyDescent="0.25">
      <c r="A806" s="1" t="s">
        <v>787</v>
      </c>
      <c r="B806" s="1" t="s">
        <v>788</v>
      </c>
      <c r="C806" s="1" t="s">
        <v>789</v>
      </c>
      <c r="D806" s="1" t="s">
        <v>790</v>
      </c>
      <c r="E806" s="1" t="s">
        <v>30</v>
      </c>
      <c r="F806" s="1" t="s">
        <v>95</v>
      </c>
      <c r="G806" s="1" t="s">
        <v>6037</v>
      </c>
      <c r="H806" s="1" t="s">
        <v>6038</v>
      </c>
      <c r="I806" s="1" t="s">
        <v>7</v>
      </c>
      <c r="J806" s="1" t="s">
        <v>6039</v>
      </c>
      <c r="K806" s="1" t="s">
        <v>62</v>
      </c>
      <c r="L806" s="1" t="s">
        <v>63</v>
      </c>
      <c r="M806" s="1" t="s">
        <v>5928</v>
      </c>
      <c r="N806" s="2">
        <v>46900</v>
      </c>
      <c r="O806" s="1" t="s">
        <v>38</v>
      </c>
      <c r="P806" s="2">
        <v>46900</v>
      </c>
      <c r="Q806" s="1" t="s">
        <v>93</v>
      </c>
      <c r="R806" s="1" t="s">
        <v>94</v>
      </c>
      <c r="S806" s="1" t="s">
        <v>54</v>
      </c>
      <c r="T806" s="1" t="s">
        <v>42</v>
      </c>
      <c r="U806" s="1" t="s">
        <v>43</v>
      </c>
      <c r="V806" s="1" t="s">
        <v>55</v>
      </c>
      <c r="W806" s="1" t="s">
        <v>56</v>
      </c>
      <c r="X806" s="1" t="s">
        <v>43</v>
      </c>
      <c r="Y806" s="2">
        <v>46900</v>
      </c>
      <c r="Z806" s="1" t="s">
        <v>46</v>
      </c>
      <c r="AA806" s="1" t="s">
        <v>174</v>
      </c>
    </row>
    <row r="807" spans="1:27" x14ac:dyDescent="0.25">
      <c r="A807" s="1" t="s">
        <v>787</v>
      </c>
      <c r="B807" s="1" t="s">
        <v>788</v>
      </c>
      <c r="C807" s="1" t="s">
        <v>789</v>
      </c>
      <c r="D807" s="1" t="s">
        <v>790</v>
      </c>
      <c r="E807" s="1" t="s">
        <v>30</v>
      </c>
      <c r="F807" s="1" t="s">
        <v>95</v>
      </c>
      <c r="G807" s="1" t="s">
        <v>6040</v>
      </c>
      <c r="H807" s="1" t="s">
        <v>6041</v>
      </c>
      <c r="I807" s="1" t="s">
        <v>7</v>
      </c>
      <c r="J807" s="1" t="s">
        <v>6042</v>
      </c>
      <c r="K807" s="1" t="s">
        <v>62</v>
      </c>
      <c r="L807" s="1" t="s">
        <v>63</v>
      </c>
      <c r="M807" s="1" t="s">
        <v>5928</v>
      </c>
      <c r="N807" s="2">
        <v>184720</v>
      </c>
      <c r="O807" s="1" t="s">
        <v>38</v>
      </c>
      <c r="P807" s="2">
        <v>184720</v>
      </c>
      <c r="Q807" s="1" t="s">
        <v>93</v>
      </c>
      <c r="R807" s="1" t="s">
        <v>94</v>
      </c>
      <c r="S807" s="1" t="s">
        <v>54</v>
      </c>
      <c r="T807" s="1" t="s">
        <v>42</v>
      </c>
      <c r="U807" s="1" t="s">
        <v>43</v>
      </c>
      <c r="V807" s="1" t="s">
        <v>55</v>
      </c>
      <c r="W807" s="1" t="s">
        <v>56</v>
      </c>
      <c r="X807" s="1" t="s">
        <v>43</v>
      </c>
      <c r="Y807" s="2">
        <v>184720</v>
      </c>
      <c r="Z807" s="1" t="s">
        <v>46</v>
      </c>
      <c r="AA807" s="1" t="s">
        <v>174</v>
      </c>
    </row>
    <row r="808" spans="1:27" x14ac:dyDescent="0.25">
      <c r="A808" s="1" t="s">
        <v>787</v>
      </c>
      <c r="B808" s="1" t="s">
        <v>788</v>
      </c>
      <c r="C808" s="1" t="s">
        <v>789</v>
      </c>
      <c r="D808" s="1" t="s">
        <v>790</v>
      </c>
      <c r="E808" s="1" t="s">
        <v>30</v>
      </c>
      <c r="F808" s="1" t="s">
        <v>95</v>
      </c>
      <c r="G808" s="1" t="s">
        <v>6043</v>
      </c>
      <c r="H808" s="1" t="s">
        <v>6044</v>
      </c>
      <c r="I808" s="1" t="s">
        <v>7</v>
      </c>
      <c r="J808" s="1" t="s">
        <v>6045</v>
      </c>
      <c r="K808" s="1" t="s">
        <v>62</v>
      </c>
      <c r="L808" s="1" t="s">
        <v>63</v>
      </c>
      <c r="M808" s="1" t="s">
        <v>5928</v>
      </c>
      <c r="N808" s="2">
        <v>74500</v>
      </c>
      <c r="O808" s="1" t="s">
        <v>38</v>
      </c>
      <c r="P808" s="2">
        <v>74500</v>
      </c>
      <c r="Q808" s="1" t="s">
        <v>93</v>
      </c>
      <c r="R808" s="1" t="s">
        <v>94</v>
      </c>
      <c r="S808" s="1" t="s">
        <v>54</v>
      </c>
      <c r="T808" s="1" t="s">
        <v>42</v>
      </c>
      <c r="U808" s="1" t="s">
        <v>43</v>
      </c>
      <c r="V808" s="1" t="s">
        <v>55</v>
      </c>
      <c r="W808" s="1" t="s">
        <v>56</v>
      </c>
      <c r="X808" s="1" t="s">
        <v>43</v>
      </c>
      <c r="Y808" s="2">
        <v>74500</v>
      </c>
      <c r="Z808" s="1" t="s">
        <v>46</v>
      </c>
      <c r="AA808" s="1" t="s">
        <v>64</v>
      </c>
    </row>
    <row r="809" spans="1:27" x14ac:dyDescent="0.25">
      <c r="A809" s="1" t="s">
        <v>2881</v>
      </c>
      <c r="B809" s="1" t="s">
        <v>2882</v>
      </c>
      <c r="C809" s="1" t="s">
        <v>789</v>
      </c>
      <c r="D809" s="1" t="s">
        <v>790</v>
      </c>
      <c r="E809" s="1" t="s">
        <v>30</v>
      </c>
      <c r="F809" s="1" t="s">
        <v>131</v>
      </c>
      <c r="G809" s="1" t="s">
        <v>2883</v>
      </c>
      <c r="H809" s="1" t="s">
        <v>2884</v>
      </c>
      <c r="I809" s="1" t="s">
        <v>7</v>
      </c>
      <c r="J809" s="1" t="s">
        <v>2885</v>
      </c>
      <c r="K809" s="1" t="s">
        <v>1370</v>
      </c>
      <c r="L809" s="1" t="s">
        <v>1371</v>
      </c>
      <c r="M809" s="1" t="s">
        <v>37</v>
      </c>
      <c r="N809" s="2">
        <v>68608.5</v>
      </c>
      <c r="O809" s="1" t="s">
        <v>38</v>
      </c>
      <c r="P809" s="2">
        <v>68608.5</v>
      </c>
      <c r="Q809" s="1" t="s">
        <v>39</v>
      </c>
      <c r="R809" s="1" t="s">
        <v>40</v>
      </c>
      <c r="S809" s="1" t="s">
        <v>41</v>
      </c>
      <c r="T809" s="1" t="s">
        <v>42</v>
      </c>
      <c r="U809" s="1" t="s">
        <v>43</v>
      </c>
      <c r="V809" s="1" t="s">
        <v>44</v>
      </c>
      <c r="W809" s="1" t="s">
        <v>45</v>
      </c>
      <c r="X809" s="1" t="s">
        <v>131</v>
      </c>
      <c r="Y809" s="2">
        <v>68608.5</v>
      </c>
      <c r="Z809" s="1" t="s">
        <v>205</v>
      </c>
      <c r="AA809" s="1" t="s">
        <v>95</v>
      </c>
    </row>
    <row r="810" spans="1:27" x14ac:dyDescent="0.25">
      <c r="A810" s="1" t="s">
        <v>2881</v>
      </c>
      <c r="B810" s="1" t="s">
        <v>2882</v>
      </c>
      <c r="C810" s="1" t="s">
        <v>789</v>
      </c>
      <c r="D810" s="1" t="s">
        <v>790</v>
      </c>
      <c r="E810" s="1" t="s">
        <v>30</v>
      </c>
      <c r="F810" s="1" t="s">
        <v>131</v>
      </c>
      <c r="G810" s="1" t="s">
        <v>2886</v>
      </c>
      <c r="H810" s="1" t="s">
        <v>2887</v>
      </c>
      <c r="I810" s="1" t="s">
        <v>7</v>
      </c>
      <c r="J810" s="1" t="s">
        <v>2888</v>
      </c>
      <c r="K810" s="1" t="s">
        <v>1370</v>
      </c>
      <c r="L810" s="1" t="s">
        <v>1371</v>
      </c>
      <c r="M810" s="1" t="s">
        <v>37</v>
      </c>
      <c r="N810" s="2">
        <v>68608.5</v>
      </c>
      <c r="O810" s="1" t="s">
        <v>38</v>
      </c>
      <c r="P810" s="2">
        <v>68608.5</v>
      </c>
      <c r="Q810" s="1" t="s">
        <v>39</v>
      </c>
      <c r="R810" s="1" t="s">
        <v>40</v>
      </c>
      <c r="S810" s="1" t="s">
        <v>41</v>
      </c>
      <c r="T810" s="1" t="s">
        <v>42</v>
      </c>
      <c r="U810" s="1" t="s">
        <v>43</v>
      </c>
      <c r="V810" s="1" t="s">
        <v>44</v>
      </c>
      <c r="W810" s="1" t="s">
        <v>45</v>
      </c>
      <c r="X810" s="1" t="s">
        <v>131</v>
      </c>
      <c r="Y810" s="2">
        <v>68608.5</v>
      </c>
      <c r="Z810" s="1" t="s">
        <v>205</v>
      </c>
      <c r="AA810" s="1" t="s">
        <v>95</v>
      </c>
    </row>
    <row r="811" spans="1:27" x14ac:dyDescent="0.25">
      <c r="A811" s="1" t="s">
        <v>2881</v>
      </c>
      <c r="B811" s="1" t="s">
        <v>2882</v>
      </c>
      <c r="C811" s="1" t="s">
        <v>789</v>
      </c>
      <c r="D811" s="1" t="s">
        <v>790</v>
      </c>
      <c r="E811" s="1" t="s">
        <v>30</v>
      </c>
      <c r="F811" s="1" t="s">
        <v>174</v>
      </c>
      <c r="G811" s="1" t="s">
        <v>4218</v>
      </c>
      <c r="H811" s="1" t="s">
        <v>4219</v>
      </c>
      <c r="I811" s="1" t="s">
        <v>7</v>
      </c>
      <c r="J811" s="1" t="s">
        <v>4220</v>
      </c>
      <c r="K811" s="1" t="s">
        <v>135</v>
      </c>
      <c r="L811" s="1" t="s">
        <v>136</v>
      </c>
      <c r="M811" s="1" t="s">
        <v>3402</v>
      </c>
      <c r="N811" s="2">
        <v>40500</v>
      </c>
      <c r="O811" s="1" t="s">
        <v>38</v>
      </c>
      <c r="P811" s="2">
        <v>40500</v>
      </c>
      <c r="Q811" s="1" t="s">
        <v>39</v>
      </c>
      <c r="R811" s="1" t="s">
        <v>40</v>
      </c>
      <c r="S811" s="1" t="s">
        <v>54</v>
      </c>
      <c r="T811" s="1" t="s">
        <v>42</v>
      </c>
      <c r="U811" s="1" t="s">
        <v>43</v>
      </c>
      <c r="V811" s="1" t="s">
        <v>55</v>
      </c>
      <c r="W811" s="1" t="s">
        <v>56</v>
      </c>
      <c r="X811" s="1" t="s">
        <v>69</v>
      </c>
      <c r="Y811" s="2">
        <v>40500</v>
      </c>
      <c r="Z811" s="1" t="s">
        <v>205</v>
      </c>
      <c r="AA811" s="1" t="s">
        <v>189</v>
      </c>
    </row>
    <row r="812" spans="1:27" x14ac:dyDescent="0.25">
      <c r="A812" s="1" t="s">
        <v>2881</v>
      </c>
      <c r="B812" s="1" t="s">
        <v>2882</v>
      </c>
      <c r="C812" s="1" t="s">
        <v>789</v>
      </c>
      <c r="D812" s="1" t="s">
        <v>790</v>
      </c>
      <c r="E812" s="1" t="s">
        <v>30</v>
      </c>
      <c r="F812" s="1" t="s">
        <v>542</v>
      </c>
      <c r="G812" s="1" t="s">
        <v>4891</v>
      </c>
      <c r="H812" s="1" t="s">
        <v>4892</v>
      </c>
      <c r="I812" s="1" t="s">
        <v>7</v>
      </c>
      <c r="J812" s="1" t="s">
        <v>4893</v>
      </c>
      <c r="K812" s="1" t="s">
        <v>181</v>
      </c>
      <c r="L812" s="1" t="s">
        <v>182</v>
      </c>
      <c r="M812" s="1" t="s">
        <v>4296</v>
      </c>
      <c r="N812" s="2">
        <v>640000</v>
      </c>
      <c r="O812" s="1" t="s">
        <v>38</v>
      </c>
      <c r="P812" s="2">
        <v>640000</v>
      </c>
      <c r="Q812" s="1" t="s">
        <v>39</v>
      </c>
      <c r="R812" s="1" t="s">
        <v>40</v>
      </c>
      <c r="S812" s="1" t="s">
        <v>54</v>
      </c>
      <c r="T812" s="1" t="s">
        <v>42</v>
      </c>
      <c r="U812" s="1" t="s">
        <v>43</v>
      </c>
      <c r="V812" s="1" t="s">
        <v>55</v>
      </c>
      <c r="W812" s="1" t="s">
        <v>56</v>
      </c>
      <c r="X812" s="1" t="s">
        <v>109</v>
      </c>
      <c r="Y812" s="2">
        <v>640000</v>
      </c>
      <c r="Z812" s="1" t="s">
        <v>205</v>
      </c>
      <c r="AA812" s="1" t="s">
        <v>95</v>
      </c>
    </row>
    <row r="813" spans="1:27" x14ac:dyDescent="0.25">
      <c r="A813" s="1" t="s">
        <v>2881</v>
      </c>
      <c r="B813" s="1" t="s">
        <v>2882</v>
      </c>
      <c r="C813" s="1" t="s">
        <v>789</v>
      </c>
      <c r="D813" s="1" t="s">
        <v>790</v>
      </c>
      <c r="E813" s="1" t="s">
        <v>30</v>
      </c>
      <c r="F813" s="1" t="s">
        <v>402</v>
      </c>
      <c r="G813" s="1" t="s">
        <v>4894</v>
      </c>
      <c r="H813" s="1" t="s">
        <v>4895</v>
      </c>
      <c r="I813" s="1" t="s">
        <v>7</v>
      </c>
      <c r="J813" s="1" t="s">
        <v>4896</v>
      </c>
      <c r="K813" s="1" t="s">
        <v>522</v>
      </c>
      <c r="L813" s="1" t="s">
        <v>523</v>
      </c>
      <c r="M813" s="1" t="s">
        <v>4296</v>
      </c>
      <c r="N813" s="2">
        <v>90000</v>
      </c>
      <c r="O813" s="1" t="s">
        <v>38</v>
      </c>
      <c r="P813" s="2">
        <v>90000</v>
      </c>
      <c r="Q813" s="1" t="s">
        <v>83</v>
      </c>
      <c r="R813" s="1" t="s">
        <v>40</v>
      </c>
      <c r="S813" s="1" t="s">
        <v>54</v>
      </c>
      <c r="T813" s="1" t="s">
        <v>42</v>
      </c>
      <c r="U813" s="1" t="s">
        <v>43</v>
      </c>
      <c r="V813" s="1" t="s">
        <v>55</v>
      </c>
      <c r="W813" s="1" t="s">
        <v>56</v>
      </c>
      <c r="X813" s="1" t="s">
        <v>174</v>
      </c>
      <c r="Y813" s="2">
        <v>90000</v>
      </c>
      <c r="Z813" s="1" t="s">
        <v>205</v>
      </c>
      <c r="AA813" s="1" t="s">
        <v>69</v>
      </c>
    </row>
    <row r="814" spans="1:27" x14ac:dyDescent="0.25">
      <c r="A814" s="1" t="s">
        <v>2881</v>
      </c>
      <c r="B814" s="1" t="s">
        <v>2882</v>
      </c>
      <c r="C814" s="1" t="s">
        <v>789</v>
      </c>
      <c r="D814" s="1" t="s">
        <v>790</v>
      </c>
      <c r="E814" s="1" t="s">
        <v>30</v>
      </c>
      <c r="F814" s="1" t="s">
        <v>402</v>
      </c>
      <c r="G814" s="1" t="s">
        <v>4897</v>
      </c>
      <c r="H814" s="1" t="s">
        <v>4898</v>
      </c>
      <c r="I814" s="1" t="s">
        <v>7</v>
      </c>
      <c r="J814" s="1" t="s">
        <v>4899</v>
      </c>
      <c r="K814" s="1" t="s">
        <v>522</v>
      </c>
      <c r="L814" s="1" t="s">
        <v>523</v>
      </c>
      <c r="M814" s="1" t="s">
        <v>4296</v>
      </c>
      <c r="N814" s="2">
        <v>149500</v>
      </c>
      <c r="O814" s="1" t="s">
        <v>38</v>
      </c>
      <c r="P814" s="2">
        <v>149500</v>
      </c>
      <c r="Q814" s="1" t="s">
        <v>83</v>
      </c>
      <c r="R814" s="1" t="s">
        <v>40</v>
      </c>
      <c r="S814" s="1" t="s">
        <v>54</v>
      </c>
      <c r="T814" s="1" t="s">
        <v>42</v>
      </c>
      <c r="U814" s="1" t="s">
        <v>43</v>
      </c>
      <c r="V814" s="1" t="s">
        <v>55</v>
      </c>
      <c r="W814" s="1" t="s">
        <v>56</v>
      </c>
      <c r="X814" s="1" t="s">
        <v>402</v>
      </c>
      <c r="Y814" s="2">
        <v>149500</v>
      </c>
      <c r="Z814" s="1" t="s">
        <v>205</v>
      </c>
      <c r="AA814" s="1" t="s">
        <v>69</v>
      </c>
    </row>
    <row r="815" spans="1:27" x14ac:dyDescent="0.25">
      <c r="A815" s="1" t="s">
        <v>2881</v>
      </c>
      <c r="B815" s="1" t="s">
        <v>2882</v>
      </c>
      <c r="C815" s="1" t="s">
        <v>789</v>
      </c>
      <c r="D815" s="1" t="s">
        <v>790</v>
      </c>
      <c r="E815" s="1" t="s">
        <v>30</v>
      </c>
      <c r="F815" s="1" t="s">
        <v>4900</v>
      </c>
      <c r="G815" s="1" t="s">
        <v>4901</v>
      </c>
      <c r="H815" s="1" t="s">
        <v>4902</v>
      </c>
      <c r="I815" s="1" t="s">
        <v>7</v>
      </c>
      <c r="J815" s="1" t="s">
        <v>4903</v>
      </c>
      <c r="K815" s="1" t="s">
        <v>522</v>
      </c>
      <c r="L815" s="1" t="s">
        <v>523</v>
      </c>
      <c r="M815" s="1" t="s">
        <v>4296</v>
      </c>
      <c r="N815" s="2">
        <v>139400</v>
      </c>
      <c r="O815" s="1" t="s">
        <v>38</v>
      </c>
      <c r="P815" s="2">
        <v>139400</v>
      </c>
      <c r="Q815" s="1" t="s">
        <v>83</v>
      </c>
      <c r="R815" s="1" t="s">
        <v>40</v>
      </c>
      <c r="S815" s="1" t="s">
        <v>54</v>
      </c>
      <c r="T815" s="1" t="s">
        <v>42</v>
      </c>
      <c r="U815" s="1" t="s">
        <v>43</v>
      </c>
      <c r="V815" s="1" t="s">
        <v>55</v>
      </c>
      <c r="W815" s="1" t="s">
        <v>56</v>
      </c>
      <c r="X815" s="1" t="s">
        <v>64</v>
      </c>
      <c r="Y815" s="2">
        <v>92500</v>
      </c>
      <c r="Z815" s="1" t="s">
        <v>205</v>
      </c>
      <c r="AA815" s="1" t="s">
        <v>69</v>
      </c>
    </row>
    <row r="816" spans="1:27" x14ac:dyDescent="0.25">
      <c r="A816" s="1" t="s">
        <v>2881</v>
      </c>
      <c r="B816" s="1" t="s">
        <v>2882</v>
      </c>
      <c r="C816" s="1" t="s">
        <v>789</v>
      </c>
      <c r="D816" s="1" t="s">
        <v>790</v>
      </c>
      <c r="E816" s="1" t="s">
        <v>30</v>
      </c>
      <c r="F816" s="1" t="s">
        <v>174</v>
      </c>
      <c r="G816" s="1" t="s">
        <v>4904</v>
      </c>
      <c r="H816" s="1" t="s">
        <v>4905</v>
      </c>
      <c r="I816" s="1" t="s">
        <v>7</v>
      </c>
      <c r="J816" s="1" t="s">
        <v>4906</v>
      </c>
      <c r="K816" s="1" t="s">
        <v>135</v>
      </c>
      <c r="L816" s="1" t="s">
        <v>136</v>
      </c>
      <c r="M816" s="1" t="s">
        <v>4296</v>
      </c>
      <c r="N816" s="2">
        <v>57000</v>
      </c>
      <c r="O816" s="1" t="s">
        <v>38</v>
      </c>
      <c r="P816" s="2">
        <v>57000</v>
      </c>
      <c r="Q816" s="1" t="s">
        <v>39</v>
      </c>
      <c r="R816" s="1" t="s">
        <v>40</v>
      </c>
      <c r="S816" s="1" t="s">
        <v>54</v>
      </c>
      <c r="T816" s="1" t="s">
        <v>42</v>
      </c>
      <c r="U816" s="1" t="s">
        <v>43</v>
      </c>
      <c r="V816" s="1" t="s">
        <v>55</v>
      </c>
      <c r="W816" s="1" t="s">
        <v>56</v>
      </c>
      <c r="X816" s="1" t="s">
        <v>64</v>
      </c>
      <c r="Y816" s="2">
        <v>57000</v>
      </c>
      <c r="Z816" s="1" t="s">
        <v>205</v>
      </c>
      <c r="AA816" s="1" t="s">
        <v>69</v>
      </c>
    </row>
    <row r="817" spans="1:27" x14ac:dyDescent="0.25">
      <c r="A817" s="1" t="s">
        <v>2881</v>
      </c>
      <c r="B817" s="1" t="s">
        <v>2882</v>
      </c>
      <c r="C817" s="1" t="s">
        <v>789</v>
      </c>
      <c r="D817" s="1" t="s">
        <v>790</v>
      </c>
      <c r="E817" s="1" t="s">
        <v>30</v>
      </c>
      <c r="F817" s="1" t="s">
        <v>64</v>
      </c>
      <c r="G817" s="1" t="s">
        <v>4907</v>
      </c>
      <c r="H817" s="1" t="s">
        <v>4908</v>
      </c>
      <c r="I817" s="1" t="s">
        <v>7</v>
      </c>
      <c r="J817" s="1" t="s">
        <v>4909</v>
      </c>
      <c r="K817" s="1" t="s">
        <v>135</v>
      </c>
      <c r="L817" s="1" t="s">
        <v>136</v>
      </c>
      <c r="M817" s="1" t="s">
        <v>4296</v>
      </c>
      <c r="N817" s="2">
        <v>70000</v>
      </c>
      <c r="O817" s="1" t="s">
        <v>38</v>
      </c>
      <c r="P817" s="2">
        <v>70000</v>
      </c>
      <c r="Q817" s="1" t="s">
        <v>39</v>
      </c>
      <c r="R817" s="1" t="s">
        <v>40</v>
      </c>
      <c r="S817" s="1" t="s">
        <v>54</v>
      </c>
      <c r="T817" s="1" t="s">
        <v>42</v>
      </c>
      <c r="U817" s="1" t="s">
        <v>43</v>
      </c>
      <c r="V817" s="1" t="s">
        <v>55</v>
      </c>
      <c r="W817" s="1" t="s">
        <v>56</v>
      </c>
      <c r="X817" s="1" t="s">
        <v>64</v>
      </c>
      <c r="Y817" s="2">
        <v>70000</v>
      </c>
      <c r="Z817" s="1" t="s">
        <v>205</v>
      </c>
      <c r="AA817" s="1" t="s">
        <v>69</v>
      </c>
    </row>
    <row r="818" spans="1:27" x14ac:dyDescent="0.25">
      <c r="A818" s="1" t="s">
        <v>2881</v>
      </c>
      <c r="B818" s="1" t="s">
        <v>2882</v>
      </c>
      <c r="C818" s="1" t="s">
        <v>789</v>
      </c>
      <c r="D818" s="1" t="s">
        <v>790</v>
      </c>
      <c r="E818" s="1" t="s">
        <v>30</v>
      </c>
      <c r="F818" s="1" t="s">
        <v>64</v>
      </c>
      <c r="G818" s="1" t="s">
        <v>4910</v>
      </c>
      <c r="H818" s="1" t="s">
        <v>4911</v>
      </c>
      <c r="I818" s="1" t="s">
        <v>7</v>
      </c>
      <c r="J818" s="1" t="s">
        <v>4912</v>
      </c>
      <c r="K818" s="1" t="s">
        <v>135</v>
      </c>
      <c r="L818" s="1" t="s">
        <v>136</v>
      </c>
      <c r="M818" s="1" t="s">
        <v>4296</v>
      </c>
      <c r="N818" s="2">
        <v>75600</v>
      </c>
      <c r="O818" s="1" t="s">
        <v>38</v>
      </c>
      <c r="P818" s="2">
        <v>75600</v>
      </c>
      <c r="Q818" s="1" t="s">
        <v>39</v>
      </c>
      <c r="R818" s="1" t="s">
        <v>40</v>
      </c>
      <c r="S818" s="1" t="s">
        <v>54</v>
      </c>
      <c r="T818" s="1" t="s">
        <v>42</v>
      </c>
      <c r="U818" s="1" t="s">
        <v>43</v>
      </c>
      <c r="V818" s="1" t="s">
        <v>55</v>
      </c>
      <c r="W818" s="1" t="s">
        <v>56</v>
      </c>
      <c r="X818" s="1" t="s">
        <v>64</v>
      </c>
      <c r="Y818" s="2">
        <v>75600</v>
      </c>
      <c r="Z818" s="1" t="s">
        <v>205</v>
      </c>
      <c r="AA818" s="1" t="s">
        <v>69</v>
      </c>
    </row>
    <row r="819" spans="1:27" x14ac:dyDescent="0.25">
      <c r="A819" s="1" t="s">
        <v>2881</v>
      </c>
      <c r="B819" s="1" t="s">
        <v>2882</v>
      </c>
      <c r="C819" s="1" t="s">
        <v>789</v>
      </c>
      <c r="D819" s="1" t="s">
        <v>790</v>
      </c>
      <c r="E819" s="1" t="s">
        <v>30</v>
      </c>
      <c r="F819" s="1" t="s">
        <v>189</v>
      </c>
      <c r="G819" s="1" t="s">
        <v>4913</v>
      </c>
      <c r="H819" s="1" t="s">
        <v>4914</v>
      </c>
      <c r="I819" s="1" t="s">
        <v>7</v>
      </c>
      <c r="J819" s="1" t="s">
        <v>4915</v>
      </c>
      <c r="K819" s="1" t="s">
        <v>135</v>
      </c>
      <c r="L819" s="1" t="s">
        <v>136</v>
      </c>
      <c r="M819" s="1" t="s">
        <v>4296</v>
      </c>
      <c r="N819" s="2">
        <v>155000</v>
      </c>
      <c r="O819" s="1" t="s">
        <v>38</v>
      </c>
      <c r="P819" s="2">
        <v>155000</v>
      </c>
      <c r="Q819" s="1" t="s">
        <v>39</v>
      </c>
      <c r="R819" s="1" t="s">
        <v>40</v>
      </c>
      <c r="S819" s="1" t="s">
        <v>54</v>
      </c>
      <c r="T819" s="1" t="s">
        <v>42</v>
      </c>
      <c r="U819" s="1" t="s">
        <v>43</v>
      </c>
      <c r="V819" s="1" t="s">
        <v>55</v>
      </c>
      <c r="W819" s="1" t="s">
        <v>56</v>
      </c>
      <c r="X819" s="1" t="s">
        <v>228</v>
      </c>
      <c r="Y819" s="2">
        <v>155000</v>
      </c>
      <c r="Z819" s="1" t="s">
        <v>205</v>
      </c>
      <c r="AA819" s="1" t="s">
        <v>228</v>
      </c>
    </row>
    <row r="820" spans="1:27" x14ac:dyDescent="0.25">
      <c r="A820" s="1" t="s">
        <v>2881</v>
      </c>
      <c r="B820" s="1" t="s">
        <v>2882</v>
      </c>
      <c r="C820" s="1" t="s">
        <v>789</v>
      </c>
      <c r="D820" s="1" t="s">
        <v>790</v>
      </c>
      <c r="E820" s="1" t="s">
        <v>30</v>
      </c>
      <c r="F820" s="1" t="s">
        <v>77</v>
      </c>
      <c r="G820" s="1" t="s">
        <v>4916</v>
      </c>
      <c r="H820" s="1" t="s">
        <v>4917</v>
      </c>
      <c r="I820" s="1" t="s">
        <v>7</v>
      </c>
      <c r="J820" s="1" t="s">
        <v>4918</v>
      </c>
      <c r="K820" s="1" t="s">
        <v>522</v>
      </c>
      <c r="L820" s="1" t="s">
        <v>523</v>
      </c>
      <c r="M820" s="1" t="s">
        <v>4296</v>
      </c>
      <c r="N820" s="2">
        <v>149500</v>
      </c>
      <c r="O820" s="1" t="s">
        <v>38</v>
      </c>
      <c r="P820" s="2">
        <v>149500</v>
      </c>
      <c r="Q820" s="1" t="s">
        <v>83</v>
      </c>
      <c r="R820" s="1" t="s">
        <v>40</v>
      </c>
      <c r="S820" s="1" t="s">
        <v>54</v>
      </c>
      <c r="T820" s="1" t="s">
        <v>42</v>
      </c>
      <c r="U820" s="1" t="s">
        <v>43</v>
      </c>
      <c r="V820" s="1" t="s">
        <v>55</v>
      </c>
      <c r="W820" s="1" t="s">
        <v>56</v>
      </c>
      <c r="X820" s="1" t="s">
        <v>228</v>
      </c>
      <c r="Y820" s="2">
        <v>149500</v>
      </c>
      <c r="Z820" s="1" t="s">
        <v>205</v>
      </c>
      <c r="AA820" s="1" t="s">
        <v>228</v>
      </c>
    </row>
    <row r="821" spans="1:27" x14ac:dyDescent="0.25">
      <c r="A821" s="1" t="s">
        <v>2881</v>
      </c>
      <c r="B821" s="1" t="s">
        <v>2882</v>
      </c>
      <c r="C821" s="1" t="s">
        <v>789</v>
      </c>
      <c r="D821" s="1" t="s">
        <v>790</v>
      </c>
      <c r="E821" s="1" t="s">
        <v>30</v>
      </c>
      <c r="F821" s="1" t="s">
        <v>558</v>
      </c>
      <c r="G821" s="1" t="s">
        <v>4919</v>
      </c>
      <c r="H821" s="1" t="s">
        <v>4920</v>
      </c>
      <c r="I821" s="1" t="s">
        <v>7</v>
      </c>
      <c r="J821" s="1" t="s">
        <v>4921</v>
      </c>
      <c r="K821" s="1" t="s">
        <v>522</v>
      </c>
      <c r="L821" s="1" t="s">
        <v>523</v>
      </c>
      <c r="M821" s="1" t="s">
        <v>4296</v>
      </c>
      <c r="N821" s="2">
        <v>250750</v>
      </c>
      <c r="O821" s="1" t="s">
        <v>38</v>
      </c>
      <c r="P821" s="2">
        <v>250750</v>
      </c>
      <c r="Q821" s="1" t="s">
        <v>83</v>
      </c>
      <c r="R821" s="1" t="s">
        <v>40</v>
      </c>
      <c r="S821" s="1" t="s">
        <v>54</v>
      </c>
      <c r="T821" s="1" t="s">
        <v>42</v>
      </c>
      <c r="U821" s="1" t="s">
        <v>43</v>
      </c>
      <c r="V821" s="1" t="s">
        <v>55</v>
      </c>
      <c r="W821" s="1" t="s">
        <v>56</v>
      </c>
      <c r="X821" s="1" t="s">
        <v>43</v>
      </c>
      <c r="Y821" s="2" t="s">
        <v>43</v>
      </c>
      <c r="Z821" s="1" t="s">
        <v>46</v>
      </c>
      <c r="AA821" s="1" t="s">
        <v>112</v>
      </c>
    </row>
    <row r="822" spans="1:27" x14ac:dyDescent="0.25">
      <c r="A822" s="1" t="s">
        <v>2881</v>
      </c>
      <c r="B822" s="1" t="s">
        <v>2882</v>
      </c>
      <c r="C822" s="1" t="s">
        <v>789</v>
      </c>
      <c r="D822" s="1" t="s">
        <v>790</v>
      </c>
      <c r="E822" s="1" t="s">
        <v>30</v>
      </c>
      <c r="F822" s="1" t="s">
        <v>564</v>
      </c>
      <c r="G822" s="1" t="s">
        <v>4922</v>
      </c>
      <c r="H822" s="1" t="s">
        <v>4923</v>
      </c>
      <c r="I822" s="1" t="s">
        <v>7</v>
      </c>
      <c r="J822" s="1" t="s">
        <v>4924</v>
      </c>
      <c r="K822" s="1" t="s">
        <v>522</v>
      </c>
      <c r="L822" s="1" t="s">
        <v>523</v>
      </c>
      <c r="M822" s="1" t="s">
        <v>4296</v>
      </c>
      <c r="N822" s="2">
        <v>48000</v>
      </c>
      <c r="O822" s="1" t="s">
        <v>38</v>
      </c>
      <c r="P822" s="2">
        <v>48000</v>
      </c>
      <c r="Q822" s="1" t="s">
        <v>83</v>
      </c>
      <c r="R822" s="1" t="s">
        <v>40</v>
      </c>
      <c r="S822" s="1" t="s">
        <v>54</v>
      </c>
      <c r="T822" s="1" t="s">
        <v>42</v>
      </c>
      <c r="U822" s="1" t="s">
        <v>43</v>
      </c>
      <c r="V822" s="1" t="s">
        <v>55</v>
      </c>
      <c r="W822" s="1" t="s">
        <v>56</v>
      </c>
      <c r="X822" s="1" t="s">
        <v>228</v>
      </c>
      <c r="Y822" s="2">
        <v>48000</v>
      </c>
      <c r="Z822" s="1" t="s">
        <v>205</v>
      </c>
      <c r="AA822" s="1" t="s">
        <v>112</v>
      </c>
    </row>
    <row r="823" spans="1:27" x14ac:dyDescent="0.25">
      <c r="A823" s="1" t="s">
        <v>2881</v>
      </c>
      <c r="B823" s="1" t="s">
        <v>2882</v>
      </c>
      <c r="C823" s="1" t="s">
        <v>789</v>
      </c>
      <c r="D823" s="1" t="s">
        <v>790</v>
      </c>
      <c r="E823" s="1" t="s">
        <v>30</v>
      </c>
      <c r="F823" s="1" t="s">
        <v>76</v>
      </c>
      <c r="G823" s="1" t="s">
        <v>4925</v>
      </c>
      <c r="H823" s="1" t="s">
        <v>4926</v>
      </c>
      <c r="I823" s="1" t="s">
        <v>7</v>
      </c>
      <c r="J823" s="1" t="s">
        <v>4915</v>
      </c>
      <c r="K823" s="1" t="s">
        <v>135</v>
      </c>
      <c r="L823" s="1" t="s">
        <v>136</v>
      </c>
      <c r="M823" s="1" t="s">
        <v>4296</v>
      </c>
      <c r="N823" s="2">
        <v>75000</v>
      </c>
      <c r="O823" s="1" t="s">
        <v>38</v>
      </c>
      <c r="P823" s="2">
        <v>75000</v>
      </c>
      <c r="Q823" s="1" t="s">
        <v>39</v>
      </c>
      <c r="R823" s="1" t="s">
        <v>40</v>
      </c>
      <c r="S823" s="1" t="s">
        <v>54</v>
      </c>
      <c r="T823" s="1" t="s">
        <v>42</v>
      </c>
      <c r="U823" s="1" t="s">
        <v>43</v>
      </c>
      <c r="V823" s="1" t="s">
        <v>55</v>
      </c>
      <c r="W823" s="1" t="s">
        <v>56</v>
      </c>
      <c r="X823" s="1" t="s">
        <v>76</v>
      </c>
      <c r="Y823" s="2">
        <v>75000</v>
      </c>
      <c r="Z823" s="1" t="s">
        <v>205</v>
      </c>
      <c r="AA823" s="1" t="s">
        <v>265</v>
      </c>
    </row>
    <row r="824" spans="1:27" x14ac:dyDescent="0.25">
      <c r="A824" s="1" t="s">
        <v>2881</v>
      </c>
      <c r="B824" s="1" t="s">
        <v>2882</v>
      </c>
      <c r="C824" s="1" t="s">
        <v>789</v>
      </c>
      <c r="D824" s="1" t="s">
        <v>790</v>
      </c>
      <c r="E824" s="1" t="s">
        <v>30</v>
      </c>
      <c r="F824" s="1" t="s">
        <v>76</v>
      </c>
      <c r="G824" s="1" t="s">
        <v>4927</v>
      </c>
      <c r="H824" s="1" t="s">
        <v>4928</v>
      </c>
      <c r="I824" s="1" t="s">
        <v>7</v>
      </c>
      <c r="J824" s="1" t="s">
        <v>4929</v>
      </c>
      <c r="K824" s="1" t="s">
        <v>135</v>
      </c>
      <c r="L824" s="1" t="s">
        <v>136</v>
      </c>
      <c r="M824" s="1" t="s">
        <v>4296</v>
      </c>
      <c r="N824" s="2">
        <v>69000</v>
      </c>
      <c r="O824" s="1" t="s">
        <v>38</v>
      </c>
      <c r="P824" s="2">
        <v>69000</v>
      </c>
      <c r="Q824" s="1" t="s">
        <v>39</v>
      </c>
      <c r="R824" s="1" t="s">
        <v>40</v>
      </c>
      <c r="S824" s="1" t="s">
        <v>54</v>
      </c>
      <c r="T824" s="1" t="s">
        <v>42</v>
      </c>
      <c r="U824" s="1" t="s">
        <v>43</v>
      </c>
      <c r="V824" s="1" t="s">
        <v>55</v>
      </c>
      <c r="W824" s="1" t="s">
        <v>56</v>
      </c>
      <c r="X824" s="1" t="s">
        <v>265</v>
      </c>
      <c r="Y824" s="2">
        <v>69000</v>
      </c>
      <c r="Z824" s="1" t="s">
        <v>205</v>
      </c>
      <c r="AA824" s="1" t="s">
        <v>183</v>
      </c>
    </row>
    <row r="825" spans="1:27" x14ac:dyDescent="0.25">
      <c r="A825" s="1" t="s">
        <v>2881</v>
      </c>
      <c r="B825" s="1" t="s">
        <v>2882</v>
      </c>
      <c r="C825" s="1" t="s">
        <v>789</v>
      </c>
      <c r="D825" s="1" t="s">
        <v>790</v>
      </c>
      <c r="E825" s="1" t="s">
        <v>30</v>
      </c>
      <c r="F825" s="1" t="s">
        <v>76</v>
      </c>
      <c r="G825" s="1" t="s">
        <v>4930</v>
      </c>
      <c r="H825" s="1" t="s">
        <v>4931</v>
      </c>
      <c r="I825" s="1" t="s">
        <v>7</v>
      </c>
      <c r="J825" s="1" t="s">
        <v>4932</v>
      </c>
      <c r="K825" s="1" t="s">
        <v>135</v>
      </c>
      <c r="L825" s="1" t="s">
        <v>136</v>
      </c>
      <c r="M825" s="1" t="s">
        <v>4296</v>
      </c>
      <c r="N825" s="2">
        <v>57000</v>
      </c>
      <c r="O825" s="1" t="s">
        <v>38</v>
      </c>
      <c r="P825" s="2">
        <v>57000</v>
      </c>
      <c r="Q825" s="1" t="s">
        <v>39</v>
      </c>
      <c r="R825" s="1" t="s">
        <v>40</v>
      </c>
      <c r="S825" s="1" t="s">
        <v>54</v>
      </c>
      <c r="T825" s="1" t="s">
        <v>42</v>
      </c>
      <c r="U825" s="1" t="s">
        <v>43</v>
      </c>
      <c r="V825" s="1" t="s">
        <v>55</v>
      </c>
      <c r="W825" s="1" t="s">
        <v>56</v>
      </c>
      <c r="X825" s="1" t="s">
        <v>265</v>
      </c>
      <c r="Y825" s="2">
        <v>57000</v>
      </c>
      <c r="Z825" s="1" t="s">
        <v>205</v>
      </c>
      <c r="AA825" s="1" t="s">
        <v>183</v>
      </c>
    </row>
    <row r="826" spans="1:27" x14ac:dyDescent="0.25">
      <c r="A826" s="1" t="s">
        <v>2881</v>
      </c>
      <c r="B826" s="1" t="s">
        <v>2882</v>
      </c>
      <c r="C826" s="1" t="s">
        <v>789</v>
      </c>
      <c r="D826" s="1" t="s">
        <v>790</v>
      </c>
      <c r="E826" s="1" t="s">
        <v>30</v>
      </c>
      <c r="F826" s="1" t="s">
        <v>183</v>
      </c>
      <c r="G826" s="1" t="s">
        <v>4933</v>
      </c>
      <c r="H826" s="1" t="s">
        <v>4934</v>
      </c>
      <c r="I826" s="1" t="s">
        <v>7</v>
      </c>
      <c r="J826" s="1" t="s">
        <v>4935</v>
      </c>
      <c r="K826" s="1" t="s">
        <v>135</v>
      </c>
      <c r="L826" s="1" t="s">
        <v>136</v>
      </c>
      <c r="M826" s="1" t="s">
        <v>4296</v>
      </c>
      <c r="N826" s="2">
        <v>60000</v>
      </c>
      <c r="O826" s="1" t="s">
        <v>38</v>
      </c>
      <c r="P826" s="2">
        <v>60000</v>
      </c>
      <c r="Q826" s="1" t="s">
        <v>39</v>
      </c>
      <c r="R826" s="1" t="s">
        <v>40</v>
      </c>
      <c r="S826" s="1" t="s">
        <v>54</v>
      </c>
      <c r="T826" s="1" t="s">
        <v>42</v>
      </c>
      <c r="U826" s="1" t="s">
        <v>43</v>
      </c>
      <c r="V826" s="1" t="s">
        <v>55</v>
      </c>
      <c r="W826" s="1" t="s">
        <v>56</v>
      </c>
      <c r="X826" s="1" t="s">
        <v>485</v>
      </c>
      <c r="Y826" s="2">
        <v>60000</v>
      </c>
      <c r="Z826" s="1" t="s">
        <v>205</v>
      </c>
      <c r="AA826" s="1" t="s">
        <v>289</v>
      </c>
    </row>
    <row r="827" spans="1:27" x14ac:dyDescent="0.25">
      <c r="A827" s="1" t="s">
        <v>2881</v>
      </c>
      <c r="B827" s="1" t="s">
        <v>2882</v>
      </c>
      <c r="C827" s="1" t="s">
        <v>789</v>
      </c>
      <c r="D827" s="1" t="s">
        <v>790</v>
      </c>
      <c r="E827" s="1" t="s">
        <v>30</v>
      </c>
      <c r="F827" s="1" t="s">
        <v>183</v>
      </c>
      <c r="G827" s="1" t="s">
        <v>4936</v>
      </c>
      <c r="H827" s="1" t="s">
        <v>4937</v>
      </c>
      <c r="I827" s="1" t="s">
        <v>7</v>
      </c>
      <c r="J827" s="1" t="s">
        <v>4938</v>
      </c>
      <c r="K827" s="1" t="s">
        <v>135</v>
      </c>
      <c r="L827" s="1" t="s">
        <v>136</v>
      </c>
      <c r="M827" s="1" t="s">
        <v>4296</v>
      </c>
      <c r="N827" s="2">
        <v>132000</v>
      </c>
      <c r="O827" s="1" t="s">
        <v>38</v>
      </c>
      <c r="P827" s="2">
        <v>132000</v>
      </c>
      <c r="Q827" s="1" t="s">
        <v>39</v>
      </c>
      <c r="R827" s="1" t="s">
        <v>40</v>
      </c>
      <c r="S827" s="1" t="s">
        <v>54</v>
      </c>
      <c r="T827" s="1" t="s">
        <v>42</v>
      </c>
      <c r="U827" s="1" t="s">
        <v>43</v>
      </c>
      <c r="V827" s="1" t="s">
        <v>55</v>
      </c>
      <c r="W827" s="1" t="s">
        <v>56</v>
      </c>
      <c r="X827" s="1" t="s">
        <v>485</v>
      </c>
      <c r="Y827" s="2">
        <v>132000</v>
      </c>
      <c r="Z827" s="1" t="s">
        <v>205</v>
      </c>
      <c r="AA827" s="1" t="s">
        <v>289</v>
      </c>
    </row>
    <row r="828" spans="1:27" x14ac:dyDescent="0.25">
      <c r="A828" s="1" t="s">
        <v>2881</v>
      </c>
      <c r="B828" s="1" t="s">
        <v>2882</v>
      </c>
      <c r="C828" s="1" t="s">
        <v>789</v>
      </c>
      <c r="D828" s="1" t="s">
        <v>790</v>
      </c>
      <c r="E828" s="1" t="s">
        <v>30</v>
      </c>
      <c r="F828" s="1" t="s">
        <v>183</v>
      </c>
      <c r="G828" s="1" t="s">
        <v>4939</v>
      </c>
      <c r="H828" s="1" t="s">
        <v>4940</v>
      </c>
      <c r="I828" s="1" t="s">
        <v>7</v>
      </c>
      <c r="J828" s="1" t="s">
        <v>4941</v>
      </c>
      <c r="K828" s="1" t="s">
        <v>135</v>
      </c>
      <c r="L828" s="1" t="s">
        <v>136</v>
      </c>
      <c r="M828" s="1" t="s">
        <v>4296</v>
      </c>
      <c r="N828" s="2">
        <v>75000</v>
      </c>
      <c r="O828" s="1" t="s">
        <v>38</v>
      </c>
      <c r="P828" s="2">
        <v>75000</v>
      </c>
      <c r="Q828" s="1" t="s">
        <v>39</v>
      </c>
      <c r="R828" s="1" t="s">
        <v>40</v>
      </c>
      <c r="S828" s="1" t="s">
        <v>54</v>
      </c>
      <c r="T828" s="1" t="s">
        <v>42</v>
      </c>
      <c r="U828" s="1" t="s">
        <v>43</v>
      </c>
      <c r="V828" s="1" t="s">
        <v>55</v>
      </c>
      <c r="W828" s="1" t="s">
        <v>56</v>
      </c>
      <c r="X828" s="1" t="s">
        <v>485</v>
      </c>
      <c r="Y828" s="2">
        <v>75000</v>
      </c>
      <c r="Z828" s="1" t="s">
        <v>205</v>
      </c>
      <c r="AA828" s="1" t="s">
        <v>289</v>
      </c>
    </row>
    <row r="829" spans="1:27" x14ac:dyDescent="0.25">
      <c r="A829" s="1" t="s">
        <v>2881</v>
      </c>
      <c r="B829" s="1" t="s">
        <v>2882</v>
      </c>
      <c r="C829" s="1" t="s">
        <v>789</v>
      </c>
      <c r="D829" s="1" t="s">
        <v>790</v>
      </c>
      <c r="E829" s="1" t="s">
        <v>30</v>
      </c>
      <c r="F829" s="1" t="s">
        <v>289</v>
      </c>
      <c r="G829" s="1" t="s">
        <v>4942</v>
      </c>
      <c r="H829" s="1" t="s">
        <v>4943</v>
      </c>
      <c r="I829" s="1" t="s">
        <v>7</v>
      </c>
      <c r="J829" s="1" t="s">
        <v>4944</v>
      </c>
      <c r="K829" s="1" t="s">
        <v>135</v>
      </c>
      <c r="L829" s="1" t="s">
        <v>136</v>
      </c>
      <c r="M829" s="1" t="s">
        <v>4296</v>
      </c>
      <c r="N829" s="2">
        <v>264000</v>
      </c>
      <c r="O829" s="1" t="s">
        <v>38</v>
      </c>
      <c r="P829" s="2">
        <v>264000</v>
      </c>
      <c r="Q829" s="1" t="s">
        <v>39</v>
      </c>
      <c r="R829" s="1" t="s">
        <v>40</v>
      </c>
      <c r="S829" s="1" t="s">
        <v>54</v>
      </c>
      <c r="T829" s="1" t="s">
        <v>42</v>
      </c>
      <c r="U829" s="1" t="s">
        <v>43</v>
      </c>
      <c r="V829" s="1" t="s">
        <v>55</v>
      </c>
      <c r="W829" s="1" t="s">
        <v>56</v>
      </c>
      <c r="X829" s="1" t="s">
        <v>43</v>
      </c>
      <c r="Y829" s="2" t="s">
        <v>43</v>
      </c>
      <c r="Z829" s="1" t="s">
        <v>46</v>
      </c>
      <c r="AA829" s="1" t="s">
        <v>289</v>
      </c>
    </row>
    <row r="830" spans="1:27" x14ac:dyDescent="0.25">
      <c r="A830" s="1" t="s">
        <v>2881</v>
      </c>
      <c r="B830" s="1" t="s">
        <v>2882</v>
      </c>
      <c r="C830" s="1" t="s">
        <v>789</v>
      </c>
      <c r="D830" s="1" t="s">
        <v>790</v>
      </c>
      <c r="E830" s="1" t="s">
        <v>30</v>
      </c>
      <c r="F830" s="1" t="s">
        <v>289</v>
      </c>
      <c r="G830" s="1" t="s">
        <v>4945</v>
      </c>
      <c r="H830" s="1" t="s">
        <v>4946</v>
      </c>
      <c r="I830" s="1" t="s">
        <v>7</v>
      </c>
      <c r="J830" s="1" t="s">
        <v>4947</v>
      </c>
      <c r="K830" s="1" t="s">
        <v>135</v>
      </c>
      <c r="L830" s="1" t="s">
        <v>136</v>
      </c>
      <c r="M830" s="1" t="s">
        <v>4296</v>
      </c>
      <c r="N830" s="2">
        <v>465000</v>
      </c>
      <c r="O830" s="1" t="s">
        <v>38</v>
      </c>
      <c r="P830" s="2">
        <v>465000</v>
      </c>
      <c r="Q830" s="1" t="s">
        <v>39</v>
      </c>
      <c r="R830" s="1" t="s">
        <v>40</v>
      </c>
      <c r="S830" s="1" t="s">
        <v>54</v>
      </c>
      <c r="T830" s="1" t="s">
        <v>42</v>
      </c>
      <c r="U830" s="1" t="s">
        <v>43</v>
      </c>
      <c r="V830" s="1" t="s">
        <v>55</v>
      </c>
      <c r="W830" s="1" t="s">
        <v>56</v>
      </c>
      <c r="X830" s="1" t="s">
        <v>190</v>
      </c>
      <c r="Y830" s="2">
        <v>465000</v>
      </c>
      <c r="Z830" s="1" t="s">
        <v>205</v>
      </c>
      <c r="AA830" s="1" t="s">
        <v>190</v>
      </c>
    </row>
    <row r="831" spans="1:27" x14ac:dyDescent="0.25">
      <c r="A831" s="1" t="s">
        <v>2881</v>
      </c>
      <c r="B831" s="1" t="s">
        <v>2882</v>
      </c>
      <c r="C831" s="1" t="s">
        <v>789</v>
      </c>
      <c r="D831" s="1" t="s">
        <v>790</v>
      </c>
      <c r="E831" s="1" t="s">
        <v>30</v>
      </c>
      <c r="F831" s="1" t="s">
        <v>289</v>
      </c>
      <c r="G831" s="1" t="s">
        <v>4948</v>
      </c>
      <c r="H831" s="1" t="s">
        <v>4949</v>
      </c>
      <c r="I831" s="1" t="s">
        <v>7</v>
      </c>
      <c r="J831" s="1" t="s">
        <v>4950</v>
      </c>
      <c r="K831" s="1" t="s">
        <v>135</v>
      </c>
      <c r="L831" s="1" t="s">
        <v>136</v>
      </c>
      <c r="M831" s="1" t="s">
        <v>4296</v>
      </c>
      <c r="N831" s="2">
        <v>162500</v>
      </c>
      <c r="O831" s="1" t="s">
        <v>38</v>
      </c>
      <c r="P831" s="2">
        <v>162500</v>
      </c>
      <c r="Q831" s="1" t="s">
        <v>39</v>
      </c>
      <c r="R831" s="1" t="s">
        <v>40</v>
      </c>
      <c r="S831" s="1" t="s">
        <v>54</v>
      </c>
      <c r="T831" s="1" t="s">
        <v>42</v>
      </c>
      <c r="U831" s="1" t="s">
        <v>43</v>
      </c>
      <c r="V831" s="1" t="s">
        <v>55</v>
      </c>
      <c r="W831" s="1" t="s">
        <v>56</v>
      </c>
      <c r="X831" s="1" t="s">
        <v>43</v>
      </c>
      <c r="Y831" s="2" t="s">
        <v>43</v>
      </c>
      <c r="Z831" s="1" t="s">
        <v>46</v>
      </c>
      <c r="AA831" s="1" t="s">
        <v>324</v>
      </c>
    </row>
    <row r="832" spans="1:27" x14ac:dyDescent="0.25">
      <c r="A832" s="1" t="s">
        <v>2881</v>
      </c>
      <c r="B832" s="1" t="s">
        <v>2882</v>
      </c>
      <c r="C832" s="1" t="s">
        <v>789</v>
      </c>
      <c r="D832" s="1" t="s">
        <v>790</v>
      </c>
      <c r="E832" s="1" t="s">
        <v>30</v>
      </c>
      <c r="F832" s="1" t="s">
        <v>252</v>
      </c>
      <c r="G832" s="1" t="s">
        <v>4951</v>
      </c>
      <c r="H832" s="1" t="s">
        <v>4952</v>
      </c>
      <c r="I832" s="1" t="s">
        <v>7</v>
      </c>
      <c r="J832" s="1" t="s">
        <v>4953</v>
      </c>
      <c r="K832" s="1" t="s">
        <v>135</v>
      </c>
      <c r="L832" s="1" t="s">
        <v>136</v>
      </c>
      <c r="M832" s="1" t="s">
        <v>4296</v>
      </c>
      <c r="N832" s="2">
        <v>45000</v>
      </c>
      <c r="O832" s="1" t="s">
        <v>38</v>
      </c>
      <c r="P832" s="2">
        <v>45000</v>
      </c>
      <c r="Q832" s="1" t="s">
        <v>39</v>
      </c>
      <c r="R832" s="1" t="s">
        <v>40</v>
      </c>
      <c r="S832" s="1" t="s">
        <v>54</v>
      </c>
      <c r="T832" s="1" t="s">
        <v>42</v>
      </c>
      <c r="U832" s="1" t="s">
        <v>43</v>
      </c>
      <c r="V832" s="1" t="s">
        <v>55</v>
      </c>
      <c r="W832" s="1" t="s">
        <v>56</v>
      </c>
      <c r="X832" s="1" t="s">
        <v>252</v>
      </c>
      <c r="Y832" s="2">
        <v>45000</v>
      </c>
      <c r="Z832" s="1" t="s">
        <v>205</v>
      </c>
      <c r="AA832" s="1" t="s">
        <v>190</v>
      </c>
    </row>
    <row r="833" spans="1:27" x14ac:dyDescent="0.25">
      <c r="A833" s="1" t="s">
        <v>2828</v>
      </c>
      <c r="B833" s="1" t="s">
        <v>2829</v>
      </c>
      <c r="C833" s="1" t="s">
        <v>540</v>
      </c>
      <c r="D833" s="1" t="s">
        <v>541</v>
      </c>
      <c r="E833" s="1" t="s">
        <v>30</v>
      </c>
      <c r="F833" s="1" t="s">
        <v>131</v>
      </c>
      <c r="G833" s="1" t="s">
        <v>2830</v>
      </c>
      <c r="H833" s="1" t="s">
        <v>2831</v>
      </c>
      <c r="I833" s="1" t="s">
        <v>7</v>
      </c>
      <c r="J833" s="1" t="s">
        <v>2832</v>
      </c>
      <c r="K833" s="1" t="s">
        <v>2833</v>
      </c>
      <c r="L833" s="1" t="s">
        <v>2834</v>
      </c>
      <c r="M833" s="1" t="s">
        <v>37</v>
      </c>
      <c r="N833" s="2">
        <v>93792</v>
      </c>
      <c r="O833" s="1" t="s">
        <v>38</v>
      </c>
      <c r="P833" s="2">
        <v>93792</v>
      </c>
      <c r="Q833" s="1" t="s">
        <v>93</v>
      </c>
      <c r="R833" s="1" t="s">
        <v>94</v>
      </c>
      <c r="S833" s="1" t="s">
        <v>54</v>
      </c>
      <c r="T833" s="1" t="s">
        <v>42</v>
      </c>
      <c r="U833" s="1" t="s">
        <v>43</v>
      </c>
      <c r="V833" s="1" t="s">
        <v>55</v>
      </c>
      <c r="W833" s="1" t="s">
        <v>56</v>
      </c>
      <c r="X833" s="1" t="s">
        <v>43</v>
      </c>
      <c r="Y833" s="2">
        <v>93792</v>
      </c>
      <c r="Z833" s="1" t="s">
        <v>46</v>
      </c>
      <c r="AA833" s="1" t="s">
        <v>228</v>
      </c>
    </row>
    <row r="834" spans="1:27" x14ac:dyDescent="0.25">
      <c r="A834" s="1" t="s">
        <v>2828</v>
      </c>
      <c r="B834" s="1" t="s">
        <v>2829</v>
      </c>
      <c r="C834" s="1" t="s">
        <v>540</v>
      </c>
      <c r="D834" s="1" t="s">
        <v>541</v>
      </c>
      <c r="E834" s="1" t="s">
        <v>30</v>
      </c>
      <c r="F834" s="1" t="s">
        <v>189</v>
      </c>
      <c r="G834" s="1" t="s">
        <v>2835</v>
      </c>
      <c r="H834" s="1" t="s">
        <v>2836</v>
      </c>
      <c r="I834" s="1" t="s">
        <v>7</v>
      </c>
      <c r="J834" s="1" t="s">
        <v>2837</v>
      </c>
      <c r="K834" s="1" t="s">
        <v>310</v>
      </c>
      <c r="L834" s="1" t="s">
        <v>311</v>
      </c>
      <c r="M834" s="1" t="s">
        <v>37</v>
      </c>
      <c r="N834" s="2">
        <v>240000</v>
      </c>
      <c r="O834" s="1" t="s">
        <v>38</v>
      </c>
      <c r="P834" s="2">
        <v>240000</v>
      </c>
      <c r="Q834" s="1" t="s">
        <v>83</v>
      </c>
      <c r="R834" s="1" t="s">
        <v>40</v>
      </c>
      <c r="S834" s="1" t="s">
        <v>41</v>
      </c>
      <c r="T834" s="1" t="s">
        <v>42</v>
      </c>
      <c r="U834" s="1" t="s">
        <v>312</v>
      </c>
      <c r="V834" s="1" t="s">
        <v>44</v>
      </c>
      <c r="W834" s="1" t="s">
        <v>45</v>
      </c>
      <c r="X834" s="1" t="s">
        <v>43</v>
      </c>
      <c r="Y834" s="2" t="s">
        <v>43</v>
      </c>
      <c r="Z834" s="1" t="s">
        <v>46</v>
      </c>
      <c r="AA834" s="1" t="s">
        <v>189</v>
      </c>
    </row>
    <row r="835" spans="1:27" x14ac:dyDescent="0.25">
      <c r="A835" s="1" t="s">
        <v>2828</v>
      </c>
      <c r="B835" s="1" t="s">
        <v>2829</v>
      </c>
      <c r="C835" s="1" t="s">
        <v>540</v>
      </c>
      <c r="D835" s="1" t="s">
        <v>541</v>
      </c>
      <c r="E835" s="1" t="s">
        <v>30</v>
      </c>
      <c r="F835" s="1" t="s">
        <v>289</v>
      </c>
      <c r="G835" s="1" t="s">
        <v>2838</v>
      </c>
      <c r="H835" s="1" t="s">
        <v>2839</v>
      </c>
      <c r="I835" s="1" t="s">
        <v>7</v>
      </c>
      <c r="J835" s="1" t="s">
        <v>2840</v>
      </c>
      <c r="K835" s="1" t="s">
        <v>2841</v>
      </c>
      <c r="L835" s="1" t="s">
        <v>2842</v>
      </c>
      <c r="M835" s="1" t="s">
        <v>37</v>
      </c>
      <c r="N835" s="2">
        <v>172285</v>
      </c>
      <c r="O835" s="1" t="s">
        <v>38</v>
      </c>
      <c r="P835" s="2">
        <v>172285</v>
      </c>
      <c r="Q835" s="1" t="s">
        <v>75</v>
      </c>
      <c r="R835" s="1" t="s">
        <v>40</v>
      </c>
      <c r="S835" s="1" t="s">
        <v>54</v>
      </c>
      <c r="T835" s="1" t="s">
        <v>42</v>
      </c>
      <c r="U835" s="1" t="s">
        <v>43</v>
      </c>
      <c r="V835" s="1" t="s">
        <v>55</v>
      </c>
      <c r="W835" s="1" t="s">
        <v>56</v>
      </c>
      <c r="X835" s="1" t="s">
        <v>43</v>
      </c>
      <c r="Y835" s="2" t="s">
        <v>43</v>
      </c>
      <c r="Z835" s="1" t="s">
        <v>46</v>
      </c>
      <c r="AA835" s="1" t="s">
        <v>228</v>
      </c>
    </row>
    <row r="836" spans="1:27" x14ac:dyDescent="0.25">
      <c r="A836" s="1" t="s">
        <v>2828</v>
      </c>
      <c r="B836" s="1" t="s">
        <v>2829</v>
      </c>
      <c r="C836" s="1" t="s">
        <v>540</v>
      </c>
      <c r="D836" s="1" t="s">
        <v>541</v>
      </c>
      <c r="E836" s="1" t="s">
        <v>30</v>
      </c>
      <c r="F836" s="1" t="s">
        <v>289</v>
      </c>
      <c r="G836" s="1" t="s">
        <v>2843</v>
      </c>
      <c r="H836" s="1" t="s">
        <v>2844</v>
      </c>
      <c r="I836" s="1" t="s">
        <v>7</v>
      </c>
      <c r="J836" s="1" t="s">
        <v>2845</v>
      </c>
      <c r="K836" s="1" t="s">
        <v>2841</v>
      </c>
      <c r="L836" s="1" t="s">
        <v>2842</v>
      </c>
      <c r="M836" s="1" t="s">
        <v>37</v>
      </c>
      <c r="N836" s="2">
        <v>323010</v>
      </c>
      <c r="O836" s="1" t="s">
        <v>38</v>
      </c>
      <c r="P836" s="2">
        <v>323010</v>
      </c>
      <c r="Q836" s="1" t="s">
        <v>75</v>
      </c>
      <c r="R836" s="1" t="s">
        <v>40</v>
      </c>
      <c r="S836" s="1" t="s">
        <v>54</v>
      </c>
      <c r="T836" s="1" t="s">
        <v>42</v>
      </c>
      <c r="U836" s="1" t="s">
        <v>43</v>
      </c>
      <c r="V836" s="1" t="s">
        <v>55</v>
      </c>
      <c r="W836" s="1" t="s">
        <v>56</v>
      </c>
      <c r="X836" s="1" t="s">
        <v>43</v>
      </c>
      <c r="Y836" s="2" t="s">
        <v>43</v>
      </c>
      <c r="Z836" s="1" t="s">
        <v>46</v>
      </c>
      <c r="AA836" s="1" t="s">
        <v>228</v>
      </c>
    </row>
    <row r="837" spans="1:27" x14ac:dyDescent="0.25">
      <c r="A837" s="1" t="s">
        <v>2828</v>
      </c>
      <c r="B837" s="1" t="s">
        <v>2829</v>
      </c>
      <c r="C837" s="1" t="s">
        <v>540</v>
      </c>
      <c r="D837" s="1" t="s">
        <v>541</v>
      </c>
      <c r="E837" s="1" t="s">
        <v>30</v>
      </c>
      <c r="F837" s="1" t="s">
        <v>289</v>
      </c>
      <c r="G837" s="1" t="s">
        <v>2846</v>
      </c>
      <c r="H837" s="1" t="s">
        <v>2847</v>
      </c>
      <c r="I837" s="1" t="s">
        <v>7</v>
      </c>
      <c r="J837" s="1" t="s">
        <v>2848</v>
      </c>
      <c r="K837" s="1" t="s">
        <v>2841</v>
      </c>
      <c r="L837" s="1" t="s">
        <v>2842</v>
      </c>
      <c r="M837" s="1" t="s">
        <v>37</v>
      </c>
      <c r="N837" s="2">
        <v>13007</v>
      </c>
      <c r="O837" s="1" t="s">
        <v>38</v>
      </c>
      <c r="P837" s="2">
        <v>13007</v>
      </c>
      <c r="Q837" s="1" t="s">
        <v>75</v>
      </c>
      <c r="R837" s="1" t="s">
        <v>40</v>
      </c>
      <c r="S837" s="1" t="s">
        <v>54</v>
      </c>
      <c r="T837" s="1" t="s">
        <v>42</v>
      </c>
      <c r="U837" s="1" t="s">
        <v>43</v>
      </c>
      <c r="V837" s="1" t="s">
        <v>55</v>
      </c>
      <c r="W837" s="1" t="s">
        <v>56</v>
      </c>
      <c r="X837" s="1" t="s">
        <v>43</v>
      </c>
      <c r="Y837" s="2" t="s">
        <v>43</v>
      </c>
      <c r="Z837" s="1" t="s">
        <v>46</v>
      </c>
      <c r="AA837" s="1" t="s">
        <v>228</v>
      </c>
    </row>
    <row r="838" spans="1:27" x14ac:dyDescent="0.25">
      <c r="A838" s="1" t="s">
        <v>2828</v>
      </c>
      <c r="B838" s="1" t="s">
        <v>2829</v>
      </c>
      <c r="C838" s="1" t="s">
        <v>540</v>
      </c>
      <c r="D838" s="1" t="s">
        <v>541</v>
      </c>
      <c r="E838" s="1" t="s">
        <v>30</v>
      </c>
      <c r="F838" s="1" t="s">
        <v>289</v>
      </c>
      <c r="G838" s="1" t="s">
        <v>2849</v>
      </c>
      <c r="H838" s="1" t="s">
        <v>2850</v>
      </c>
      <c r="I838" s="1" t="s">
        <v>7</v>
      </c>
      <c r="J838" s="1" t="s">
        <v>2851</v>
      </c>
      <c r="K838" s="1" t="s">
        <v>2841</v>
      </c>
      <c r="L838" s="1" t="s">
        <v>2842</v>
      </c>
      <c r="M838" s="1" t="s">
        <v>37</v>
      </c>
      <c r="N838" s="2">
        <v>157505</v>
      </c>
      <c r="O838" s="1" t="s">
        <v>38</v>
      </c>
      <c r="P838" s="2">
        <v>157505</v>
      </c>
      <c r="Q838" s="1" t="s">
        <v>75</v>
      </c>
      <c r="R838" s="1" t="s">
        <v>40</v>
      </c>
      <c r="S838" s="1" t="s">
        <v>54</v>
      </c>
      <c r="T838" s="1" t="s">
        <v>42</v>
      </c>
      <c r="U838" s="1" t="s">
        <v>43</v>
      </c>
      <c r="V838" s="1" t="s">
        <v>55</v>
      </c>
      <c r="W838" s="1" t="s">
        <v>56</v>
      </c>
      <c r="X838" s="1" t="s">
        <v>43</v>
      </c>
      <c r="Y838" s="2" t="s">
        <v>43</v>
      </c>
      <c r="Z838" s="1" t="s">
        <v>46</v>
      </c>
      <c r="AA838" s="1" t="s">
        <v>228</v>
      </c>
    </row>
    <row r="839" spans="1:27" x14ac:dyDescent="0.25">
      <c r="A839" s="1" t="s">
        <v>2828</v>
      </c>
      <c r="B839" s="1" t="s">
        <v>2829</v>
      </c>
      <c r="C839" s="1" t="s">
        <v>540</v>
      </c>
      <c r="D839" s="1" t="s">
        <v>541</v>
      </c>
      <c r="E839" s="1" t="s">
        <v>30</v>
      </c>
      <c r="F839" s="1" t="s">
        <v>289</v>
      </c>
      <c r="G839" s="1" t="s">
        <v>2852</v>
      </c>
      <c r="H839" s="1" t="s">
        <v>2853</v>
      </c>
      <c r="I839" s="1" t="s">
        <v>7</v>
      </c>
      <c r="J839" s="1" t="s">
        <v>2854</v>
      </c>
      <c r="K839" s="1" t="s">
        <v>2841</v>
      </c>
      <c r="L839" s="1" t="s">
        <v>2842</v>
      </c>
      <c r="M839" s="1" t="s">
        <v>37</v>
      </c>
      <c r="N839" s="2">
        <v>115463</v>
      </c>
      <c r="O839" s="1" t="s">
        <v>38</v>
      </c>
      <c r="P839" s="2">
        <v>115463</v>
      </c>
      <c r="Q839" s="1" t="s">
        <v>75</v>
      </c>
      <c r="R839" s="1" t="s">
        <v>40</v>
      </c>
      <c r="S839" s="1" t="s">
        <v>54</v>
      </c>
      <c r="T839" s="1" t="s">
        <v>42</v>
      </c>
      <c r="U839" s="1" t="s">
        <v>43</v>
      </c>
      <c r="V839" s="1" t="s">
        <v>55</v>
      </c>
      <c r="W839" s="1" t="s">
        <v>56</v>
      </c>
      <c r="X839" s="1" t="s">
        <v>43</v>
      </c>
      <c r="Y839" s="2" t="s">
        <v>43</v>
      </c>
      <c r="Z839" s="1" t="s">
        <v>46</v>
      </c>
      <c r="AA839" s="1" t="s">
        <v>228</v>
      </c>
    </row>
    <row r="840" spans="1:27" x14ac:dyDescent="0.25">
      <c r="A840" s="1" t="s">
        <v>2828</v>
      </c>
      <c r="B840" s="1" t="s">
        <v>2829</v>
      </c>
      <c r="C840" s="1" t="s">
        <v>540</v>
      </c>
      <c r="D840" s="1" t="s">
        <v>541</v>
      </c>
      <c r="E840" s="1" t="s">
        <v>30</v>
      </c>
      <c r="F840" s="1" t="s">
        <v>109</v>
      </c>
      <c r="G840" s="1" t="s">
        <v>6429</v>
      </c>
      <c r="H840" s="1" t="s">
        <v>6430</v>
      </c>
      <c r="I840" s="1" t="s">
        <v>7</v>
      </c>
      <c r="J840" s="1" t="s">
        <v>6431</v>
      </c>
      <c r="K840" s="1" t="s">
        <v>62</v>
      </c>
      <c r="L840" s="1" t="s">
        <v>63</v>
      </c>
      <c r="M840" s="1" t="s">
        <v>5928</v>
      </c>
      <c r="N840" s="2">
        <v>68000</v>
      </c>
      <c r="O840" s="1" t="s">
        <v>38</v>
      </c>
      <c r="P840" s="2">
        <v>68000</v>
      </c>
      <c r="Q840" s="1" t="s">
        <v>83</v>
      </c>
      <c r="R840" s="1" t="s">
        <v>40</v>
      </c>
      <c r="S840" s="1" t="s">
        <v>54</v>
      </c>
      <c r="T840" s="1" t="s">
        <v>42</v>
      </c>
      <c r="U840" s="1" t="s">
        <v>43</v>
      </c>
      <c r="V840" s="1" t="s">
        <v>55</v>
      </c>
      <c r="W840" s="1" t="s">
        <v>56</v>
      </c>
      <c r="X840" s="1" t="s">
        <v>43</v>
      </c>
      <c r="Y840" s="2" t="s">
        <v>43</v>
      </c>
      <c r="Z840" s="1" t="s">
        <v>46</v>
      </c>
      <c r="AA840" s="1" t="s">
        <v>109</v>
      </c>
    </row>
    <row r="841" spans="1:27" x14ac:dyDescent="0.25">
      <c r="A841" s="1" t="s">
        <v>2828</v>
      </c>
      <c r="B841" s="1" t="s">
        <v>2829</v>
      </c>
      <c r="C841" s="1" t="s">
        <v>540</v>
      </c>
      <c r="D841" s="1" t="s">
        <v>541</v>
      </c>
      <c r="E841" s="1" t="s">
        <v>30</v>
      </c>
      <c r="F841" s="1" t="s">
        <v>95</v>
      </c>
      <c r="G841" s="1" t="s">
        <v>6432</v>
      </c>
      <c r="H841" s="1" t="s">
        <v>6433</v>
      </c>
      <c r="I841" s="1" t="s">
        <v>7</v>
      </c>
      <c r="J841" s="1" t="s">
        <v>6434</v>
      </c>
      <c r="K841" s="1" t="s">
        <v>62</v>
      </c>
      <c r="L841" s="1" t="s">
        <v>63</v>
      </c>
      <c r="M841" s="1" t="s">
        <v>5928</v>
      </c>
      <c r="N841" s="2">
        <v>100000</v>
      </c>
      <c r="O841" s="1" t="s">
        <v>38</v>
      </c>
      <c r="P841" s="2">
        <v>100000</v>
      </c>
      <c r="Q841" s="1" t="s">
        <v>75</v>
      </c>
      <c r="R841" s="1" t="s">
        <v>40</v>
      </c>
      <c r="S841" s="1" t="s">
        <v>54</v>
      </c>
      <c r="T841" s="1" t="s">
        <v>42</v>
      </c>
      <c r="U841" s="1" t="s">
        <v>43</v>
      </c>
      <c r="V841" s="1" t="s">
        <v>55</v>
      </c>
      <c r="W841" s="1" t="s">
        <v>56</v>
      </c>
      <c r="X841" s="1" t="s">
        <v>43</v>
      </c>
      <c r="Y841" s="2" t="s">
        <v>43</v>
      </c>
      <c r="Z841" s="1" t="s">
        <v>46</v>
      </c>
      <c r="AA841" s="1" t="s">
        <v>95</v>
      </c>
    </row>
    <row r="842" spans="1:27" x14ac:dyDescent="0.25">
      <c r="A842" s="1" t="s">
        <v>2012</v>
      </c>
      <c r="B842" s="1" t="s">
        <v>2013</v>
      </c>
      <c r="C842" s="1" t="s">
        <v>540</v>
      </c>
      <c r="D842" s="1" t="s">
        <v>541</v>
      </c>
      <c r="E842" s="1" t="s">
        <v>30</v>
      </c>
      <c r="F842" s="1" t="s">
        <v>155</v>
      </c>
      <c r="G842" s="1" t="s">
        <v>2014</v>
      </c>
      <c r="H842" s="1" t="s">
        <v>2015</v>
      </c>
      <c r="I842" s="1" t="s">
        <v>7</v>
      </c>
      <c r="J842" s="1" t="s">
        <v>2016</v>
      </c>
      <c r="K842" s="1" t="s">
        <v>615</v>
      </c>
      <c r="L842" s="1" t="s">
        <v>616</v>
      </c>
      <c r="M842" s="1" t="s">
        <v>37</v>
      </c>
      <c r="N842" s="2">
        <v>66000</v>
      </c>
      <c r="O842" s="1" t="s">
        <v>38</v>
      </c>
      <c r="P842" s="2">
        <v>66000</v>
      </c>
      <c r="Q842" s="1" t="s">
        <v>83</v>
      </c>
      <c r="R842" s="1" t="s">
        <v>40</v>
      </c>
      <c r="S842" s="1" t="s">
        <v>41</v>
      </c>
      <c r="T842" s="1" t="s">
        <v>42</v>
      </c>
      <c r="U842" s="1" t="s">
        <v>43</v>
      </c>
      <c r="V842" s="1" t="s">
        <v>44</v>
      </c>
      <c r="W842" s="1" t="s">
        <v>45</v>
      </c>
      <c r="X842" s="1" t="s">
        <v>43</v>
      </c>
      <c r="Y842" s="2" t="s">
        <v>43</v>
      </c>
      <c r="Z842" s="1" t="s">
        <v>46</v>
      </c>
      <c r="AA842" s="1" t="s">
        <v>155</v>
      </c>
    </row>
    <row r="843" spans="1:27" x14ac:dyDescent="0.25">
      <c r="A843" s="1" t="s">
        <v>2012</v>
      </c>
      <c r="B843" s="1" t="s">
        <v>2013</v>
      </c>
      <c r="C843" s="1" t="s">
        <v>540</v>
      </c>
      <c r="D843" s="1" t="s">
        <v>541</v>
      </c>
      <c r="E843" s="1" t="s">
        <v>30</v>
      </c>
      <c r="F843" s="1" t="s">
        <v>109</v>
      </c>
      <c r="G843" s="1" t="s">
        <v>2017</v>
      </c>
      <c r="H843" s="1" t="s">
        <v>2018</v>
      </c>
      <c r="I843" s="1" t="s">
        <v>7</v>
      </c>
      <c r="J843" s="1" t="s">
        <v>2019</v>
      </c>
      <c r="K843" s="1" t="s">
        <v>450</v>
      </c>
      <c r="L843" s="1" t="s">
        <v>451</v>
      </c>
      <c r="M843" s="1" t="s">
        <v>37</v>
      </c>
      <c r="N843" s="2">
        <v>6404750</v>
      </c>
      <c r="O843" s="1" t="s">
        <v>38</v>
      </c>
      <c r="P843" s="2">
        <v>6404750</v>
      </c>
      <c r="Q843" s="1" t="s">
        <v>75</v>
      </c>
      <c r="R843" s="1" t="s">
        <v>40</v>
      </c>
      <c r="S843" s="1" t="s">
        <v>41</v>
      </c>
      <c r="T843" s="1" t="s">
        <v>42</v>
      </c>
      <c r="U843" s="1" t="s">
        <v>43</v>
      </c>
      <c r="V843" s="1" t="s">
        <v>44</v>
      </c>
      <c r="W843" s="1" t="s">
        <v>45</v>
      </c>
      <c r="X843" s="1" t="s">
        <v>43</v>
      </c>
      <c r="Y843" s="2" t="s">
        <v>43</v>
      </c>
      <c r="Z843" s="1" t="s">
        <v>46</v>
      </c>
      <c r="AA843" s="1" t="s">
        <v>131</v>
      </c>
    </row>
    <row r="844" spans="1:27" x14ac:dyDescent="0.25">
      <c r="A844" s="1" t="s">
        <v>2012</v>
      </c>
      <c r="B844" s="1" t="s">
        <v>2013</v>
      </c>
      <c r="C844" s="1" t="s">
        <v>540</v>
      </c>
      <c r="D844" s="1" t="s">
        <v>541</v>
      </c>
      <c r="E844" s="1" t="s">
        <v>30</v>
      </c>
      <c r="F844" s="1" t="s">
        <v>95</v>
      </c>
      <c r="G844" s="1" t="s">
        <v>2020</v>
      </c>
      <c r="H844" s="1" t="s">
        <v>2021</v>
      </c>
      <c r="I844" s="1" t="s">
        <v>7</v>
      </c>
      <c r="J844" s="1" t="s">
        <v>2022</v>
      </c>
      <c r="K844" s="1" t="s">
        <v>610</v>
      </c>
      <c r="L844" s="1" t="s">
        <v>611</v>
      </c>
      <c r="M844" s="1" t="s">
        <v>37</v>
      </c>
      <c r="N844" s="2">
        <v>115000</v>
      </c>
      <c r="O844" s="1" t="s">
        <v>38</v>
      </c>
      <c r="P844" s="2">
        <v>115000</v>
      </c>
      <c r="Q844" s="1" t="s">
        <v>83</v>
      </c>
      <c r="R844" s="1" t="s">
        <v>40</v>
      </c>
      <c r="S844" s="1" t="s">
        <v>54</v>
      </c>
      <c r="T844" s="1" t="s">
        <v>42</v>
      </c>
      <c r="U844" s="1" t="s">
        <v>43</v>
      </c>
      <c r="V844" s="1" t="s">
        <v>55</v>
      </c>
      <c r="W844" s="1" t="s">
        <v>56</v>
      </c>
      <c r="X844" s="1" t="s">
        <v>43</v>
      </c>
      <c r="Y844" s="2" t="s">
        <v>43</v>
      </c>
      <c r="Z844" s="1" t="s">
        <v>46</v>
      </c>
      <c r="AA844" s="1" t="s">
        <v>95</v>
      </c>
    </row>
    <row r="845" spans="1:27" x14ac:dyDescent="0.25">
      <c r="A845" s="1" t="s">
        <v>2012</v>
      </c>
      <c r="B845" s="1" t="s">
        <v>2013</v>
      </c>
      <c r="C845" s="1" t="s">
        <v>540</v>
      </c>
      <c r="D845" s="1" t="s">
        <v>541</v>
      </c>
      <c r="E845" s="1" t="s">
        <v>30</v>
      </c>
      <c r="F845" s="1" t="s">
        <v>69</v>
      </c>
      <c r="G845" s="1" t="s">
        <v>2023</v>
      </c>
      <c r="H845" s="1" t="s">
        <v>2024</v>
      </c>
      <c r="I845" s="1" t="s">
        <v>7</v>
      </c>
      <c r="J845" s="1" t="s">
        <v>2025</v>
      </c>
      <c r="K845" s="1" t="s">
        <v>250</v>
      </c>
      <c r="L845" s="1" t="s">
        <v>251</v>
      </c>
      <c r="M845" s="1" t="s">
        <v>37</v>
      </c>
      <c r="N845" s="2">
        <v>115000</v>
      </c>
      <c r="O845" s="1" t="s">
        <v>38</v>
      </c>
      <c r="P845" s="2">
        <v>115000</v>
      </c>
      <c r="Q845" s="1" t="s">
        <v>39</v>
      </c>
      <c r="R845" s="1" t="s">
        <v>40</v>
      </c>
      <c r="S845" s="1" t="s">
        <v>54</v>
      </c>
      <c r="T845" s="1" t="s">
        <v>42</v>
      </c>
      <c r="U845" s="1" t="s">
        <v>43</v>
      </c>
      <c r="V845" s="1" t="s">
        <v>55</v>
      </c>
      <c r="W845" s="1" t="s">
        <v>56</v>
      </c>
      <c r="X845" s="1" t="s">
        <v>43</v>
      </c>
      <c r="Y845" s="2" t="s">
        <v>43</v>
      </c>
      <c r="Z845" s="1" t="s">
        <v>46</v>
      </c>
      <c r="AA845" s="1" t="s">
        <v>265</v>
      </c>
    </row>
    <row r="846" spans="1:27" x14ac:dyDescent="0.25">
      <c r="A846" s="1" t="s">
        <v>2012</v>
      </c>
      <c r="B846" s="1" t="s">
        <v>2013</v>
      </c>
      <c r="C846" s="1" t="s">
        <v>540</v>
      </c>
      <c r="D846" s="1" t="s">
        <v>541</v>
      </c>
      <c r="E846" s="1" t="s">
        <v>30</v>
      </c>
      <c r="F846" s="1" t="s">
        <v>58</v>
      </c>
      <c r="G846" s="1" t="s">
        <v>3258</v>
      </c>
      <c r="H846" s="1" t="s">
        <v>3259</v>
      </c>
      <c r="I846" s="1" t="s">
        <v>7</v>
      </c>
      <c r="J846" s="1" t="s">
        <v>3260</v>
      </c>
      <c r="K846" s="1" t="s">
        <v>3053</v>
      </c>
      <c r="L846" s="1" t="s">
        <v>3054</v>
      </c>
      <c r="M846" s="1" t="s">
        <v>3055</v>
      </c>
      <c r="N846" s="2">
        <v>164956.67000000001</v>
      </c>
      <c r="O846" s="1" t="s">
        <v>108</v>
      </c>
      <c r="P846" s="2">
        <v>27200</v>
      </c>
      <c r="Q846" s="1" t="s">
        <v>83</v>
      </c>
      <c r="R846" s="1" t="s">
        <v>40</v>
      </c>
      <c r="S846" s="1" t="s">
        <v>54</v>
      </c>
      <c r="T846" s="1" t="s">
        <v>42</v>
      </c>
      <c r="U846" s="1" t="s">
        <v>43</v>
      </c>
      <c r="V846" s="1" t="s">
        <v>55</v>
      </c>
      <c r="W846" s="1" t="s">
        <v>56</v>
      </c>
      <c r="X846" s="1" t="s">
        <v>43</v>
      </c>
      <c r="Y846" s="2" t="s">
        <v>43</v>
      </c>
      <c r="Z846" s="1" t="s">
        <v>46</v>
      </c>
      <c r="AA846" s="1" t="s">
        <v>109</v>
      </c>
    </row>
    <row r="847" spans="1:27" x14ac:dyDescent="0.25">
      <c r="A847" s="1" t="s">
        <v>2012</v>
      </c>
      <c r="B847" s="1" t="s">
        <v>2013</v>
      </c>
      <c r="C847" s="1" t="s">
        <v>540</v>
      </c>
      <c r="D847" s="1" t="s">
        <v>541</v>
      </c>
      <c r="E847" s="1" t="s">
        <v>30</v>
      </c>
      <c r="F847" s="1" t="s">
        <v>58</v>
      </c>
      <c r="G847" s="1" t="s">
        <v>3258</v>
      </c>
      <c r="H847" s="1" t="s">
        <v>3261</v>
      </c>
      <c r="I847" s="1" t="s">
        <v>7</v>
      </c>
      <c r="J847" s="1" t="s">
        <v>3260</v>
      </c>
      <c r="K847" s="1" t="s">
        <v>3053</v>
      </c>
      <c r="L847" s="1" t="s">
        <v>3054</v>
      </c>
      <c r="M847" s="1" t="s">
        <v>3055</v>
      </c>
      <c r="N847" s="2">
        <v>164956.67000000001</v>
      </c>
      <c r="O847" s="1" t="s">
        <v>108</v>
      </c>
      <c r="P847" s="2">
        <v>11333.33</v>
      </c>
      <c r="Q847" s="1" t="s">
        <v>83</v>
      </c>
      <c r="R847" s="1" t="s">
        <v>40</v>
      </c>
      <c r="S847" s="1" t="s">
        <v>54</v>
      </c>
      <c r="T847" s="1" t="s">
        <v>42</v>
      </c>
      <c r="U847" s="1" t="s">
        <v>43</v>
      </c>
      <c r="V847" s="1" t="s">
        <v>55</v>
      </c>
      <c r="W847" s="1" t="s">
        <v>56</v>
      </c>
      <c r="X847" s="1" t="s">
        <v>43</v>
      </c>
      <c r="Y847" s="2" t="s">
        <v>43</v>
      </c>
      <c r="Z847" s="1" t="s">
        <v>46</v>
      </c>
      <c r="AA847" s="1" t="s">
        <v>109</v>
      </c>
    </row>
    <row r="848" spans="1:27" x14ac:dyDescent="0.25">
      <c r="A848" s="1" t="s">
        <v>2012</v>
      </c>
      <c r="B848" s="1" t="s">
        <v>2013</v>
      </c>
      <c r="C848" s="1" t="s">
        <v>540</v>
      </c>
      <c r="D848" s="1" t="s">
        <v>541</v>
      </c>
      <c r="E848" s="1" t="s">
        <v>30</v>
      </c>
      <c r="F848" s="1" t="s">
        <v>58</v>
      </c>
      <c r="G848" s="1" t="s">
        <v>3258</v>
      </c>
      <c r="H848" s="1" t="s">
        <v>3262</v>
      </c>
      <c r="I848" s="1" t="s">
        <v>7</v>
      </c>
      <c r="J848" s="1" t="s">
        <v>3260</v>
      </c>
      <c r="K848" s="1" t="s">
        <v>3053</v>
      </c>
      <c r="L848" s="1" t="s">
        <v>3054</v>
      </c>
      <c r="M848" s="1" t="s">
        <v>3055</v>
      </c>
      <c r="N848" s="2">
        <v>164956.67000000001</v>
      </c>
      <c r="O848" s="1" t="s">
        <v>108</v>
      </c>
      <c r="P848" s="2">
        <v>73666.67</v>
      </c>
      <c r="Q848" s="1" t="s">
        <v>83</v>
      </c>
      <c r="R848" s="1" t="s">
        <v>40</v>
      </c>
      <c r="S848" s="1" t="s">
        <v>54</v>
      </c>
      <c r="T848" s="1" t="s">
        <v>42</v>
      </c>
      <c r="U848" s="1" t="s">
        <v>43</v>
      </c>
      <c r="V848" s="1" t="s">
        <v>55</v>
      </c>
      <c r="W848" s="1" t="s">
        <v>56</v>
      </c>
      <c r="X848" s="1" t="s">
        <v>43</v>
      </c>
      <c r="Y848" s="2" t="s">
        <v>43</v>
      </c>
      <c r="Z848" s="1" t="s">
        <v>46</v>
      </c>
      <c r="AA848" s="1" t="s">
        <v>109</v>
      </c>
    </row>
    <row r="849" spans="1:27" x14ac:dyDescent="0.25">
      <c r="A849" s="1" t="s">
        <v>2012</v>
      </c>
      <c r="B849" s="1" t="s">
        <v>2013</v>
      </c>
      <c r="C849" s="1" t="s">
        <v>540</v>
      </c>
      <c r="D849" s="1" t="s">
        <v>541</v>
      </c>
      <c r="E849" s="1" t="s">
        <v>30</v>
      </c>
      <c r="F849" s="1" t="s">
        <v>58</v>
      </c>
      <c r="G849" s="1" t="s">
        <v>3258</v>
      </c>
      <c r="H849" s="1" t="s">
        <v>3263</v>
      </c>
      <c r="I849" s="1" t="s">
        <v>7</v>
      </c>
      <c r="J849" s="1" t="s">
        <v>3260</v>
      </c>
      <c r="K849" s="1" t="s">
        <v>3053</v>
      </c>
      <c r="L849" s="1" t="s">
        <v>3054</v>
      </c>
      <c r="M849" s="1" t="s">
        <v>3055</v>
      </c>
      <c r="N849" s="2">
        <v>164956.67000000001</v>
      </c>
      <c r="O849" s="1" t="s">
        <v>108</v>
      </c>
      <c r="P849" s="2">
        <v>3116.67</v>
      </c>
      <c r="Q849" s="1" t="s">
        <v>83</v>
      </c>
      <c r="R849" s="1" t="s">
        <v>40</v>
      </c>
      <c r="S849" s="1" t="s">
        <v>54</v>
      </c>
      <c r="T849" s="1" t="s">
        <v>42</v>
      </c>
      <c r="U849" s="1" t="s">
        <v>43</v>
      </c>
      <c r="V849" s="1" t="s">
        <v>55</v>
      </c>
      <c r="W849" s="1" t="s">
        <v>56</v>
      </c>
      <c r="X849" s="1" t="s">
        <v>43</v>
      </c>
      <c r="Y849" s="2" t="s">
        <v>43</v>
      </c>
      <c r="Z849" s="1" t="s">
        <v>46</v>
      </c>
      <c r="AA849" s="1" t="s">
        <v>109</v>
      </c>
    </row>
    <row r="850" spans="1:27" x14ac:dyDescent="0.25">
      <c r="A850" s="1" t="s">
        <v>2012</v>
      </c>
      <c r="B850" s="1" t="s">
        <v>2013</v>
      </c>
      <c r="C850" s="1" t="s">
        <v>540</v>
      </c>
      <c r="D850" s="1" t="s">
        <v>541</v>
      </c>
      <c r="E850" s="1" t="s">
        <v>30</v>
      </c>
      <c r="F850" s="1" t="s">
        <v>58</v>
      </c>
      <c r="G850" s="1" t="s">
        <v>3258</v>
      </c>
      <c r="H850" s="1" t="s">
        <v>3264</v>
      </c>
      <c r="I850" s="1" t="s">
        <v>7</v>
      </c>
      <c r="J850" s="1" t="s">
        <v>3260</v>
      </c>
      <c r="K850" s="1" t="s">
        <v>3053</v>
      </c>
      <c r="L850" s="1" t="s">
        <v>3054</v>
      </c>
      <c r="M850" s="1" t="s">
        <v>3055</v>
      </c>
      <c r="N850" s="2">
        <v>164956.67000000001</v>
      </c>
      <c r="O850" s="1" t="s">
        <v>108</v>
      </c>
      <c r="P850" s="2">
        <v>42500</v>
      </c>
      <c r="Q850" s="1" t="s">
        <v>83</v>
      </c>
      <c r="R850" s="1" t="s">
        <v>40</v>
      </c>
      <c r="S850" s="1" t="s">
        <v>54</v>
      </c>
      <c r="T850" s="1" t="s">
        <v>42</v>
      </c>
      <c r="U850" s="1" t="s">
        <v>43</v>
      </c>
      <c r="V850" s="1" t="s">
        <v>55</v>
      </c>
      <c r="W850" s="1" t="s">
        <v>56</v>
      </c>
      <c r="X850" s="1" t="s">
        <v>43</v>
      </c>
      <c r="Y850" s="2" t="s">
        <v>43</v>
      </c>
      <c r="Z850" s="1" t="s">
        <v>46</v>
      </c>
      <c r="AA850" s="1" t="s">
        <v>109</v>
      </c>
    </row>
    <row r="851" spans="1:27" x14ac:dyDescent="0.25">
      <c r="A851" s="1" t="s">
        <v>2012</v>
      </c>
      <c r="B851" s="1" t="s">
        <v>2013</v>
      </c>
      <c r="C851" s="1" t="s">
        <v>540</v>
      </c>
      <c r="D851" s="1" t="s">
        <v>541</v>
      </c>
      <c r="E851" s="1" t="s">
        <v>30</v>
      </c>
      <c r="F851" s="1" t="s">
        <v>58</v>
      </c>
      <c r="G851" s="1" t="s">
        <v>3258</v>
      </c>
      <c r="H851" s="1" t="s">
        <v>3265</v>
      </c>
      <c r="I851" s="1" t="s">
        <v>7</v>
      </c>
      <c r="J851" s="1" t="s">
        <v>3260</v>
      </c>
      <c r="K851" s="1" t="s">
        <v>3053</v>
      </c>
      <c r="L851" s="1" t="s">
        <v>3054</v>
      </c>
      <c r="M851" s="1" t="s">
        <v>3055</v>
      </c>
      <c r="N851" s="2">
        <v>164956.67000000001</v>
      </c>
      <c r="O851" s="1" t="s">
        <v>108</v>
      </c>
      <c r="P851" s="2">
        <v>7140</v>
      </c>
      <c r="Q851" s="1" t="s">
        <v>83</v>
      </c>
      <c r="R851" s="1" t="s">
        <v>40</v>
      </c>
      <c r="S851" s="1" t="s">
        <v>54</v>
      </c>
      <c r="T851" s="1" t="s">
        <v>42</v>
      </c>
      <c r="U851" s="1" t="s">
        <v>43</v>
      </c>
      <c r="V851" s="1" t="s">
        <v>55</v>
      </c>
      <c r="W851" s="1" t="s">
        <v>56</v>
      </c>
      <c r="X851" s="1" t="s">
        <v>43</v>
      </c>
      <c r="Y851" s="2" t="s">
        <v>43</v>
      </c>
      <c r="Z851" s="1" t="s">
        <v>46</v>
      </c>
      <c r="AA851" s="1" t="s">
        <v>109</v>
      </c>
    </row>
    <row r="852" spans="1:27" x14ac:dyDescent="0.25">
      <c r="A852" s="1" t="s">
        <v>2012</v>
      </c>
      <c r="B852" s="1" t="s">
        <v>2013</v>
      </c>
      <c r="C852" s="1" t="s">
        <v>540</v>
      </c>
      <c r="D852" s="1" t="s">
        <v>541</v>
      </c>
      <c r="E852" s="1" t="s">
        <v>30</v>
      </c>
      <c r="F852" s="1" t="s">
        <v>77</v>
      </c>
      <c r="G852" s="1" t="s">
        <v>5678</v>
      </c>
      <c r="H852" s="1" t="s">
        <v>5679</v>
      </c>
      <c r="I852" s="1" t="s">
        <v>7</v>
      </c>
      <c r="J852" s="1" t="s">
        <v>5680</v>
      </c>
      <c r="K852" s="1" t="s">
        <v>2841</v>
      </c>
      <c r="L852" s="1" t="s">
        <v>2842</v>
      </c>
      <c r="M852" s="1" t="s">
        <v>5053</v>
      </c>
      <c r="N852" s="2">
        <v>334000</v>
      </c>
      <c r="O852" s="1" t="s">
        <v>38</v>
      </c>
      <c r="P852" s="2">
        <v>334000</v>
      </c>
      <c r="Q852" s="1" t="s">
        <v>83</v>
      </c>
      <c r="R852" s="1" t="s">
        <v>40</v>
      </c>
      <c r="S852" s="1" t="s">
        <v>54</v>
      </c>
      <c r="T852" s="1" t="s">
        <v>42</v>
      </c>
      <c r="U852" s="1" t="s">
        <v>43</v>
      </c>
      <c r="V852" s="1" t="s">
        <v>55</v>
      </c>
      <c r="W852" s="1" t="s">
        <v>56</v>
      </c>
      <c r="X852" s="1" t="s">
        <v>43</v>
      </c>
      <c r="Y852" s="2" t="s">
        <v>43</v>
      </c>
      <c r="Z852" s="1" t="s">
        <v>46</v>
      </c>
      <c r="AA852" s="1" t="s">
        <v>77</v>
      </c>
    </row>
    <row r="853" spans="1:27" x14ac:dyDescent="0.25">
      <c r="A853" s="1" t="s">
        <v>2012</v>
      </c>
      <c r="B853" s="1" t="s">
        <v>2013</v>
      </c>
      <c r="C853" s="1" t="s">
        <v>540</v>
      </c>
      <c r="D853" s="1" t="s">
        <v>541</v>
      </c>
      <c r="E853" s="1" t="s">
        <v>30</v>
      </c>
      <c r="F853" s="1" t="s">
        <v>228</v>
      </c>
      <c r="G853" s="1" t="s">
        <v>5681</v>
      </c>
      <c r="H853" s="1" t="s">
        <v>5682</v>
      </c>
      <c r="I853" s="1" t="s">
        <v>7</v>
      </c>
      <c r="J853" s="1" t="s">
        <v>5683</v>
      </c>
      <c r="K853" s="1" t="s">
        <v>5100</v>
      </c>
      <c r="L853" s="1" t="s">
        <v>5101</v>
      </c>
      <c r="M853" s="1" t="s">
        <v>5053</v>
      </c>
      <c r="N853" s="2">
        <v>180000</v>
      </c>
      <c r="O853" s="1" t="s">
        <v>38</v>
      </c>
      <c r="P853" s="2">
        <v>180000</v>
      </c>
      <c r="Q853" s="1" t="s">
        <v>83</v>
      </c>
      <c r="R853" s="1" t="s">
        <v>40</v>
      </c>
      <c r="S853" s="1" t="s">
        <v>54</v>
      </c>
      <c r="T853" s="1" t="s">
        <v>42</v>
      </c>
      <c r="U853" s="1" t="s">
        <v>43</v>
      </c>
      <c r="V853" s="1" t="s">
        <v>55</v>
      </c>
      <c r="W853" s="1" t="s">
        <v>56</v>
      </c>
      <c r="X853" s="1" t="s">
        <v>43</v>
      </c>
      <c r="Y853" s="2" t="s">
        <v>43</v>
      </c>
      <c r="Z853" s="1" t="s">
        <v>46</v>
      </c>
      <c r="AA853" s="1" t="s">
        <v>76</v>
      </c>
    </row>
    <row r="854" spans="1:27" x14ac:dyDescent="0.25">
      <c r="A854" s="1" t="s">
        <v>2012</v>
      </c>
      <c r="B854" s="1" t="s">
        <v>2013</v>
      </c>
      <c r="C854" s="1" t="s">
        <v>540</v>
      </c>
      <c r="D854" s="1" t="s">
        <v>541</v>
      </c>
      <c r="E854" s="1" t="s">
        <v>30</v>
      </c>
      <c r="F854" s="1" t="s">
        <v>228</v>
      </c>
      <c r="G854" s="1" t="s">
        <v>5684</v>
      </c>
      <c r="H854" s="1" t="s">
        <v>5685</v>
      </c>
      <c r="I854" s="1" t="s">
        <v>7</v>
      </c>
      <c r="J854" s="1" t="s">
        <v>5686</v>
      </c>
      <c r="K854" s="1" t="s">
        <v>5100</v>
      </c>
      <c r="L854" s="1" t="s">
        <v>5101</v>
      </c>
      <c r="M854" s="1" t="s">
        <v>5053</v>
      </c>
      <c r="N854" s="2">
        <v>108000</v>
      </c>
      <c r="O854" s="1" t="s">
        <v>38</v>
      </c>
      <c r="P854" s="2">
        <v>108000</v>
      </c>
      <c r="Q854" s="1" t="s">
        <v>83</v>
      </c>
      <c r="R854" s="1" t="s">
        <v>40</v>
      </c>
      <c r="S854" s="1" t="s">
        <v>54</v>
      </c>
      <c r="T854" s="1" t="s">
        <v>42</v>
      </c>
      <c r="U854" s="1" t="s">
        <v>43</v>
      </c>
      <c r="V854" s="1" t="s">
        <v>55</v>
      </c>
      <c r="W854" s="1" t="s">
        <v>56</v>
      </c>
      <c r="X854" s="1" t="s">
        <v>43</v>
      </c>
      <c r="Y854" s="2" t="s">
        <v>43</v>
      </c>
      <c r="Z854" s="1" t="s">
        <v>46</v>
      </c>
      <c r="AA854" s="1" t="s">
        <v>76</v>
      </c>
    </row>
    <row r="855" spans="1:27" x14ac:dyDescent="0.25">
      <c r="A855" s="1" t="s">
        <v>2012</v>
      </c>
      <c r="B855" s="1" t="s">
        <v>2013</v>
      </c>
      <c r="C855" s="1" t="s">
        <v>540</v>
      </c>
      <c r="D855" s="1" t="s">
        <v>541</v>
      </c>
      <c r="E855" s="1" t="s">
        <v>30</v>
      </c>
      <c r="F855" s="1" t="s">
        <v>112</v>
      </c>
      <c r="G855" s="1" t="s">
        <v>5687</v>
      </c>
      <c r="H855" s="1" t="s">
        <v>5688</v>
      </c>
      <c r="I855" s="1" t="s">
        <v>7</v>
      </c>
      <c r="J855" s="1" t="s">
        <v>5689</v>
      </c>
      <c r="K855" s="1" t="s">
        <v>5100</v>
      </c>
      <c r="L855" s="1" t="s">
        <v>5101</v>
      </c>
      <c r="M855" s="1" t="s">
        <v>5053</v>
      </c>
      <c r="N855" s="2">
        <v>216700</v>
      </c>
      <c r="O855" s="1" t="s">
        <v>108</v>
      </c>
      <c r="P855" s="2">
        <v>3800</v>
      </c>
      <c r="Q855" s="1" t="s">
        <v>75</v>
      </c>
      <c r="R855" s="1" t="s">
        <v>40</v>
      </c>
      <c r="S855" s="1" t="s">
        <v>54</v>
      </c>
      <c r="T855" s="1" t="s">
        <v>42</v>
      </c>
      <c r="U855" s="1" t="s">
        <v>43</v>
      </c>
      <c r="V855" s="1" t="s">
        <v>55</v>
      </c>
      <c r="W855" s="1" t="s">
        <v>56</v>
      </c>
      <c r="X855" s="1" t="s">
        <v>43</v>
      </c>
      <c r="Y855" s="2" t="s">
        <v>43</v>
      </c>
      <c r="Z855" s="1" t="s">
        <v>46</v>
      </c>
      <c r="AA855" s="1" t="s">
        <v>289</v>
      </c>
    </row>
    <row r="856" spans="1:27" x14ac:dyDescent="0.25">
      <c r="A856" s="1" t="s">
        <v>2012</v>
      </c>
      <c r="B856" s="1" t="s">
        <v>2013</v>
      </c>
      <c r="C856" s="1" t="s">
        <v>540</v>
      </c>
      <c r="D856" s="1" t="s">
        <v>541</v>
      </c>
      <c r="E856" s="1" t="s">
        <v>30</v>
      </c>
      <c r="F856" s="1" t="s">
        <v>112</v>
      </c>
      <c r="G856" s="1" t="s">
        <v>5687</v>
      </c>
      <c r="H856" s="1" t="s">
        <v>5690</v>
      </c>
      <c r="I856" s="1" t="s">
        <v>7</v>
      </c>
      <c r="J856" s="1" t="s">
        <v>5689</v>
      </c>
      <c r="K856" s="1" t="s">
        <v>5100</v>
      </c>
      <c r="L856" s="1" t="s">
        <v>5101</v>
      </c>
      <c r="M856" s="1" t="s">
        <v>5053</v>
      </c>
      <c r="N856" s="2">
        <v>216700</v>
      </c>
      <c r="O856" s="1" t="s">
        <v>108</v>
      </c>
      <c r="P856" s="2">
        <v>2000</v>
      </c>
      <c r="Q856" s="1" t="s">
        <v>75</v>
      </c>
      <c r="R856" s="1" t="s">
        <v>40</v>
      </c>
      <c r="S856" s="1" t="s">
        <v>54</v>
      </c>
      <c r="T856" s="1" t="s">
        <v>42</v>
      </c>
      <c r="U856" s="1" t="s">
        <v>43</v>
      </c>
      <c r="V856" s="1" t="s">
        <v>55</v>
      </c>
      <c r="W856" s="1" t="s">
        <v>56</v>
      </c>
      <c r="X856" s="1" t="s">
        <v>43</v>
      </c>
      <c r="Y856" s="2" t="s">
        <v>43</v>
      </c>
      <c r="Z856" s="1" t="s">
        <v>46</v>
      </c>
      <c r="AA856" s="1" t="s">
        <v>289</v>
      </c>
    </row>
    <row r="857" spans="1:27" x14ac:dyDescent="0.25">
      <c r="A857" s="1" t="s">
        <v>2012</v>
      </c>
      <c r="B857" s="1" t="s">
        <v>2013</v>
      </c>
      <c r="C857" s="1" t="s">
        <v>540</v>
      </c>
      <c r="D857" s="1" t="s">
        <v>541</v>
      </c>
      <c r="E857" s="1" t="s">
        <v>30</v>
      </c>
      <c r="F857" s="1" t="s">
        <v>112</v>
      </c>
      <c r="G857" s="1" t="s">
        <v>5687</v>
      </c>
      <c r="H857" s="1" t="s">
        <v>5691</v>
      </c>
      <c r="I857" s="1" t="s">
        <v>7</v>
      </c>
      <c r="J857" s="1" t="s">
        <v>5689</v>
      </c>
      <c r="K857" s="1" t="s">
        <v>5100</v>
      </c>
      <c r="L857" s="1" t="s">
        <v>5101</v>
      </c>
      <c r="M857" s="1" t="s">
        <v>5053</v>
      </c>
      <c r="N857" s="2">
        <v>216700</v>
      </c>
      <c r="O857" s="1" t="s">
        <v>108</v>
      </c>
      <c r="P857" s="2">
        <v>4000</v>
      </c>
      <c r="Q857" s="1" t="s">
        <v>75</v>
      </c>
      <c r="R857" s="1" t="s">
        <v>40</v>
      </c>
      <c r="S857" s="1" t="s">
        <v>54</v>
      </c>
      <c r="T857" s="1" t="s">
        <v>42</v>
      </c>
      <c r="U857" s="1" t="s">
        <v>43</v>
      </c>
      <c r="V857" s="1" t="s">
        <v>55</v>
      </c>
      <c r="W857" s="1" t="s">
        <v>56</v>
      </c>
      <c r="X857" s="1" t="s">
        <v>43</v>
      </c>
      <c r="Y857" s="2" t="s">
        <v>43</v>
      </c>
      <c r="Z857" s="1" t="s">
        <v>46</v>
      </c>
      <c r="AA857" s="1" t="s">
        <v>289</v>
      </c>
    </row>
    <row r="858" spans="1:27" x14ac:dyDescent="0.25">
      <c r="A858" s="1" t="s">
        <v>2012</v>
      </c>
      <c r="B858" s="1" t="s">
        <v>2013</v>
      </c>
      <c r="C858" s="1" t="s">
        <v>540</v>
      </c>
      <c r="D858" s="1" t="s">
        <v>541</v>
      </c>
      <c r="E858" s="1" t="s">
        <v>30</v>
      </c>
      <c r="F858" s="1" t="s">
        <v>112</v>
      </c>
      <c r="G858" s="1" t="s">
        <v>5687</v>
      </c>
      <c r="H858" s="1" t="s">
        <v>5692</v>
      </c>
      <c r="I858" s="1" t="s">
        <v>7</v>
      </c>
      <c r="J858" s="1" t="s">
        <v>5689</v>
      </c>
      <c r="K858" s="1" t="s">
        <v>5100</v>
      </c>
      <c r="L858" s="1" t="s">
        <v>5101</v>
      </c>
      <c r="M858" s="1" t="s">
        <v>5053</v>
      </c>
      <c r="N858" s="2">
        <v>216700</v>
      </c>
      <c r="O858" s="1" t="s">
        <v>108</v>
      </c>
      <c r="P858" s="2">
        <v>2400</v>
      </c>
      <c r="Q858" s="1" t="s">
        <v>75</v>
      </c>
      <c r="R858" s="1" t="s">
        <v>40</v>
      </c>
      <c r="S858" s="1" t="s">
        <v>54</v>
      </c>
      <c r="T858" s="1" t="s">
        <v>42</v>
      </c>
      <c r="U858" s="1" t="s">
        <v>43</v>
      </c>
      <c r="V858" s="1" t="s">
        <v>55</v>
      </c>
      <c r="W858" s="1" t="s">
        <v>56</v>
      </c>
      <c r="X858" s="1" t="s">
        <v>43</v>
      </c>
      <c r="Y858" s="2" t="s">
        <v>43</v>
      </c>
      <c r="Z858" s="1" t="s">
        <v>46</v>
      </c>
      <c r="AA858" s="1" t="s">
        <v>289</v>
      </c>
    </row>
    <row r="859" spans="1:27" x14ac:dyDescent="0.25">
      <c r="A859" s="1" t="s">
        <v>2012</v>
      </c>
      <c r="B859" s="1" t="s">
        <v>2013</v>
      </c>
      <c r="C859" s="1" t="s">
        <v>540</v>
      </c>
      <c r="D859" s="1" t="s">
        <v>541</v>
      </c>
      <c r="E859" s="1" t="s">
        <v>30</v>
      </c>
      <c r="F859" s="1" t="s">
        <v>112</v>
      </c>
      <c r="G859" s="1" t="s">
        <v>5687</v>
      </c>
      <c r="H859" s="1" t="s">
        <v>5693</v>
      </c>
      <c r="I859" s="1" t="s">
        <v>7</v>
      </c>
      <c r="J859" s="1" t="s">
        <v>5689</v>
      </c>
      <c r="K859" s="1" t="s">
        <v>5100</v>
      </c>
      <c r="L859" s="1" t="s">
        <v>5101</v>
      </c>
      <c r="M859" s="1" t="s">
        <v>5053</v>
      </c>
      <c r="N859" s="2">
        <v>216700</v>
      </c>
      <c r="O859" s="1" t="s">
        <v>108</v>
      </c>
      <c r="P859" s="2">
        <v>2500</v>
      </c>
      <c r="Q859" s="1" t="s">
        <v>75</v>
      </c>
      <c r="R859" s="1" t="s">
        <v>40</v>
      </c>
      <c r="S859" s="1" t="s">
        <v>54</v>
      </c>
      <c r="T859" s="1" t="s">
        <v>42</v>
      </c>
      <c r="U859" s="1" t="s">
        <v>43</v>
      </c>
      <c r="V859" s="1" t="s">
        <v>55</v>
      </c>
      <c r="W859" s="1" t="s">
        <v>56</v>
      </c>
      <c r="X859" s="1" t="s">
        <v>43</v>
      </c>
      <c r="Y859" s="2" t="s">
        <v>43</v>
      </c>
      <c r="Z859" s="1" t="s">
        <v>46</v>
      </c>
      <c r="AA859" s="1" t="s">
        <v>289</v>
      </c>
    </row>
    <row r="860" spans="1:27" x14ac:dyDescent="0.25">
      <c r="A860" s="1" t="s">
        <v>2012</v>
      </c>
      <c r="B860" s="1" t="s">
        <v>2013</v>
      </c>
      <c r="C860" s="1" t="s">
        <v>540</v>
      </c>
      <c r="D860" s="1" t="s">
        <v>541</v>
      </c>
      <c r="E860" s="1" t="s">
        <v>30</v>
      </c>
      <c r="F860" s="1" t="s">
        <v>112</v>
      </c>
      <c r="G860" s="1" t="s">
        <v>5687</v>
      </c>
      <c r="H860" s="1" t="s">
        <v>5694</v>
      </c>
      <c r="I860" s="1" t="s">
        <v>7</v>
      </c>
      <c r="J860" s="1" t="s">
        <v>5689</v>
      </c>
      <c r="K860" s="1" t="s">
        <v>5100</v>
      </c>
      <c r="L860" s="1" t="s">
        <v>5101</v>
      </c>
      <c r="M860" s="1" t="s">
        <v>5053</v>
      </c>
      <c r="N860" s="2">
        <v>216700</v>
      </c>
      <c r="O860" s="1" t="s">
        <v>108</v>
      </c>
      <c r="P860" s="2">
        <v>1500</v>
      </c>
      <c r="Q860" s="1" t="s">
        <v>75</v>
      </c>
      <c r="R860" s="1" t="s">
        <v>40</v>
      </c>
      <c r="S860" s="1" t="s">
        <v>54</v>
      </c>
      <c r="T860" s="1" t="s">
        <v>42</v>
      </c>
      <c r="U860" s="1" t="s">
        <v>43</v>
      </c>
      <c r="V860" s="1" t="s">
        <v>55</v>
      </c>
      <c r="W860" s="1" t="s">
        <v>56</v>
      </c>
      <c r="X860" s="1" t="s">
        <v>43</v>
      </c>
      <c r="Y860" s="2" t="s">
        <v>43</v>
      </c>
      <c r="Z860" s="1" t="s">
        <v>46</v>
      </c>
      <c r="AA860" s="1" t="s">
        <v>289</v>
      </c>
    </row>
    <row r="861" spans="1:27" x14ac:dyDescent="0.25">
      <c r="A861" s="1" t="s">
        <v>2012</v>
      </c>
      <c r="B861" s="1" t="s">
        <v>2013</v>
      </c>
      <c r="C861" s="1" t="s">
        <v>540</v>
      </c>
      <c r="D861" s="1" t="s">
        <v>541</v>
      </c>
      <c r="E861" s="1" t="s">
        <v>30</v>
      </c>
      <c r="F861" s="1" t="s">
        <v>112</v>
      </c>
      <c r="G861" s="1" t="s">
        <v>5687</v>
      </c>
      <c r="H861" s="1" t="s">
        <v>5695</v>
      </c>
      <c r="I861" s="1" t="s">
        <v>7</v>
      </c>
      <c r="J861" s="1" t="s">
        <v>5689</v>
      </c>
      <c r="K861" s="1" t="s">
        <v>5100</v>
      </c>
      <c r="L861" s="1" t="s">
        <v>5101</v>
      </c>
      <c r="M861" s="1" t="s">
        <v>5053</v>
      </c>
      <c r="N861" s="2">
        <v>216700</v>
      </c>
      <c r="O861" s="1" t="s">
        <v>108</v>
      </c>
      <c r="P861" s="2">
        <v>1500</v>
      </c>
      <c r="Q861" s="1" t="s">
        <v>75</v>
      </c>
      <c r="R861" s="1" t="s">
        <v>40</v>
      </c>
      <c r="S861" s="1" t="s">
        <v>54</v>
      </c>
      <c r="T861" s="1" t="s">
        <v>42</v>
      </c>
      <c r="U861" s="1" t="s">
        <v>43</v>
      </c>
      <c r="V861" s="1" t="s">
        <v>55</v>
      </c>
      <c r="W861" s="1" t="s">
        <v>56</v>
      </c>
      <c r="X861" s="1" t="s">
        <v>43</v>
      </c>
      <c r="Y861" s="2" t="s">
        <v>43</v>
      </c>
      <c r="Z861" s="1" t="s">
        <v>46</v>
      </c>
      <c r="AA861" s="1" t="s">
        <v>289</v>
      </c>
    </row>
    <row r="862" spans="1:27" x14ac:dyDescent="0.25">
      <c r="A862" s="1" t="s">
        <v>2012</v>
      </c>
      <c r="B862" s="1" t="s">
        <v>2013</v>
      </c>
      <c r="C862" s="1" t="s">
        <v>540</v>
      </c>
      <c r="D862" s="1" t="s">
        <v>541</v>
      </c>
      <c r="E862" s="1" t="s">
        <v>30</v>
      </c>
      <c r="F862" s="1" t="s">
        <v>112</v>
      </c>
      <c r="G862" s="1" t="s">
        <v>5687</v>
      </c>
      <c r="H862" s="1" t="s">
        <v>5696</v>
      </c>
      <c r="I862" s="1" t="s">
        <v>7</v>
      </c>
      <c r="J862" s="1" t="s">
        <v>5689</v>
      </c>
      <c r="K862" s="1" t="s">
        <v>5100</v>
      </c>
      <c r="L862" s="1" t="s">
        <v>5101</v>
      </c>
      <c r="M862" s="1" t="s">
        <v>5053</v>
      </c>
      <c r="N862" s="2">
        <v>216700</v>
      </c>
      <c r="O862" s="1" t="s">
        <v>108</v>
      </c>
      <c r="P862" s="2">
        <v>600</v>
      </c>
      <c r="Q862" s="1" t="s">
        <v>75</v>
      </c>
      <c r="R862" s="1" t="s">
        <v>40</v>
      </c>
      <c r="S862" s="1" t="s">
        <v>54</v>
      </c>
      <c r="T862" s="1" t="s">
        <v>42</v>
      </c>
      <c r="U862" s="1" t="s">
        <v>43</v>
      </c>
      <c r="V862" s="1" t="s">
        <v>55</v>
      </c>
      <c r="W862" s="1" t="s">
        <v>56</v>
      </c>
      <c r="X862" s="1" t="s">
        <v>43</v>
      </c>
      <c r="Y862" s="2" t="s">
        <v>43</v>
      </c>
      <c r="Z862" s="1" t="s">
        <v>46</v>
      </c>
      <c r="AA862" s="1" t="s">
        <v>289</v>
      </c>
    </row>
    <row r="863" spans="1:27" x14ac:dyDescent="0.25">
      <c r="A863" s="1" t="s">
        <v>2012</v>
      </c>
      <c r="B863" s="1" t="s">
        <v>2013</v>
      </c>
      <c r="C863" s="1" t="s">
        <v>540</v>
      </c>
      <c r="D863" s="1" t="s">
        <v>541</v>
      </c>
      <c r="E863" s="1" t="s">
        <v>30</v>
      </c>
      <c r="F863" s="1" t="s">
        <v>112</v>
      </c>
      <c r="G863" s="1" t="s">
        <v>5687</v>
      </c>
      <c r="H863" s="1" t="s">
        <v>5697</v>
      </c>
      <c r="I863" s="1" t="s">
        <v>7</v>
      </c>
      <c r="J863" s="1" t="s">
        <v>5689</v>
      </c>
      <c r="K863" s="1" t="s">
        <v>5100</v>
      </c>
      <c r="L863" s="1" t="s">
        <v>5101</v>
      </c>
      <c r="M863" s="1" t="s">
        <v>5053</v>
      </c>
      <c r="N863" s="2">
        <v>216700</v>
      </c>
      <c r="O863" s="1" t="s">
        <v>108</v>
      </c>
      <c r="P863" s="2">
        <v>4400</v>
      </c>
      <c r="Q863" s="1" t="s">
        <v>75</v>
      </c>
      <c r="R863" s="1" t="s">
        <v>40</v>
      </c>
      <c r="S863" s="1" t="s">
        <v>54</v>
      </c>
      <c r="T863" s="1" t="s">
        <v>42</v>
      </c>
      <c r="U863" s="1" t="s">
        <v>43</v>
      </c>
      <c r="V863" s="1" t="s">
        <v>55</v>
      </c>
      <c r="W863" s="1" t="s">
        <v>56</v>
      </c>
      <c r="X863" s="1" t="s">
        <v>43</v>
      </c>
      <c r="Y863" s="2" t="s">
        <v>43</v>
      </c>
      <c r="Z863" s="1" t="s">
        <v>46</v>
      </c>
      <c r="AA863" s="1" t="s">
        <v>289</v>
      </c>
    </row>
    <row r="864" spans="1:27" x14ac:dyDescent="0.25">
      <c r="A864" s="1" t="s">
        <v>2012</v>
      </c>
      <c r="B864" s="1" t="s">
        <v>2013</v>
      </c>
      <c r="C864" s="1" t="s">
        <v>540</v>
      </c>
      <c r="D864" s="1" t="s">
        <v>541</v>
      </c>
      <c r="E864" s="1" t="s">
        <v>30</v>
      </c>
      <c r="F864" s="1" t="s">
        <v>289</v>
      </c>
      <c r="G864" s="1" t="s">
        <v>5698</v>
      </c>
      <c r="H864" s="1" t="s">
        <v>5699</v>
      </c>
      <c r="I864" s="1" t="s">
        <v>7</v>
      </c>
      <c r="J864" s="1" t="s">
        <v>5700</v>
      </c>
      <c r="K864" s="1" t="s">
        <v>5100</v>
      </c>
      <c r="L864" s="1" t="s">
        <v>5101</v>
      </c>
      <c r="M864" s="1" t="s">
        <v>5053</v>
      </c>
      <c r="N864" s="2">
        <v>60700</v>
      </c>
      <c r="O864" s="1" t="s">
        <v>108</v>
      </c>
      <c r="P864" s="2">
        <v>22000</v>
      </c>
      <c r="Q864" s="1" t="s">
        <v>165</v>
      </c>
      <c r="R864" s="1" t="s">
        <v>40</v>
      </c>
      <c r="S864" s="1" t="s">
        <v>54</v>
      </c>
      <c r="T864" s="1" t="s">
        <v>42</v>
      </c>
      <c r="U864" s="1" t="s">
        <v>43</v>
      </c>
      <c r="V864" s="1" t="s">
        <v>55</v>
      </c>
      <c r="W864" s="1" t="s">
        <v>56</v>
      </c>
      <c r="X864" s="1" t="s">
        <v>43</v>
      </c>
      <c r="Y864" s="2" t="s">
        <v>43</v>
      </c>
      <c r="Z864" s="1" t="s">
        <v>46</v>
      </c>
      <c r="AA864" s="1" t="s">
        <v>289</v>
      </c>
    </row>
    <row r="865" spans="1:27" x14ac:dyDescent="0.25">
      <c r="A865" s="1" t="s">
        <v>2012</v>
      </c>
      <c r="B865" s="1" t="s">
        <v>2013</v>
      </c>
      <c r="C865" s="1" t="s">
        <v>540</v>
      </c>
      <c r="D865" s="1" t="s">
        <v>541</v>
      </c>
      <c r="E865" s="1" t="s">
        <v>30</v>
      </c>
      <c r="F865" s="1" t="s">
        <v>289</v>
      </c>
      <c r="G865" s="1" t="s">
        <v>5698</v>
      </c>
      <c r="H865" s="1" t="s">
        <v>5701</v>
      </c>
      <c r="I865" s="1" t="s">
        <v>7</v>
      </c>
      <c r="J865" s="1" t="s">
        <v>5700</v>
      </c>
      <c r="K865" s="1" t="s">
        <v>5100</v>
      </c>
      <c r="L865" s="1" t="s">
        <v>5101</v>
      </c>
      <c r="M865" s="1" t="s">
        <v>5053</v>
      </c>
      <c r="N865" s="2">
        <v>60700</v>
      </c>
      <c r="O865" s="1" t="s">
        <v>108</v>
      </c>
      <c r="P865" s="2">
        <v>10000</v>
      </c>
      <c r="Q865" s="1" t="s">
        <v>165</v>
      </c>
      <c r="R865" s="1" t="s">
        <v>40</v>
      </c>
      <c r="S865" s="1" t="s">
        <v>54</v>
      </c>
      <c r="T865" s="1" t="s">
        <v>42</v>
      </c>
      <c r="U865" s="1" t="s">
        <v>43</v>
      </c>
      <c r="V865" s="1" t="s">
        <v>55</v>
      </c>
      <c r="W865" s="1" t="s">
        <v>56</v>
      </c>
      <c r="X865" s="1" t="s">
        <v>43</v>
      </c>
      <c r="Y865" s="2" t="s">
        <v>43</v>
      </c>
      <c r="Z865" s="1" t="s">
        <v>46</v>
      </c>
      <c r="AA865" s="1" t="s">
        <v>289</v>
      </c>
    </row>
    <row r="866" spans="1:27" x14ac:dyDescent="0.25">
      <c r="A866" s="1" t="s">
        <v>2012</v>
      </c>
      <c r="B866" s="1" t="s">
        <v>2013</v>
      </c>
      <c r="C866" s="1" t="s">
        <v>540</v>
      </c>
      <c r="D866" s="1" t="s">
        <v>541</v>
      </c>
      <c r="E866" s="1" t="s">
        <v>30</v>
      </c>
      <c r="F866" s="1" t="s">
        <v>289</v>
      </c>
      <c r="G866" s="1" t="s">
        <v>5698</v>
      </c>
      <c r="H866" s="1" t="s">
        <v>5702</v>
      </c>
      <c r="I866" s="1" t="s">
        <v>7</v>
      </c>
      <c r="J866" s="1" t="s">
        <v>5700</v>
      </c>
      <c r="K866" s="1" t="s">
        <v>5100</v>
      </c>
      <c r="L866" s="1" t="s">
        <v>5101</v>
      </c>
      <c r="M866" s="1" t="s">
        <v>5053</v>
      </c>
      <c r="N866" s="2">
        <v>60700</v>
      </c>
      <c r="O866" s="1" t="s">
        <v>108</v>
      </c>
      <c r="P866" s="2">
        <v>12000</v>
      </c>
      <c r="Q866" s="1" t="s">
        <v>165</v>
      </c>
      <c r="R866" s="1" t="s">
        <v>40</v>
      </c>
      <c r="S866" s="1" t="s">
        <v>54</v>
      </c>
      <c r="T866" s="1" t="s">
        <v>42</v>
      </c>
      <c r="U866" s="1" t="s">
        <v>43</v>
      </c>
      <c r="V866" s="1" t="s">
        <v>55</v>
      </c>
      <c r="W866" s="1" t="s">
        <v>56</v>
      </c>
      <c r="X866" s="1" t="s">
        <v>43</v>
      </c>
      <c r="Y866" s="2" t="s">
        <v>43</v>
      </c>
      <c r="Z866" s="1" t="s">
        <v>46</v>
      </c>
      <c r="AA866" s="1" t="s">
        <v>289</v>
      </c>
    </row>
    <row r="867" spans="1:27" x14ac:dyDescent="0.25">
      <c r="A867" s="1" t="s">
        <v>2012</v>
      </c>
      <c r="B867" s="1" t="s">
        <v>2013</v>
      </c>
      <c r="C867" s="1" t="s">
        <v>540</v>
      </c>
      <c r="D867" s="1" t="s">
        <v>541</v>
      </c>
      <c r="E867" s="1" t="s">
        <v>30</v>
      </c>
      <c r="F867" s="1" t="s">
        <v>289</v>
      </c>
      <c r="G867" s="1" t="s">
        <v>5698</v>
      </c>
      <c r="H867" s="1" t="s">
        <v>5703</v>
      </c>
      <c r="I867" s="1" t="s">
        <v>7</v>
      </c>
      <c r="J867" s="1" t="s">
        <v>5700</v>
      </c>
      <c r="K867" s="1" t="s">
        <v>5100</v>
      </c>
      <c r="L867" s="1" t="s">
        <v>5101</v>
      </c>
      <c r="M867" s="1" t="s">
        <v>5053</v>
      </c>
      <c r="N867" s="2">
        <v>60700</v>
      </c>
      <c r="O867" s="1" t="s">
        <v>108</v>
      </c>
      <c r="P867" s="2">
        <v>3000</v>
      </c>
      <c r="Q867" s="1" t="s">
        <v>165</v>
      </c>
      <c r="R867" s="1" t="s">
        <v>40</v>
      </c>
      <c r="S867" s="1" t="s">
        <v>54</v>
      </c>
      <c r="T867" s="1" t="s">
        <v>42</v>
      </c>
      <c r="U867" s="1" t="s">
        <v>43</v>
      </c>
      <c r="V867" s="1" t="s">
        <v>55</v>
      </c>
      <c r="W867" s="1" t="s">
        <v>56</v>
      </c>
      <c r="X867" s="1" t="s">
        <v>43</v>
      </c>
      <c r="Y867" s="2" t="s">
        <v>43</v>
      </c>
      <c r="Z867" s="1" t="s">
        <v>46</v>
      </c>
      <c r="AA867" s="1" t="s">
        <v>289</v>
      </c>
    </row>
    <row r="868" spans="1:27" x14ac:dyDescent="0.25">
      <c r="A868" s="1" t="s">
        <v>2012</v>
      </c>
      <c r="B868" s="1" t="s">
        <v>2013</v>
      </c>
      <c r="C868" s="1" t="s">
        <v>540</v>
      </c>
      <c r="D868" s="1" t="s">
        <v>541</v>
      </c>
      <c r="E868" s="1" t="s">
        <v>30</v>
      </c>
      <c r="F868" s="1" t="s">
        <v>289</v>
      </c>
      <c r="G868" s="1" t="s">
        <v>5698</v>
      </c>
      <c r="H868" s="1" t="s">
        <v>5704</v>
      </c>
      <c r="I868" s="1" t="s">
        <v>7</v>
      </c>
      <c r="J868" s="1" t="s">
        <v>5700</v>
      </c>
      <c r="K868" s="1" t="s">
        <v>5100</v>
      </c>
      <c r="L868" s="1" t="s">
        <v>5101</v>
      </c>
      <c r="M868" s="1" t="s">
        <v>5053</v>
      </c>
      <c r="N868" s="2">
        <v>60700</v>
      </c>
      <c r="O868" s="1" t="s">
        <v>108</v>
      </c>
      <c r="P868" s="2">
        <v>700</v>
      </c>
      <c r="Q868" s="1" t="s">
        <v>165</v>
      </c>
      <c r="R868" s="1" t="s">
        <v>40</v>
      </c>
      <c r="S868" s="1" t="s">
        <v>54</v>
      </c>
      <c r="T868" s="1" t="s">
        <v>42</v>
      </c>
      <c r="U868" s="1" t="s">
        <v>43</v>
      </c>
      <c r="V868" s="1" t="s">
        <v>55</v>
      </c>
      <c r="W868" s="1" t="s">
        <v>56</v>
      </c>
      <c r="X868" s="1" t="s">
        <v>43</v>
      </c>
      <c r="Y868" s="2" t="s">
        <v>43</v>
      </c>
      <c r="Z868" s="1" t="s">
        <v>46</v>
      </c>
      <c r="AA868" s="1" t="s">
        <v>289</v>
      </c>
    </row>
    <row r="869" spans="1:27" x14ac:dyDescent="0.25">
      <c r="A869" s="1" t="s">
        <v>2012</v>
      </c>
      <c r="B869" s="1" t="s">
        <v>2013</v>
      </c>
      <c r="C869" s="1" t="s">
        <v>540</v>
      </c>
      <c r="D869" s="1" t="s">
        <v>541</v>
      </c>
      <c r="E869" s="1" t="s">
        <v>30</v>
      </c>
      <c r="F869" s="1" t="s">
        <v>289</v>
      </c>
      <c r="G869" s="1" t="s">
        <v>5698</v>
      </c>
      <c r="H869" s="1" t="s">
        <v>5705</v>
      </c>
      <c r="I869" s="1" t="s">
        <v>7</v>
      </c>
      <c r="J869" s="1" t="s">
        <v>5700</v>
      </c>
      <c r="K869" s="1" t="s">
        <v>5100</v>
      </c>
      <c r="L869" s="1" t="s">
        <v>5101</v>
      </c>
      <c r="M869" s="1" t="s">
        <v>5053</v>
      </c>
      <c r="N869" s="2">
        <v>60700</v>
      </c>
      <c r="O869" s="1" t="s">
        <v>108</v>
      </c>
      <c r="P869" s="2">
        <v>700</v>
      </c>
      <c r="Q869" s="1" t="s">
        <v>165</v>
      </c>
      <c r="R869" s="1" t="s">
        <v>40</v>
      </c>
      <c r="S869" s="1" t="s">
        <v>54</v>
      </c>
      <c r="T869" s="1" t="s">
        <v>42</v>
      </c>
      <c r="U869" s="1" t="s">
        <v>43</v>
      </c>
      <c r="V869" s="1" t="s">
        <v>55</v>
      </c>
      <c r="W869" s="1" t="s">
        <v>56</v>
      </c>
      <c r="X869" s="1" t="s">
        <v>43</v>
      </c>
      <c r="Y869" s="2" t="s">
        <v>43</v>
      </c>
      <c r="Z869" s="1" t="s">
        <v>46</v>
      </c>
      <c r="AA869" s="1" t="s">
        <v>289</v>
      </c>
    </row>
    <row r="870" spans="1:27" x14ac:dyDescent="0.25">
      <c r="A870" s="1" t="s">
        <v>2012</v>
      </c>
      <c r="B870" s="1" t="s">
        <v>2013</v>
      </c>
      <c r="C870" s="1" t="s">
        <v>540</v>
      </c>
      <c r="D870" s="1" t="s">
        <v>541</v>
      </c>
      <c r="E870" s="1" t="s">
        <v>30</v>
      </c>
      <c r="F870" s="1" t="s">
        <v>289</v>
      </c>
      <c r="G870" s="1" t="s">
        <v>5698</v>
      </c>
      <c r="H870" s="1" t="s">
        <v>5706</v>
      </c>
      <c r="I870" s="1" t="s">
        <v>7</v>
      </c>
      <c r="J870" s="1" t="s">
        <v>5700</v>
      </c>
      <c r="K870" s="1" t="s">
        <v>5100</v>
      </c>
      <c r="L870" s="1" t="s">
        <v>5101</v>
      </c>
      <c r="M870" s="1" t="s">
        <v>5053</v>
      </c>
      <c r="N870" s="2">
        <v>60700</v>
      </c>
      <c r="O870" s="1" t="s">
        <v>108</v>
      </c>
      <c r="P870" s="2">
        <v>700</v>
      </c>
      <c r="Q870" s="1" t="s">
        <v>165</v>
      </c>
      <c r="R870" s="1" t="s">
        <v>40</v>
      </c>
      <c r="S870" s="1" t="s">
        <v>54</v>
      </c>
      <c r="T870" s="1" t="s">
        <v>42</v>
      </c>
      <c r="U870" s="1" t="s">
        <v>43</v>
      </c>
      <c r="V870" s="1" t="s">
        <v>55</v>
      </c>
      <c r="W870" s="1" t="s">
        <v>56</v>
      </c>
      <c r="X870" s="1" t="s">
        <v>43</v>
      </c>
      <c r="Y870" s="2" t="s">
        <v>43</v>
      </c>
      <c r="Z870" s="1" t="s">
        <v>46</v>
      </c>
      <c r="AA870" s="1" t="s">
        <v>289</v>
      </c>
    </row>
    <row r="871" spans="1:27" x14ac:dyDescent="0.25">
      <c r="A871" s="1" t="s">
        <v>2012</v>
      </c>
      <c r="B871" s="1" t="s">
        <v>2013</v>
      </c>
      <c r="C871" s="1" t="s">
        <v>540</v>
      </c>
      <c r="D871" s="1" t="s">
        <v>541</v>
      </c>
      <c r="E871" s="1" t="s">
        <v>30</v>
      </c>
      <c r="F871" s="1" t="s">
        <v>289</v>
      </c>
      <c r="G871" s="1" t="s">
        <v>5698</v>
      </c>
      <c r="H871" s="1" t="s">
        <v>5707</v>
      </c>
      <c r="I871" s="1" t="s">
        <v>7</v>
      </c>
      <c r="J871" s="1" t="s">
        <v>5700</v>
      </c>
      <c r="K871" s="1" t="s">
        <v>5100</v>
      </c>
      <c r="L871" s="1" t="s">
        <v>5101</v>
      </c>
      <c r="M871" s="1" t="s">
        <v>5053</v>
      </c>
      <c r="N871" s="2">
        <v>60700</v>
      </c>
      <c r="O871" s="1" t="s">
        <v>108</v>
      </c>
      <c r="P871" s="2">
        <v>1200</v>
      </c>
      <c r="Q871" s="1" t="s">
        <v>165</v>
      </c>
      <c r="R871" s="1" t="s">
        <v>40</v>
      </c>
      <c r="S871" s="1" t="s">
        <v>54</v>
      </c>
      <c r="T871" s="1" t="s">
        <v>42</v>
      </c>
      <c r="U871" s="1" t="s">
        <v>43</v>
      </c>
      <c r="V871" s="1" t="s">
        <v>55</v>
      </c>
      <c r="W871" s="1" t="s">
        <v>56</v>
      </c>
      <c r="X871" s="1" t="s">
        <v>43</v>
      </c>
      <c r="Y871" s="2" t="s">
        <v>43</v>
      </c>
      <c r="Z871" s="1" t="s">
        <v>46</v>
      </c>
      <c r="AA871" s="1" t="s">
        <v>289</v>
      </c>
    </row>
    <row r="872" spans="1:27" x14ac:dyDescent="0.25">
      <c r="A872" s="1" t="s">
        <v>2012</v>
      </c>
      <c r="B872" s="1" t="s">
        <v>2013</v>
      </c>
      <c r="C872" s="1" t="s">
        <v>540</v>
      </c>
      <c r="D872" s="1" t="s">
        <v>541</v>
      </c>
      <c r="E872" s="1" t="s">
        <v>30</v>
      </c>
      <c r="F872" s="1" t="s">
        <v>289</v>
      </c>
      <c r="G872" s="1" t="s">
        <v>5698</v>
      </c>
      <c r="H872" s="1" t="s">
        <v>5708</v>
      </c>
      <c r="I872" s="1" t="s">
        <v>7</v>
      </c>
      <c r="J872" s="1" t="s">
        <v>5700</v>
      </c>
      <c r="K872" s="1" t="s">
        <v>5100</v>
      </c>
      <c r="L872" s="1" t="s">
        <v>5101</v>
      </c>
      <c r="M872" s="1" t="s">
        <v>5053</v>
      </c>
      <c r="N872" s="2">
        <v>60700</v>
      </c>
      <c r="O872" s="1" t="s">
        <v>108</v>
      </c>
      <c r="P872" s="2">
        <v>5000</v>
      </c>
      <c r="Q872" s="1" t="s">
        <v>165</v>
      </c>
      <c r="R872" s="1" t="s">
        <v>40</v>
      </c>
      <c r="S872" s="1" t="s">
        <v>54</v>
      </c>
      <c r="T872" s="1" t="s">
        <v>42</v>
      </c>
      <c r="U872" s="1" t="s">
        <v>43</v>
      </c>
      <c r="V872" s="1" t="s">
        <v>55</v>
      </c>
      <c r="W872" s="1" t="s">
        <v>56</v>
      </c>
      <c r="X872" s="1" t="s">
        <v>43</v>
      </c>
      <c r="Y872" s="2" t="s">
        <v>43</v>
      </c>
      <c r="Z872" s="1" t="s">
        <v>46</v>
      </c>
      <c r="AA872" s="1" t="s">
        <v>289</v>
      </c>
    </row>
    <row r="873" spans="1:27" x14ac:dyDescent="0.25">
      <c r="A873" s="1" t="s">
        <v>2012</v>
      </c>
      <c r="B873" s="1" t="s">
        <v>2013</v>
      </c>
      <c r="C873" s="1" t="s">
        <v>540</v>
      </c>
      <c r="D873" s="1" t="s">
        <v>541</v>
      </c>
      <c r="E873" s="1" t="s">
        <v>30</v>
      </c>
      <c r="F873" s="1" t="s">
        <v>289</v>
      </c>
      <c r="G873" s="1" t="s">
        <v>5698</v>
      </c>
      <c r="H873" s="1" t="s">
        <v>5709</v>
      </c>
      <c r="I873" s="1" t="s">
        <v>7</v>
      </c>
      <c r="J873" s="1" t="s">
        <v>5700</v>
      </c>
      <c r="K873" s="1" t="s">
        <v>5100</v>
      </c>
      <c r="L873" s="1" t="s">
        <v>5101</v>
      </c>
      <c r="M873" s="1" t="s">
        <v>5053</v>
      </c>
      <c r="N873" s="2">
        <v>60700</v>
      </c>
      <c r="O873" s="1" t="s">
        <v>108</v>
      </c>
      <c r="P873" s="2">
        <v>5400</v>
      </c>
      <c r="Q873" s="1" t="s">
        <v>165</v>
      </c>
      <c r="R873" s="1" t="s">
        <v>40</v>
      </c>
      <c r="S873" s="1" t="s">
        <v>54</v>
      </c>
      <c r="T873" s="1" t="s">
        <v>42</v>
      </c>
      <c r="U873" s="1" t="s">
        <v>43</v>
      </c>
      <c r="V873" s="1" t="s">
        <v>55</v>
      </c>
      <c r="W873" s="1" t="s">
        <v>56</v>
      </c>
      <c r="X873" s="1" t="s">
        <v>43</v>
      </c>
      <c r="Y873" s="2" t="s">
        <v>43</v>
      </c>
      <c r="Z873" s="1" t="s">
        <v>46</v>
      </c>
      <c r="AA873" s="1" t="s">
        <v>289</v>
      </c>
    </row>
    <row r="874" spans="1:27" x14ac:dyDescent="0.25">
      <c r="A874" s="1" t="s">
        <v>2012</v>
      </c>
      <c r="B874" s="1" t="s">
        <v>2013</v>
      </c>
      <c r="C874" s="1" t="s">
        <v>540</v>
      </c>
      <c r="D874" s="1" t="s">
        <v>541</v>
      </c>
      <c r="E874" s="1" t="s">
        <v>30</v>
      </c>
      <c r="F874" s="1" t="s">
        <v>47</v>
      </c>
      <c r="G874" s="1" t="s">
        <v>6252</v>
      </c>
      <c r="H874" s="1" t="s">
        <v>6253</v>
      </c>
      <c r="I874" s="1" t="s">
        <v>7</v>
      </c>
      <c r="J874" s="1" t="s">
        <v>6254</v>
      </c>
      <c r="K874" s="1" t="s">
        <v>194</v>
      </c>
      <c r="L874" s="1" t="s">
        <v>195</v>
      </c>
      <c r="M874" s="1" t="s">
        <v>5928</v>
      </c>
      <c r="N874" s="2">
        <v>57600</v>
      </c>
      <c r="O874" s="1" t="s">
        <v>38</v>
      </c>
      <c r="P874" s="2">
        <v>57600</v>
      </c>
      <c r="Q874" s="1" t="s">
        <v>165</v>
      </c>
      <c r="R874" s="1" t="s">
        <v>40</v>
      </c>
      <c r="S874" s="1" t="s">
        <v>54</v>
      </c>
      <c r="T874" s="1" t="s">
        <v>42</v>
      </c>
      <c r="U874" s="1" t="s">
        <v>43</v>
      </c>
      <c r="V874" s="1" t="s">
        <v>55</v>
      </c>
      <c r="W874" s="1" t="s">
        <v>56</v>
      </c>
      <c r="X874" s="1" t="s">
        <v>43</v>
      </c>
      <c r="Y874" s="2" t="s">
        <v>43</v>
      </c>
      <c r="Z874" s="1" t="s">
        <v>46</v>
      </c>
      <c r="AA874" s="1" t="s">
        <v>174</v>
      </c>
    </row>
    <row r="875" spans="1:27" x14ac:dyDescent="0.25">
      <c r="A875" s="1" t="s">
        <v>2012</v>
      </c>
      <c r="B875" s="1" t="s">
        <v>2013</v>
      </c>
      <c r="C875" s="1" t="s">
        <v>540</v>
      </c>
      <c r="D875" s="1" t="s">
        <v>541</v>
      </c>
      <c r="E875" s="1" t="s">
        <v>30</v>
      </c>
      <c r="F875" s="1" t="s">
        <v>273</v>
      </c>
      <c r="G875" s="1" t="s">
        <v>6255</v>
      </c>
      <c r="H875" s="1" t="s">
        <v>6256</v>
      </c>
      <c r="I875" s="1" t="s">
        <v>7</v>
      </c>
      <c r="J875" s="1" t="s">
        <v>6257</v>
      </c>
      <c r="K875" s="1" t="s">
        <v>194</v>
      </c>
      <c r="L875" s="1" t="s">
        <v>195</v>
      </c>
      <c r="M875" s="1" t="s">
        <v>5928</v>
      </c>
      <c r="N875" s="2">
        <v>76800</v>
      </c>
      <c r="O875" s="1" t="s">
        <v>38</v>
      </c>
      <c r="P875" s="2">
        <v>76800</v>
      </c>
      <c r="Q875" s="1" t="s">
        <v>165</v>
      </c>
      <c r="R875" s="1" t="s">
        <v>40</v>
      </c>
      <c r="S875" s="1" t="s">
        <v>41</v>
      </c>
      <c r="T875" s="1" t="s">
        <v>42</v>
      </c>
      <c r="U875" s="1" t="s">
        <v>43</v>
      </c>
      <c r="V875" s="1" t="s">
        <v>55</v>
      </c>
      <c r="W875" s="1" t="s">
        <v>56</v>
      </c>
      <c r="X875" s="1" t="s">
        <v>43</v>
      </c>
      <c r="Y875" s="2" t="s">
        <v>43</v>
      </c>
      <c r="Z875" s="1" t="s">
        <v>46</v>
      </c>
      <c r="AA875" s="1" t="s">
        <v>174</v>
      </c>
    </row>
    <row r="876" spans="1:27" x14ac:dyDescent="0.25">
      <c r="A876" s="1" t="s">
        <v>2261</v>
      </c>
      <c r="B876" s="1" t="s">
        <v>2262</v>
      </c>
      <c r="C876" s="1" t="s">
        <v>540</v>
      </c>
      <c r="D876" s="1" t="s">
        <v>541</v>
      </c>
      <c r="E876" s="1" t="s">
        <v>30</v>
      </c>
      <c r="F876" s="1" t="s">
        <v>48</v>
      </c>
      <c r="G876" s="1" t="s">
        <v>2263</v>
      </c>
      <c r="H876" s="1" t="s">
        <v>2264</v>
      </c>
      <c r="I876" s="1" t="s">
        <v>7</v>
      </c>
      <c r="J876" s="1" t="s">
        <v>2265</v>
      </c>
      <c r="K876" s="1" t="s">
        <v>744</v>
      </c>
      <c r="L876" s="1" t="s">
        <v>745</v>
      </c>
      <c r="M876" s="1" t="s">
        <v>37</v>
      </c>
      <c r="N876" s="2">
        <v>157046</v>
      </c>
      <c r="O876" s="1" t="s">
        <v>38</v>
      </c>
      <c r="P876" s="2">
        <v>157046</v>
      </c>
      <c r="Q876" s="1" t="s">
        <v>83</v>
      </c>
      <c r="R876" s="1" t="s">
        <v>40</v>
      </c>
      <c r="S876" s="1" t="s">
        <v>54</v>
      </c>
      <c r="T876" s="1" t="s">
        <v>42</v>
      </c>
      <c r="U876" s="1" t="s">
        <v>43</v>
      </c>
      <c r="V876" s="1" t="s">
        <v>237</v>
      </c>
      <c r="W876" s="1" t="s">
        <v>238</v>
      </c>
      <c r="X876" s="1" t="s">
        <v>43</v>
      </c>
      <c r="Y876" s="2" t="s">
        <v>43</v>
      </c>
      <c r="Z876" s="1" t="s">
        <v>46</v>
      </c>
      <c r="AA876" s="1" t="s">
        <v>149</v>
      </c>
    </row>
    <row r="877" spans="1:27" x14ac:dyDescent="0.25">
      <c r="A877" s="1" t="s">
        <v>2261</v>
      </c>
      <c r="B877" s="1" t="s">
        <v>2262</v>
      </c>
      <c r="C877" s="1" t="s">
        <v>540</v>
      </c>
      <c r="D877" s="1" t="s">
        <v>541</v>
      </c>
      <c r="E877" s="1" t="s">
        <v>30</v>
      </c>
      <c r="F877" s="1" t="s">
        <v>48</v>
      </c>
      <c r="G877" s="1" t="s">
        <v>2266</v>
      </c>
      <c r="H877" s="1" t="s">
        <v>2267</v>
      </c>
      <c r="I877" s="1" t="s">
        <v>7</v>
      </c>
      <c r="J877" s="1" t="s">
        <v>2268</v>
      </c>
      <c r="K877" s="1" t="s">
        <v>2269</v>
      </c>
      <c r="L877" s="1" t="s">
        <v>2270</v>
      </c>
      <c r="M877" s="1" t="s">
        <v>37</v>
      </c>
      <c r="N877" s="2">
        <v>55500</v>
      </c>
      <c r="O877" s="1" t="s">
        <v>38</v>
      </c>
      <c r="P877" s="2">
        <v>55500</v>
      </c>
      <c r="Q877" s="1" t="s">
        <v>83</v>
      </c>
      <c r="R877" s="1" t="s">
        <v>40</v>
      </c>
      <c r="S877" s="1" t="s">
        <v>54</v>
      </c>
      <c r="T877" s="1" t="s">
        <v>42</v>
      </c>
      <c r="U877" s="1" t="s">
        <v>43</v>
      </c>
      <c r="V877" s="1" t="s">
        <v>55</v>
      </c>
      <c r="W877" s="1" t="s">
        <v>56</v>
      </c>
      <c r="X877" s="1" t="s">
        <v>43</v>
      </c>
      <c r="Y877" s="2" t="s">
        <v>43</v>
      </c>
      <c r="Z877" s="1" t="s">
        <v>46</v>
      </c>
      <c r="AA877" s="1" t="s">
        <v>189</v>
      </c>
    </row>
    <row r="878" spans="1:27" x14ac:dyDescent="0.25">
      <c r="A878" s="1" t="s">
        <v>3990</v>
      </c>
      <c r="B878" s="1" t="s">
        <v>3991</v>
      </c>
      <c r="C878" s="1" t="s">
        <v>540</v>
      </c>
      <c r="D878" s="1" t="s">
        <v>541</v>
      </c>
      <c r="E878" s="1" t="s">
        <v>30</v>
      </c>
      <c r="F878" s="1" t="s">
        <v>131</v>
      </c>
      <c r="G878" s="1" t="s">
        <v>3992</v>
      </c>
      <c r="H878" s="1" t="s">
        <v>3993</v>
      </c>
      <c r="I878" s="1" t="s">
        <v>7</v>
      </c>
      <c r="J878" s="1" t="s">
        <v>3994</v>
      </c>
      <c r="K878" s="1" t="s">
        <v>135</v>
      </c>
      <c r="L878" s="1" t="s">
        <v>136</v>
      </c>
      <c r="M878" s="1" t="s">
        <v>3402</v>
      </c>
      <c r="N878" s="2">
        <v>210000</v>
      </c>
      <c r="O878" s="1" t="s">
        <v>38</v>
      </c>
      <c r="P878" s="2">
        <v>210000</v>
      </c>
      <c r="Q878" s="1" t="s">
        <v>83</v>
      </c>
      <c r="R878" s="1" t="s">
        <v>40</v>
      </c>
      <c r="S878" s="1" t="s">
        <v>54</v>
      </c>
      <c r="T878" s="1" t="s">
        <v>42</v>
      </c>
      <c r="U878" s="1" t="s">
        <v>43</v>
      </c>
      <c r="V878" s="1" t="s">
        <v>55</v>
      </c>
      <c r="W878" s="1" t="s">
        <v>56</v>
      </c>
      <c r="X878" s="1" t="s">
        <v>43</v>
      </c>
      <c r="Y878" s="2" t="s">
        <v>43</v>
      </c>
      <c r="Z878" s="1" t="s">
        <v>46</v>
      </c>
      <c r="AA878" s="1" t="s">
        <v>69</v>
      </c>
    </row>
    <row r="879" spans="1:27" x14ac:dyDescent="0.25">
      <c r="A879" s="1" t="s">
        <v>3990</v>
      </c>
      <c r="B879" s="1" t="s">
        <v>3991</v>
      </c>
      <c r="C879" s="1" t="s">
        <v>540</v>
      </c>
      <c r="D879" s="1" t="s">
        <v>541</v>
      </c>
      <c r="E879" s="1" t="s">
        <v>30</v>
      </c>
      <c r="F879" s="1" t="s">
        <v>109</v>
      </c>
      <c r="G879" s="1" t="s">
        <v>6343</v>
      </c>
      <c r="H879" s="1" t="s">
        <v>6344</v>
      </c>
      <c r="I879" s="1" t="s">
        <v>7</v>
      </c>
      <c r="J879" s="1" t="s">
        <v>6345</v>
      </c>
      <c r="K879" s="1" t="s">
        <v>62</v>
      </c>
      <c r="L879" s="1" t="s">
        <v>63</v>
      </c>
      <c r="M879" s="1" t="s">
        <v>5928</v>
      </c>
      <c r="N879" s="2">
        <v>144000</v>
      </c>
      <c r="O879" s="1" t="s">
        <v>38</v>
      </c>
      <c r="P879" s="2">
        <v>144000</v>
      </c>
      <c r="Q879" s="1" t="s">
        <v>83</v>
      </c>
      <c r="R879" s="1" t="s">
        <v>40</v>
      </c>
      <c r="S879" s="1" t="s">
        <v>54</v>
      </c>
      <c r="T879" s="1" t="s">
        <v>42</v>
      </c>
      <c r="U879" s="1" t="s">
        <v>43</v>
      </c>
      <c r="V879" s="1" t="s">
        <v>55</v>
      </c>
      <c r="W879" s="1" t="s">
        <v>56</v>
      </c>
      <c r="X879" s="1" t="s">
        <v>43</v>
      </c>
      <c r="Y879" s="2" t="s">
        <v>43</v>
      </c>
      <c r="Z879" s="1" t="s">
        <v>46</v>
      </c>
      <c r="AA879" s="1" t="s">
        <v>131</v>
      </c>
    </row>
    <row r="880" spans="1:27" x14ac:dyDescent="0.25">
      <c r="A880" s="1" t="s">
        <v>2550</v>
      </c>
      <c r="B880" s="1" t="s">
        <v>2551</v>
      </c>
      <c r="C880" s="1" t="s">
        <v>540</v>
      </c>
      <c r="D880" s="1" t="s">
        <v>541</v>
      </c>
      <c r="E880" s="1" t="s">
        <v>30</v>
      </c>
      <c r="F880" s="1" t="s">
        <v>386</v>
      </c>
      <c r="G880" s="1" t="s">
        <v>2552</v>
      </c>
      <c r="H880" s="1" t="s">
        <v>2553</v>
      </c>
      <c r="I880" s="1" t="s">
        <v>7</v>
      </c>
      <c r="J880" s="1" t="s">
        <v>2554</v>
      </c>
      <c r="K880" s="1" t="s">
        <v>310</v>
      </c>
      <c r="L880" s="1" t="s">
        <v>311</v>
      </c>
      <c r="M880" s="1" t="s">
        <v>37</v>
      </c>
      <c r="N880" s="2">
        <v>48000</v>
      </c>
      <c r="O880" s="1" t="s">
        <v>38</v>
      </c>
      <c r="P880" s="2">
        <v>48000</v>
      </c>
      <c r="Q880" s="1" t="s">
        <v>39</v>
      </c>
      <c r="R880" s="1" t="s">
        <v>40</v>
      </c>
      <c r="S880" s="1" t="s">
        <v>41</v>
      </c>
      <c r="T880" s="1" t="s">
        <v>42</v>
      </c>
      <c r="U880" s="1" t="s">
        <v>43</v>
      </c>
      <c r="V880" s="1" t="s">
        <v>44</v>
      </c>
      <c r="W880" s="1" t="s">
        <v>45</v>
      </c>
      <c r="X880" s="1" t="s">
        <v>43</v>
      </c>
      <c r="Y880" s="2" t="s">
        <v>43</v>
      </c>
      <c r="Z880" s="1" t="s">
        <v>46</v>
      </c>
      <c r="AA880" s="1" t="s">
        <v>273</v>
      </c>
    </row>
    <row r="881" spans="1:27" x14ac:dyDescent="0.25">
      <c r="A881" s="1" t="s">
        <v>2550</v>
      </c>
      <c r="B881" s="1" t="s">
        <v>2551</v>
      </c>
      <c r="C881" s="1" t="s">
        <v>540</v>
      </c>
      <c r="D881" s="1" t="s">
        <v>541</v>
      </c>
      <c r="E881" s="1" t="s">
        <v>30</v>
      </c>
      <c r="F881" s="1" t="s">
        <v>149</v>
      </c>
      <c r="G881" s="1" t="s">
        <v>2555</v>
      </c>
      <c r="H881" s="1" t="s">
        <v>2556</v>
      </c>
      <c r="I881" s="1" t="s">
        <v>7</v>
      </c>
      <c r="J881" s="1" t="s">
        <v>2557</v>
      </c>
      <c r="K881" s="1" t="s">
        <v>648</v>
      </c>
      <c r="L881" s="1" t="s">
        <v>649</v>
      </c>
      <c r="M881" s="1" t="s">
        <v>37</v>
      </c>
      <c r="N881" s="2">
        <v>271589.74</v>
      </c>
      <c r="O881" s="1" t="s">
        <v>38</v>
      </c>
      <c r="P881" s="2">
        <v>271589.74</v>
      </c>
      <c r="Q881" s="1" t="s">
        <v>39</v>
      </c>
      <c r="R881" s="1" t="s">
        <v>40</v>
      </c>
      <c r="S881" s="1" t="s">
        <v>41</v>
      </c>
      <c r="T881" s="1" t="s">
        <v>42</v>
      </c>
      <c r="U881" s="1" t="s">
        <v>43</v>
      </c>
      <c r="V881" s="1" t="s">
        <v>44</v>
      </c>
      <c r="W881" s="1" t="s">
        <v>45</v>
      </c>
      <c r="X881" s="1" t="s">
        <v>43</v>
      </c>
      <c r="Y881" s="2" t="s">
        <v>43</v>
      </c>
      <c r="Z881" s="1" t="s">
        <v>46</v>
      </c>
      <c r="AA881" s="1" t="s">
        <v>149</v>
      </c>
    </row>
    <row r="882" spans="1:27" x14ac:dyDescent="0.25">
      <c r="A882" s="1" t="s">
        <v>2550</v>
      </c>
      <c r="B882" s="1" t="s">
        <v>2551</v>
      </c>
      <c r="C882" s="1" t="s">
        <v>540</v>
      </c>
      <c r="D882" s="1" t="s">
        <v>541</v>
      </c>
      <c r="E882" s="1" t="s">
        <v>30</v>
      </c>
      <c r="F882" s="1" t="s">
        <v>149</v>
      </c>
      <c r="G882" s="1" t="s">
        <v>2558</v>
      </c>
      <c r="H882" s="1" t="s">
        <v>2559</v>
      </c>
      <c r="I882" s="1" t="s">
        <v>7</v>
      </c>
      <c r="J882" s="1" t="s">
        <v>2560</v>
      </c>
      <c r="K882" s="1" t="s">
        <v>310</v>
      </c>
      <c r="L882" s="1" t="s">
        <v>311</v>
      </c>
      <c r="M882" s="1" t="s">
        <v>37</v>
      </c>
      <c r="N882" s="2">
        <v>371398.54</v>
      </c>
      <c r="O882" s="1" t="s">
        <v>38</v>
      </c>
      <c r="P882" s="2">
        <v>371398.54</v>
      </c>
      <c r="Q882" s="1" t="s">
        <v>83</v>
      </c>
      <c r="R882" s="1" t="s">
        <v>40</v>
      </c>
      <c r="S882" s="1" t="s">
        <v>41</v>
      </c>
      <c r="T882" s="1" t="s">
        <v>42</v>
      </c>
      <c r="U882" s="1" t="s">
        <v>43</v>
      </c>
      <c r="V882" s="1" t="s">
        <v>44</v>
      </c>
      <c r="W882" s="1" t="s">
        <v>45</v>
      </c>
      <c r="X882" s="1" t="s">
        <v>43</v>
      </c>
      <c r="Y882" s="2" t="s">
        <v>43</v>
      </c>
      <c r="Z882" s="1" t="s">
        <v>46</v>
      </c>
      <c r="AA882" s="1" t="s">
        <v>189</v>
      </c>
    </row>
    <row r="883" spans="1:27" x14ac:dyDescent="0.25">
      <c r="A883" s="1" t="s">
        <v>2808</v>
      </c>
      <c r="B883" s="1" t="s">
        <v>2809</v>
      </c>
      <c r="C883" s="1" t="s">
        <v>540</v>
      </c>
      <c r="D883" s="1" t="s">
        <v>541</v>
      </c>
      <c r="E883" s="1" t="s">
        <v>30</v>
      </c>
      <c r="F883" s="1" t="s">
        <v>386</v>
      </c>
      <c r="G883" s="1" t="s">
        <v>2810</v>
      </c>
      <c r="H883" s="1" t="s">
        <v>2811</v>
      </c>
      <c r="I883" s="1" t="s">
        <v>7</v>
      </c>
      <c r="J883" s="1" t="s">
        <v>2812</v>
      </c>
      <c r="K883" s="1" t="s">
        <v>1635</v>
      </c>
      <c r="L883" s="1" t="s">
        <v>1636</v>
      </c>
      <c r="M883" s="1" t="s">
        <v>37</v>
      </c>
      <c r="N883" s="2">
        <v>17880.45</v>
      </c>
      <c r="O883" s="1" t="s">
        <v>38</v>
      </c>
      <c r="P883" s="2">
        <v>17880.45</v>
      </c>
      <c r="Q883" s="1" t="s">
        <v>93</v>
      </c>
      <c r="R883" s="1" t="s">
        <v>94</v>
      </c>
      <c r="S883" s="1" t="s">
        <v>54</v>
      </c>
      <c r="T883" s="1" t="s">
        <v>42</v>
      </c>
      <c r="U883" s="1" t="s">
        <v>43</v>
      </c>
      <c r="V883" s="1" t="s">
        <v>55</v>
      </c>
      <c r="W883" s="1" t="s">
        <v>56</v>
      </c>
      <c r="X883" s="1" t="s">
        <v>43</v>
      </c>
      <c r="Y883" s="2">
        <v>17880.45</v>
      </c>
      <c r="Z883" s="1" t="s">
        <v>46</v>
      </c>
      <c r="AA883" s="1" t="s">
        <v>386</v>
      </c>
    </row>
    <row r="884" spans="1:27" x14ac:dyDescent="0.25">
      <c r="A884" s="1" t="s">
        <v>2808</v>
      </c>
      <c r="B884" s="1" t="s">
        <v>2809</v>
      </c>
      <c r="C884" s="1" t="s">
        <v>540</v>
      </c>
      <c r="D884" s="1" t="s">
        <v>541</v>
      </c>
      <c r="E884" s="1" t="s">
        <v>30</v>
      </c>
      <c r="F884" s="1" t="s">
        <v>386</v>
      </c>
      <c r="G884" s="1" t="s">
        <v>2813</v>
      </c>
      <c r="H884" s="1" t="s">
        <v>2814</v>
      </c>
      <c r="I884" s="1" t="s">
        <v>7</v>
      </c>
      <c r="J884" s="1" t="s">
        <v>2815</v>
      </c>
      <c r="K884" s="1" t="s">
        <v>1635</v>
      </c>
      <c r="L884" s="1" t="s">
        <v>1636</v>
      </c>
      <c r="M884" s="1" t="s">
        <v>37</v>
      </c>
      <c r="N884" s="2">
        <v>89.64</v>
      </c>
      <c r="O884" s="1" t="s">
        <v>38</v>
      </c>
      <c r="P884" s="2">
        <v>89.64</v>
      </c>
      <c r="Q884" s="1" t="s">
        <v>93</v>
      </c>
      <c r="R884" s="1" t="s">
        <v>94</v>
      </c>
      <c r="S884" s="1" t="s">
        <v>54</v>
      </c>
      <c r="T884" s="1" t="s">
        <v>42</v>
      </c>
      <c r="U884" s="1" t="s">
        <v>43</v>
      </c>
      <c r="V884" s="1" t="s">
        <v>55</v>
      </c>
      <c r="W884" s="1" t="s">
        <v>56</v>
      </c>
      <c r="X884" s="1" t="s">
        <v>43</v>
      </c>
      <c r="Y884" s="2">
        <v>89.64</v>
      </c>
      <c r="Z884" s="1" t="s">
        <v>46</v>
      </c>
      <c r="AA884" s="1" t="s">
        <v>386</v>
      </c>
    </row>
    <row r="885" spans="1:27" x14ac:dyDescent="0.25">
      <c r="A885" s="1" t="s">
        <v>2808</v>
      </c>
      <c r="B885" s="1" t="s">
        <v>2809</v>
      </c>
      <c r="C885" s="1" t="s">
        <v>540</v>
      </c>
      <c r="D885" s="1" t="s">
        <v>541</v>
      </c>
      <c r="E885" s="1" t="s">
        <v>30</v>
      </c>
      <c r="F885" s="1" t="s">
        <v>386</v>
      </c>
      <c r="G885" s="1" t="s">
        <v>2816</v>
      </c>
      <c r="H885" s="1" t="s">
        <v>2817</v>
      </c>
      <c r="I885" s="1" t="s">
        <v>7</v>
      </c>
      <c r="J885" s="1" t="s">
        <v>2818</v>
      </c>
      <c r="K885" s="1" t="s">
        <v>1635</v>
      </c>
      <c r="L885" s="1" t="s">
        <v>1636</v>
      </c>
      <c r="M885" s="1" t="s">
        <v>37</v>
      </c>
      <c r="N885" s="2">
        <v>18376.59</v>
      </c>
      <c r="O885" s="1" t="s">
        <v>38</v>
      </c>
      <c r="P885" s="2">
        <v>18376.59</v>
      </c>
      <c r="Q885" s="1" t="s">
        <v>93</v>
      </c>
      <c r="R885" s="1" t="s">
        <v>94</v>
      </c>
      <c r="S885" s="1" t="s">
        <v>54</v>
      </c>
      <c r="T885" s="1" t="s">
        <v>42</v>
      </c>
      <c r="U885" s="1" t="s">
        <v>43</v>
      </c>
      <c r="V885" s="1" t="s">
        <v>55</v>
      </c>
      <c r="W885" s="1" t="s">
        <v>56</v>
      </c>
      <c r="X885" s="1" t="s">
        <v>43</v>
      </c>
      <c r="Y885" s="2">
        <v>18376.59</v>
      </c>
      <c r="Z885" s="1" t="s">
        <v>46</v>
      </c>
      <c r="AA885" s="1" t="s">
        <v>386</v>
      </c>
    </row>
    <row r="886" spans="1:27" x14ac:dyDescent="0.25">
      <c r="A886" s="1" t="s">
        <v>2808</v>
      </c>
      <c r="B886" s="1" t="s">
        <v>2809</v>
      </c>
      <c r="C886" s="1" t="s">
        <v>540</v>
      </c>
      <c r="D886" s="1" t="s">
        <v>541</v>
      </c>
      <c r="E886" s="1" t="s">
        <v>30</v>
      </c>
      <c r="F886" s="1" t="s">
        <v>189</v>
      </c>
      <c r="G886" s="1" t="s">
        <v>2819</v>
      </c>
      <c r="H886" s="1" t="s">
        <v>2820</v>
      </c>
      <c r="I886" s="1" t="s">
        <v>7</v>
      </c>
      <c r="J886" s="1" t="s">
        <v>2821</v>
      </c>
      <c r="K886" s="1" t="s">
        <v>1635</v>
      </c>
      <c r="L886" s="1" t="s">
        <v>1636</v>
      </c>
      <c r="M886" s="1" t="s">
        <v>37</v>
      </c>
      <c r="N886" s="2">
        <v>4355.4399999999996</v>
      </c>
      <c r="O886" s="1" t="s">
        <v>38</v>
      </c>
      <c r="P886" s="2">
        <v>4355.4399999999996</v>
      </c>
      <c r="Q886" s="1" t="s">
        <v>93</v>
      </c>
      <c r="R886" s="1" t="s">
        <v>94</v>
      </c>
      <c r="S886" s="1" t="s">
        <v>54</v>
      </c>
      <c r="T886" s="1" t="s">
        <v>42</v>
      </c>
      <c r="U886" s="1" t="s">
        <v>43</v>
      </c>
      <c r="V886" s="1" t="s">
        <v>55</v>
      </c>
      <c r="W886" s="1" t="s">
        <v>56</v>
      </c>
      <c r="X886" s="1" t="s">
        <v>43</v>
      </c>
      <c r="Y886" s="2">
        <v>4355.4399999999996</v>
      </c>
      <c r="Z886" s="1" t="s">
        <v>46</v>
      </c>
      <c r="AA886" s="1" t="s">
        <v>189</v>
      </c>
    </row>
    <row r="887" spans="1:27" x14ac:dyDescent="0.25">
      <c r="A887" s="1" t="s">
        <v>2808</v>
      </c>
      <c r="B887" s="1" t="s">
        <v>2809</v>
      </c>
      <c r="C887" s="1" t="s">
        <v>540</v>
      </c>
      <c r="D887" s="1" t="s">
        <v>541</v>
      </c>
      <c r="E887" s="1" t="s">
        <v>30</v>
      </c>
      <c r="F887" s="1" t="s">
        <v>76</v>
      </c>
      <c r="G887" s="1" t="s">
        <v>2822</v>
      </c>
      <c r="H887" s="1" t="s">
        <v>2823</v>
      </c>
      <c r="I887" s="1" t="s">
        <v>7</v>
      </c>
      <c r="J887" s="1" t="s">
        <v>2824</v>
      </c>
      <c r="K887" s="1" t="s">
        <v>1635</v>
      </c>
      <c r="L887" s="1" t="s">
        <v>1636</v>
      </c>
      <c r="M887" s="1" t="s">
        <v>37</v>
      </c>
      <c r="N887" s="2">
        <v>10851870</v>
      </c>
      <c r="O887" s="1" t="s">
        <v>38</v>
      </c>
      <c r="P887" s="2">
        <v>10851870</v>
      </c>
      <c r="Q887" s="1" t="s">
        <v>93</v>
      </c>
      <c r="R887" s="1" t="s">
        <v>94</v>
      </c>
      <c r="S887" s="1" t="s">
        <v>54</v>
      </c>
      <c r="T887" s="1" t="s">
        <v>42</v>
      </c>
      <c r="U887" s="1" t="s">
        <v>43</v>
      </c>
      <c r="V887" s="1" t="s">
        <v>55</v>
      </c>
      <c r="W887" s="1" t="s">
        <v>56</v>
      </c>
      <c r="X887" s="1" t="s">
        <v>43</v>
      </c>
      <c r="Y887" s="2">
        <v>10851870</v>
      </c>
      <c r="Z887" s="1" t="s">
        <v>46</v>
      </c>
      <c r="AA887" s="1" t="s">
        <v>76</v>
      </c>
    </row>
    <row r="888" spans="1:27" x14ac:dyDescent="0.25">
      <c r="A888" s="1" t="s">
        <v>2808</v>
      </c>
      <c r="B888" s="1" t="s">
        <v>2809</v>
      </c>
      <c r="C888" s="1" t="s">
        <v>540</v>
      </c>
      <c r="D888" s="1" t="s">
        <v>541</v>
      </c>
      <c r="E888" s="1" t="s">
        <v>30</v>
      </c>
      <c r="F888" s="1" t="s">
        <v>76</v>
      </c>
      <c r="G888" s="1" t="s">
        <v>2825</v>
      </c>
      <c r="H888" s="1" t="s">
        <v>2826</v>
      </c>
      <c r="I888" s="1" t="s">
        <v>7</v>
      </c>
      <c r="J888" s="1" t="s">
        <v>2827</v>
      </c>
      <c r="K888" s="1" t="s">
        <v>1635</v>
      </c>
      <c r="L888" s="1" t="s">
        <v>1636</v>
      </c>
      <c r="M888" s="1" t="s">
        <v>37</v>
      </c>
      <c r="N888" s="2">
        <v>6502</v>
      </c>
      <c r="O888" s="1" t="s">
        <v>38</v>
      </c>
      <c r="P888" s="2">
        <v>6502</v>
      </c>
      <c r="Q888" s="1" t="s">
        <v>93</v>
      </c>
      <c r="R888" s="1" t="s">
        <v>94</v>
      </c>
      <c r="S888" s="1" t="s">
        <v>54</v>
      </c>
      <c r="T888" s="1" t="s">
        <v>42</v>
      </c>
      <c r="U888" s="1" t="s">
        <v>43</v>
      </c>
      <c r="V888" s="1" t="s">
        <v>55</v>
      </c>
      <c r="W888" s="1" t="s">
        <v>56</v>
      </c>
      <c r="X888" s="1" t="s">
        <v>43</v>
      </c>
      <c r="Y888" s="2">
        <v>6502</v>
      </c>
      <c r="Z888" s="1" t="s">
        <v>46</v>
      </c>
      <c r="AA888" s="1" t="s">
        <v>76</v>
      </c>
    </row>
    <row r="889" spans="1:27" x14ac:dyDescent="0.25">
      <c r="A889" s="1" t="s">
        <v>2808</v>
      </c>
      <c r="B889" s="1" t="s">
        <v>2809</v>
      </c>
      <c r="C889" s="1" t="s">
        <v>540</v>
      </c>
      <c r="D889" s="1" t="s">
        <v>541</v>
      </c>
      <c r="E889" s="1" t="s">
        <v>30</v>
      </c>
      <c r="F889" s="1" t="s">
        <v>174</v>
      </c>
      <c r="G889" s="1" t="s">
        <v>4200</v>
      </c>
      <c r="H889" s="1" t="s">
        <v>4201</v>
      </c>
      <c r="I889" s="1" t="s">
        <v>7</v>
      </c>
      <c r="J889" s="1" t="s">
        <v>4202</v>
      </c>
      <c r="K889" s="1" t="s">
        <v>135</v>
      </c>
      <c r="L889" s="1" t="s">
        <v>136</v>
      </c>
      <c r="M889" s="1" t="s">
        <v>3402</v>
      </c>
      <c r="N889" s="2">
        <v>500000</v>
      </c>
      <c r="O889" s="1" t="s">
        <v>38</v>
      </c>
      <c r="P889" s="2">
        <v>500000</v>
      </c>
      <c r="Q889" s="1" t="s">
        <v>83</v>
      </c>
      <c r="R889" s="1" t="s">
        <v>40</v>
      </c>
      <c r="S889" s="1" t="s">
        <v>54</v>
      </c>
      <c r="T889" s="1" t="s">
        <v>42</v>
      </c>
      <c r="U889" s="1" t="s">
        <v>43</v>
      </c>
      <c r="V889" s="1" t="s">
        <v>55</v>
      </c>
      <c r="W889" s="1" t="s">
        <v>56</v>
      </c>
      <c r="X889" s="1" t="s">
        <v>43</v>
      </c>
      <c r="Y889" s="2" t="s">
        <v>43</v>
      </c>
      <c r="Z889" s="1" t="s">
        <v>46</v>
      </c>
      <c r="AA889" s="1" t="s">
        <v>174</v>
      </c>
    </row>
    <row r="890" spans="1:27" x14ac:dyDescent="0.25">
      <c r="A890" s="1" t="s">
        <v>2070</v>
      </c>
      <c r="B890" s="1" t="s">
        <v>2071</v>
      </c>
      <c r="C890" s="1" t="s">
        <v>540</v>
      </c>
      <c r="D890" s="1" t="s">
        <v>541</v>
      </c>
      <c r="E890" s="1" t="s">
        <v>30</v>
      </c>
      <c r="F890" s="1" t="s">
        <v>141</v>
      </c>
      <c r="G890" s="1" t="s">
        <v>2072</v>
      </c>
      <c r="H890" s="1" t="s">
        <v>2073</v>
      </c>
      <c r="I890" s="1" t="s">
        <v>7</v>
      </c>
      <c r="J890" s="1" t="s">
        <v>2074</v>
      </c>
      <c r="K890" s="1" t="s">
        <v>495</v>
      </c>
      <c r="L890" s="1" t="s">
        <v>496</v>
      </c>
      <c r="M890" s="1" t="s">
        <v>37</v>
      </c>
      <c r="N890" s="2">
        <v>213450</v>
      </c>
      <c r="O890" s="1" t="s">
        <v>38</v>
      </c>
      <c r="P890" s="2">
        <v>213450</v>
      </c>
      <c r="Q890" s="1" t="s">
        <v>75</v>
      </c>
      <c r="R890" s="1" t="s">
        <v>40</v>
      </c>
      <c r="S890" s="1" t="s">
        <v>54</v>
      </c>
      <c r="T890" s="1" t="s">
        <v>42</v>
      </c>
      <c r="U890" s="1" t="s">
        <v>43</v>
      </c>
      <c r="V890" s="1" t="s">
        <v>55</v>
      </c>
      <c r="W890" s="1" t="s">
        <v>56</v>
      </c>
      <c r="X890" s="1" t="s">
        <v>43</v>
      </c>
      <c r="Y890" s="2" t="s">
        <v>43</v>
      </c>
      <c r="Z890" s="1" t="s">
        <v>46</v>
      </c>
      <c r="AA890" s="1" t="s">
        <v>155</v>
      </c>
    </row>
    <row r="891" spans="1:27" x14ac:dyDescent="0.25">
      <c r="A891" s="1" t="s">
        <v>2070</v>
      </c>
      <c r="B891" s="1" t="s">
        <v>2071</v>
      </c>
      <c r="C891" s="1" t="s">
        <v>540</v>
      </c>
      <c r="D891" s="1" t="s">
        <v>541</v>
      </c>
      <c r="E891" s="1" t="s">
        <v>30</v>
      </c>
      <c r="F891" s="1" t="s">
        <v>145</v>
      </c>
      <c r="G891" s="1" t="s">
        <v>2075</v>
      </c>
      <c r="H891" s="1" t="s">
        <v>2076</v>
      </c>
      <c r="I891" s="1" t="s">
        <v>7</v>
      </c>
      <c r="J891" s="1" t="s">
        <v>2077</v>
      </c>
      <c r="K891" s="1" t="s">
        <v>459</v>
      </c>
      <c r="L891" s="1" t="s">
        <v>460</v>
      </c>
      <c r="M891" s="1" t="s">
        <v>37</v>
      </c>
      <c r="N891" s="2">
        <v>210000</v>
      </c>
      <c r="O891" s="1" t="s">
        <v>108</v>
      </c>
      <c r="P891" s="2">
        <v>60000</v>
      </c>
      <c r="Q891" s="1" t="s">
        <v>165</v>
      </c>
      <c r="R891" s="1" t="s">
        <v>40</v>
      </c>
      <c r="S891" s="1" t="s">
        <v>54</v>
      </c>
      <c r="T891" s="1" t="s">
        <v>42</v>
      </c>
      <c r="U891" s="1" t="s">
        <v>43</v>
      </c>
      <c r="V891" s="1" t="s">
        <v>55</v>
      </c>
      <c r="W891" s="1" t="s">
        <v>56</v>
      </c>
      <c r="X891" s="1" t="s">
        <v>43</v>
      </c>
      <c r="Y891" s="2" t="s">
        <v>43</v>
      </c>
      <c r="Z891" s="1" t="s">
        <v>46</v>
      </c>
      <c r="AA891" s="1" t="s">
        <v>145</v>
      </c>
    </row>
    <row r="892" spans="1:27" x14ac:dyDescent="0.25">
      <c r="A892" s="1" t="s">
        <v>2070</v>
      </c>
      <c r="B892" s="1" t="s">
        <v>2071</v>
      </c>
      <c r="C892" s="1" t="s">
        <v>540</v>
      </c>
      <c r="D892" s="1" t="s">
        <v>541</v>
      </c>
      <c r="E892" s="1" t="s">
        <v>30</v>
      </c>
      <c r="F892" s="1" t="s">
        <v>57</v>
      </c>
      <c r="G892" s="1" t="s">
        <v>2078</v>
      </c>
      <c r="H892" s="1" t="s">
        <v>2079</v>
      </c>
      <c r="I892" s="1" t="s">
        <v>7</v>
      </c>
      <c r="J892" s="1" t="s">
        <v>2080</v>
      </c>
      <c r="K892" s="1" t="s">
        <v>363</v>
      </c>
      <c r="L892" s="1" t="s">
        <v>364</v>
      </c>
      <c r="M892" s="1" t="s">
        <v>37</v>
      </c>
      <c r="N892" s="2">
        <v>159836.04999999999</v>
      </c>
      <c r="O892" s="1" t="s">
        <v>108</v>
      </c>
      <c r="P892" s="2">
        <v>16393.439999999999</v>
      </c>
      <c r="Q892" s="1" t="s">
        <v>165</v>
      </c>
      <c r="R892" s="1" t="s">
        <v>40</v>
      </c>
      <c r="S892" s="1" t="s">
        <v>54</v>
      </c>
      <c r="T892" s="1" t="s">
        <v>42</v>
      </c>
      <c r="U892" s="1" t="s">
        <v>43</v>
      </c>
      <c r="V892" s="1" t="s">
        <v>237</v>
      </c>
      <c r="W892" s="1" t="s">
        <v>238</v>
      </c>
      <c r="X892" s="1" t="s">
        <v>43</v>
      </c>
      <c r="Y892" s="2" t="s">
        <v>43</v>
      </c>
      <c r="Z892" s="1" t="s">
        <v>46</v>
      </c>
      <c r="AA892" s="1" t="s">
        <v>57</v>
      </c>
    </row>
    <row r="893" spans="1:27" x14ac:dyDescent="0.25">
      <c r="A893" s="1" t="s">
        <v>2070</v>
      </c>
      <c r="B893" s="1" t="s">
        <v>2071</v>
      </c>
      <c r="C893" s="1" t="s">
        <v>540</v>
      </c>
      <c r="D893" s="1" t="s">
        <v>541</v>
      </c>
      <c r="E893" s="1" t="s">
        <v>30</v>
      </c>
      <c r="F893" s="1" t="s">
        <v>57</v>
      </c>
      <c r="G893" s="1" t="s">
        <v>2078</v>
      </c>
      <c r="H893" s="1" t="s">
        <v>2081</v>
      </c>
      <c r="I893" s="1" t="s">
        <v>7</v>
      </c>
      <c r="J893" s="1" t="s">
        <v>2080</v>
      </c>
      <c r="K893" s="1" t="s">
        <v>212</v>
      </c>
      <c r="L893" s="1" t="s">
        <v>213</v>
      </c>
      <c r="M893" s="1" t="s">
        <v>37</v>
      </c>
      <c r="N893" s="2">
        <v>159836.04999999999</v>
      </c>
      <c r="O893" s="1" t="s">
        <v>108</v>
      </c>
      <c r="P893" s="2">
        <v>8196.7199999999993</v>
      </c>
      <c r="Q893" s="1" t="s">
        <v>165</v>
      </c>
      <c r="R893" s="1" t="s">
        <v>40</v>
      </c>
      <c r="S893" s="1" t="s">
        <v>54</v>
      </c>
      <c r="T893" s="1" t="s">
        <v>42</v>
      </c>
      <c r="U893" s="1" t="s">
        <v>43</v>
      </c>
      <c r="V893" s="1" t="s">
        <v>237</v>
      </c>
      <c r="W893" s="1" t="s">
        <v>238</v>
      </c>
      <c r="X893" s="1" t="s">
        <v>43</v>
      </c>
      <c r="Y893" s="2" t="s">
        <v>43</v>
      </c>
      <c r="Z893" s="1" t="s">
        <v>46</v>
      </c>
      <c r="AA893" s="1" t="s">
        <v>57</v>
      </c>
    </row>
    <row r="894" spans="1:27" x14ac:dyDescent="0.25">
      <c r="A894" s="1" t="s">
        <v>2070</v>
      </c>
      <c r="B894" s="1" t="s">
        <v>2071</v>
      </c>
      <c r="C894" s="1" t="s">
        <v>540</v>
      </c>
      <c r="D894" s="1" t="s">
        <v>541</v>
      </c>
      <c r="E894" s="1" t="s">
        <v>30</v>
      </c>
      <c r="F894" s="1" t="s">
        <v>57</v>
      </c>
      <c r="G894" s="1" t="s">
        <v>2078</v>
      </c>
      <c r="H894" s="1" t="s">
        <v>2082</v>
      </c>
      <c r="I894" s="1" t="s">
        <v>7</v>
      </c>
      <c r="J894" s="1" t="s">
        <v>2080</v>
      </c>
      <c r="K894" s="1" t="s">
        <v>363</v>
      </c>
      <c r="L894" s="1" t="s">
        <v>364</v>
      </c>
      <c r="M894" s="1" t="s">
        <v>37</v>
      </c>
      <c r="N894" s="2">
        <v>159836.04999999999</v>
      </c>
      <c r="O894" s="1" t="s">
        <v>108</v>
      </c>
      <c r="P894" s="2">
        <v>4918.03</v>
      </c>
      <c r="Q894" s="1" t="s">
        <v>165</v>
      </c>
      <c r="R894" s="1" t="s">
        <v>40</v>
      </c>
      <c r="S894" s="1" t="s">
        <v>54</v>
      </c>
      <c r="T894" s="1" t="s">
        <v>42</v>
      </c>
      <c r="U894" s="1" t="s">
        <v>43</v>
      </c>
      <c r="V894" s="1" t="s">
        <v>237</v>
      </c>
      <c r="W894" s="1" t="s">
        <v>238</v>
      </c>
      <c r="X894" s="1" t="s">
        <v>43</v>
      </c>
      <c r="Y894" s="2" t="s">
        <v>43</v>
      </c>
      <c r="Z894" s="1" t="s">
        <v>46</v>
      </c>
      <c r="AA894" s="1" t="s">
        <v>57</v>
      </c>
    </row>
    <row r="895" spans="1:27" x14ac:dyDescent="0.25">
      <c r="A895" s="1" t="s">
        <v>2070</v>
      </c>
      <c r="B895" s="1" t="s">
        <v>2071</v>
      </c>
      <c r="C895" s="1" t="s">
        <v>540</v>
      </c>
      <c r="D895" s="1" t="s">
        <v>541</v>
      </c>
      <c r="E895" s="1" t="s">
        <v>30</v>
      </c>
      <c r="F895" s="1" t="s">
        <v>57</v>
      </c>
      <c r="G895" s="1" t="s">
        <v>2078</v>
      </c>
      <c r="H895" s="1" t="s">
        <v>2083</v>
      </c>
      <c r="I895" s="1" t="s">
        <v>7</v>
      </c>
      <c r="J895" s="1" t="s">
        <v>2080</v>
      </c>
      <c r="K895" s="1" t="s">
        <v>91</v>
      </c>
      <c r="L895" s="1" t="s">
        <v>92</v>
      </c>
      <c r="M895" s="1" t="s">
        <v>37</v>
      </c>
      <c r="N895" s="2">
        <v>159836.04999999999</v>
      </c>
      <c r="O895" s="1" t="s">
        <v>108</v>
      </c>
      <c r="P895" s="2">
        <v>9836.06</v>
      </c>
      <c r="Q895" s="1" t="s">
        <v>165</v>
      </c>
      <c r="R895" s="1" t="s">
        <v>40</v>
      </c>
      <c r="S895" s="1" t="s">
        <v>54</v>
      </c>
      <c r="T895" s="1" t="s">
        <v>42</v>
      </c>
      <c r="U895" s="1" t="s">
        <v>43</v>
      </c>
      <c r="V895" s="1" t="s">
        <v>237</v>
      </c>
      <c r="W895" s="1" t="s">
        <v>238</v>
      </c>
      <c r="X895" s="1" t="s">
        <v>43</v>
      </c>
      <c r="Y895" s="2" t="s">
        <v>43</v>
      </c>
      <c r="Z895" s="1" t="s">
        <v>46</v>
      </c>
      <c r="AA895" s="1" t="s">
        <v>57</v>
      </c>
    </row>
    <row r="896" spans="1:27" x14ac:dyDescent="0.25">
      <c r="A896" s="1" t="s">
        <v>2070</v>
      </c>
      <c r="B896" s="1" t="s">
        <v>2071</v>
      </c>
      <c r="C896" s="1" t="s">
        <v>540</v>
      </c>
      <c r="D896" s="1" t="s">
        <v>541</v>
      </c>
      <c r="E896" s="1" t="s">
        <v>30</v>
      </c>
      <c r="F896" s="1" t="s">
        <v>131</v>
      </c>
      <c r="G896" s="1" t="s">
        <v>2084</v>
      </c>
      <c r="H896" s="1" t="s">
        <v>2085</v>
      </c>
      <c r="I896" s="1" t="s">
        <v>7</v>
      </c>
      <c r="J896" s="1" t="s">
        <v>2086</v>
      </c>
      <c r="K896" s="1" t="s">
        <v>262</v>
      </c>
      <c r="L896" s="1" t="s">
        <v>263</v>
      </c>
      <c r="M896" s="1" t="s">
        <v>37</v>
      </c>
      <c r="N896" s="2">
        <v>140715.25</v>
      </c>
      <c r="O896" s="1" t="s">
        <v>38</v>
      </c>
      <c r="P896" s="2">
        <v>140715.25</v>
      </c>
      <c r="Q896" s="1" t="s">
        <v>75</v>
      </c>
      <c r="R896" s="1" t="s">
        <v>40</v>
      </c>
      <c r="S896" s="1" t="s">
        <v>41</v>
      </c>
      <c r="T896" s="1" t="s">
        <v>42</v>
      </c>
      <c r="U896" s="1" t="s">
        <v>43</v>
      </c>
      <c r="V896" s="1" t="s">
        <v>44</v>
      </c>
      <c r="W896" s="1" t="s">
        <v>45</v>
      </c>
      <c r="X896" s="1" t="s">
        <v>43</v>
      </c>
      <c r="Y896" s="2" t="s">
        <v>43</v>
      </c>
      <c r="Z896" s="1" t="s">
        <v>46</v>
      </c>
      <c r="AA896" s="1" t="s">
        <v>76</v>
      </c>
    </row>
    <row r="897" spans="1:27" x14ac:dyDescent="0.25">
      <c r="A897" s="1" t="s">
        <v>2070</v>
      </c>
      <c r="B897" s="1" t="s">
        <v>2071</v>
      </c>
      <c r="C897" s="1" t="s">
        <v>540</v>
      </c>
      <c r="D897" s="1" t="s">
        <v>541</v>
      </c>
      <c r="E897" s="1" t="s">
        <v>30</v>
      </c>
      <c r="F897" s="1" t="s">
        <v>109</v>
      </c>
      <c r="G897" s="1" t="s">
        <v>5710</v>
      </c>
      <c r="H897" s="1" t="s">
        <v>5711</v>
      </c>
      <c r="I897" s="1" t="s">
        <v>7</v>
      </c>
      <c r="J897" s="1" t="s">
        <v>5712</v>
      </c>
      <c r="K897" s="1" t="s">
        <v>2841</v>
      </c>
      <c r="L897" s="1" t="s">
        <v>2842</v>
      </c>
      <c r="M897" s="1" t="s">
        <v>5053</v>
      </c>
      <c r="N897" s="2">
        <v>184000</v>
      </c>
      <c r="O897" s="1" t="s">
        <v>38</v>
      </c>
      <c r="P897" s="2">
        <v>184000</v>
      </c>
      <c r="Q897" s="1" t="s">
        <v>75</v>
      </c>
      <c r="R897" s="1" t="s">
        <v>40</v>
      </c>
      <c r="S897" s="1" t="s">
        <v>54</v>
      </c>
      <c r="T897" s="1" t="s">
        <v>42</v>
      </c>
      <c r="U897" s="1" t="s">
        <v>43</v>
      </c>
      <c r="V897" s="1" t="s">
        <v>55</v>
      </c>
      <c r="W897" s="1" t="s">
        <v>56</v>
      </c>
      <c r="X897" s="1" t="s">
        <v>43</v>
      </c>
      <c r="Y897" s="2" t="s">
        <v>43</v>
      </c>
      <c r="Z897" s="1" t="s">
        <v>46</v>
      </c>
      <c r="AA897" s="1" t="s">
        <v>273</v>
      </c>
    </row>
    <row r="898" spans="1:27" x14ac:dyDescent="0.25">
      <c r="A898" s="1" t="s">
        <v>2070</v>
      </c>
      <c r="B898" s="1" t="s">
        <v>2071</v>
      </c>
      <c r="C898" s="1" t="s">
        <v>540</v>
      </c>
      <c r="D898" s="1" t="s">
        <v>541</v>
      </c>
      <c r="E898" s="1" t="s">
        <v>30</v>
      </c>
      <c r="F898" s="1" t="s">
        <v>145</v>
      </c>
      <c r="G898" s="1" t="s">
        <v>2075</v>
      </c>
      <c r="H898" s="1" t="s">
        <v>6258</v>
      </c>
      <c r="I898" s="1" t="s">
        <v>7</v>
      </c>
      <c r="J898" s="1" t="s">
        <v>2077</v>
      </c>
      <c r="K898" s="1" t="s">
        <v>363</v>
      </c>
      <c r="L898" s="1" t="s">
        <v>364</v>
      </c>
      <c r="M898" s="1" t="s">
        <v>5928</v>
      </c>
      <c r="N898" s="2">
        <v>210000</v>
      </c>
      <c r="O898" s="1" t="s">
        <v>108</v>
      </c>
      <c r="P898" s="2">
        <v>150000</v>
      </c>
      <c r="Q898" s="1" t="s">
        <v>165</v>
      </c>
      <c r="R898" s="1" t="s">
        <v>40</v>
      </c>
      <c r="S898" s="1" t="s">
        <v>54</v>
      </c>
      <c r="T898" s="1" t="s">
        <v>42</v>
      </c>
      <c r="U898" s="1" t="s">
        <v>43</v>
      </c>
      <c r="V898" s="1" t="s">
        <v>55</v>
      </c>
      <c r="W898" s="1" t="s">
        <v>56</v>
      </c>
      <c r="X898" s="1" t="s">
        <v>43</v>
      </c>
      <c r="Y898" s="2" t="s">
        <v>43</v>
      </c>
      <c r="Z898" s="1" t="s">
        <v>46</v>
      </c>
      <c r="AA898" s="1" t="s">
        <v>145</v>
      </c>
    </row>
    <row r="899" spans="1:27" x14ac:dyDescent="0.25">
      <c r="A899" s="1" t="s">
        <v>2026</v>
      </c>
      <c r="B899" s="1" t="s">
        <v>2027</v>
      </c>
      <c r="C899" s="1" t="s">
        <v>540</v>
      </c>
      <c r="D899" s="1" t="s">
        <v>541</v>
      </c>
      <c r="E899" s="1" t="s">
        <v>30</v>
      </c>
      <c r="F899" s="1" t="s">
        <v>149</v>
      </c>
      <c r="G899" s="1" t="s">
        <v>2028</v>
      </c>
      <c r="H899" s="1" t="s">
        <v>2029</v>
      </c>
      <c r="I899" s="1" t="s">
        <v>7</v>
      </c>
      <c r="J899" s="1" t="s">
        <v>2030</v>
      </c>
      <c r="K899" s="1" t="s">
        <v>135</v>
      </c>
      <c r="L899" s="1" t="s">
        <v>136</v>
      </c>
      <c r="M899" s="1" t="s">
        <v>37</v>
      </c>
      <c r="N899" s="2">
        <v>83439.63</v>
      </c>
      <c r="O899" s="1" t="s">
        <v>108</v>
      </c>
      <c r="P899" s="2">
        <v>2598.75</v>
      </c>
      <c r="Q899" s="1" t="s">
        <v>75</v>
      </c>
      <c r="R899" s="1" t="s">
        <v>40</v>
      </c>
      <c r="S899" s="1" t="s">
        <v>54</v>
      </c>
      <c r="T899" s="1" t="s">
        <v>42</v>
      </c>
      <c r="U899" s="1" t="s">
        <v>43</v>
      </c>
      <c r="V899" s="1" t="s">
        <v>55</v>
      </c>
      <c r="W899" s="1" t="s">
        <v>56</v>
      </c>
      <c r="X899" s="1" t="s">
        <v>43</v>
      </c>
      <c r="Y899" s="2" t="s">
        <v>43</v>
      </c>
      <c r="Z899" s="1" t="s">
        <v>46</v>
      </c>
      <c r="AA899" s="1" t="s">
        <v>69</v>
      </c>
    </row>
    <row r="900" spans="1:27" x14ac:dyDescent="0.25">
      <c r="A900" s="1" t="s">
        <v>2026</v>
      </c>
      <c r="B900" s="1" t="s">
        <v>2027</v>
      </c>
      <c r="C900" s="1" t="s">
        <v>540</v>
      </c>
      <c r="D900" s="1" t="s">
        <v>541</v>
      </c>
      <c r="E900" s="1" t="s">
        <v>30</v>
      </c>
      <c r="F900" s="1" t="s">
        <v>149</v>
      </c>
      <c r="G900" s="1" t="s">
        <v>2028</v>
      </c>
      <c r="H900" s="1" t="s">
        <v>2031</v>
      </c>
      <c r="I900" s="1" t="s">
        <v>7</v>
      </c>
      <c r="J900" s="1" t="s">
        <v>2030</v>
      </c>
      <c r="K900" s="1" t="s">
        <v>135</v>
      </c>
      <c r="L900" s="1" t="s">
        <v>136</v>
      </c>
      <c r="M900" s="1" t="s">
        <v>37</v>
      </c>
      <c r="N900" s="2">
        <v>83439.63</v>
      </c>
      <c r="O900" s="1" t="s">
        <v>108</v>
      </c>
      <c r="P900" s="2">
        <v>1925</v>
      </c>
      <c r="Q900" s="1" t="s">
        <v>75</v>
      </c>
      <c r="R900" s="1" t="s">
        <v>40</v>
      </c>
      <c r="S900" s="1" t="s">
        <v>54</v>
      </c>
      <c r="T900" s="1" t="s">
        <v>42</v>
      </c>
      <c r="U900" s="1" t="s">
        <v>43</v>
      </c>
      <c r="V900" s="1" t="s">
        <v>55</v>
      </c>
      <c r="W900" s="1" t="s">
        <v>56</v>
      </c>
      <c r="X900" s="1" t="s">
        <v>43</v>
      </c>
      <c r="Y900" s="2" t="s">
        <v>43</v>
      </c>
      <c r="Z900" s="1" t="s">
        <v>46</v>
      </c>
      <c r="AA900" s="1" t="s">
        <v>69</v>
      </c>
    </row>
    <row r="901" spans="1:27" x14ac:dyDescent="0.25">
      <c r="A901" s="1" t="s">
        <v>2026</v>
      </c>
      <c r="B901" s="1" t="s">
        <v>2027</v>
      </c>
      <c r="C901" s="1" t="s">
        <v>540</v>
      </c>
      <c r="D901" s="1" t="s">
        <v>541</v>
      </c>
      <c r="E901" s="1" t="s">
        <v>30</v>
      </c>
      <c r="F901" s="1" t="s">
        <v>149</v>
      </c>
      <c r="G901" s="1" t="s">
        <v>2028</v>
      </c>
      <c r="H901" s="1" t="s">
        <v>2032</v>
      </c>
      <c r="I901" s="1" t="s">
        <v>7</v>
      </c>
      <c r="J901" s="1" t="s">
        <v>2030</v>
      </c>
      <c r="K901" s="1" t="s">
        <v>135</v>
      </c>
      <c r="L901" s="1" t="s">
        <v>136</v>
      </c>
      <c r="M901" s="1" t="s">
        <v>37</v>
      </c>
      <c r="N901" s="2">
        <v>83439.63</v>
      </c>
      <c r="O901" s="1" t="s">
        <v>108</v>
      </c>
      <c r="P901" s="2">
        <v>50050</v>
      </c>
      <c r="Q901" s="1" t="s">
        <v>75</v>
      </c>
      <c r="R901" s="1" t="s">
        <v>40</v>
      </c>
      <c r="S901" s="1" t="s">
        <v>54</v>
      </c>
      <c r="T901" s="1" t="s">
        <v>42</v>
      </c>
      <c r="U901" s="1" t="s">
        <v>43</v>
      </c>
      <c r="V901" s="1" t="s">
        <v>55</v>
      </c>
      <c r="W901" s="1" t="s">
        <v>56</v>
      </c>
      <c r="X901" s="1" t="s">
        <v>43</v>
      </c>
      <c r="Y901" s="2" t="s">
        <v>43</v>
      </c>
      <c r="Z901" s="1" t="s">
        <v>46</v>
      </c>
      <c r="AA901" s="1" t="s">
        <v>69</v>
      </c>
    </row>
    <row r="902" spans="1:27" x14ac:dyDescent="0.25">
      <c r="A902" s="1" t="s">
        <v>2026</v>
      </c>
      <c r="B902" s="1" t="s">
        <v>2027</v>
      </c>
      <c r="C902" s="1" t="s">
        <v>540</v>
      </c>
      <c r="D902" s="1" t="s">
        <v>541</v>
      </c>
      <c r="E902" s="1" t="s">
        <v>30</v>
      </c>
      <c r="F902" s="1" t="s">
        <v>149</v>
      </c>
      <c r="G902" s="1" t="s">
        <v>2028</v>
      </c>
      <c r="H902" s="1" t="s">
        <v>2033</v>
      </c>
      <c r="I902" s="1" t="s">
        <v>7</v>
      </c>
      <c r="J902" s="1" t="s">
        <v>2030</v>
      </c>
      <c r="K902" s="1" t="s">
        <v>135</v>
      </c>
      <c r="L902" s="1" t="s">
        <v>136</v>
      </c>
      <c r="M902" s="1" t="s">
        <v>37</v>
      </c>
      <c r="N902" s="2">
        <v>83439.63</v>
      </c>
      <c r="O902" s="1" t="s">
        <v>108</v>
      </c>
      <c r="P902" s="2">
        <v>2281.13</v>
      </c>
      <c r="Q902" s="1" t="s">
        <v>75</v>
      </c>
      <c r="R902" s="1" t="s">
        <v>40</v>
      </c>
      <c r="S902" s="1" t="s">
        <v>54</v>
      </c>
      <c r="T902" s="1" t="s">
        <v>42</v>
      </c>
      <c r="U902" s="1" t="s">
        <v>43</v>
      </c>
      <c r="V902" s="1" t="s">
        <v>55</v>
      </c>
      <c r="W902" s="1" t="s">
        <v>56</v>
      </c>
      <c r="X902" s="1" t="s">
        <v>43</v>
      </c>
      <c r="Y902" s="2" t="s">
        <v>43</v>
      </c>
      <c r="Z902" s="1" t="s">
        <v>46</v>
      </c>
      <c r="AA902" s="1" t="s">
        <v>69</v>
      </c>
    </row>
    <row r="903" spans="1:27" x14ac:dyDescent="0.25">
      <c r="A903" s="1" t="s">
        <v>2026</v>
      </c>
      <c r="B903" s="1" t="s">
        <v>2027</v>
      </c>
      <c r="C903" s="1" t="s">
        <v>540</v>
      </c>
      <c r="D903" s="1" t="s">
        <v>541</v>
      </c>
      <c r="E903" s="1" t="s">
        <v>30</v>
      </c>
      <c r="F903" s="1" t="s">
        <v>149</v>
      </c>
      <c r="G903" s="1" t="s">
        <v>2028</v>
      </c>
      <c r="H903" s="1" t="s">
        <v>2034</v>
      </c>
      <c r="I903" s="1" t="s">
        <v>7</v>
      </c>
      <c r="J903" s="1" t="s">
        <v>2030</v>
      </c>
      <c r="K903" s="1" t="s">
        <v>135</v>
      </c>
      <c r="L903" s="1" t="s">
        <v>136</v>
      </c>
      <c r="M903" s="1" t="s">
        <v>37</v>
      </c>
      <c r="N903" s="2">
        <v>83439.63</v>
      </c>
      <c r="O903" s="1" t="s">
        <v>108</v>
      </c>
      <c r="P903" s="2">
        <v>1097.25</v>
      </c>
      <c r="Q903" s="1" t="s">
        <v>75</v>
      </c>
      <c r="R903" s="1" t="s">
        <v>40</v>
      </c>
      <c r="S903" s="1" t="s">
        <v>54</v>
      </c>
      <c r="T903" s="1" t="s">
        <v>42</v>
      </c>
      <c r="U903" s="1" t="s">
        <v>43</v>
      </c>
      <c r="V903" s="1" t="s">
        <v>55</v>
      </c>
      <c r="W903" s="1" t="s">
        <v>56</v>
      </c>
      <c r="X903" s="1" t="s">
        <v>43</v>
      </c>
      <c r="Y903" s="2" t="s">
        <v>43</v>
      </c>
      <c r="Z903" s="1" t="s">
        <v>46</v>
      </c>
      <c r="AA903" s="1" t="s">
        <v>69</v>
      </c>
    </row>
    <row r="904" spans="1:27" x14ac:dyDescent="0.25">
      <c r="A904" s="1" t="s">
        <v>2026</v>
      </c>
      <c r="B904" s="1" t="s">
        <v>2027</v>
      </c>
      <c r="C904" s="1" t="s">
        <v>540</v>
      </c>
      <c r="D904" s="1" t="s">
        <v>541</v>
      </c>
      <c r="E904" s="1" t="s">
        <v>30</v>
      </c>
      <c r="F904" s="1" t="s">
        <v>149</v>
      </c>
      <c r="G904" s="1" t="s">
        <v>2028</v>
      </c>
      <c r="H904" s="1" t="s">
        <v>2035</v>
      </c>
      <c r="I904" s="1" t="s">
        <v>7</v>
      </c>
      <c r="J904" s="1" t="s">
        <v>2030</v>
      </c>
      <c r="K904" s="1" t="s">
        <v>135</v>
      </c>
      <c r="L904" s="1" t="s">
        <v>136</v>
      </c>
      <c r="M904" s="1" t="s">
        <v>37</v>
      </c>
      <c r="N904" s="2">
        <v>83439.63</v>
      </c>
      <c r="O904" s="1" t="s">
        <v>108</v>
      </c>
      <c r="P904" s="2">
        <v>4200</v>
      </c>
      <c r="Q904" s="1" t="s">
        <v>75</v>
      </c>
      <c r="R904" s="1" t="s">
        <v>40</v>
      </c>
      <c r="S904" s="1" t="s">
        <v>54</v>
      </c>
      <c r="T904" s="1" t="s">
        <v>42</v>
      </c>
      <c r="U904" s="1" t="s">
        <v>43</v>
      </c>
      <c r="V904" s="1" t="s">
        <v>55</v>
      </c>
      <c r="W904" s="1" t="s">
        <v>56</v>
      </c>
      <c r="X904" s="1" t="s">
        <v>43</v>
      </c>
      <c r="Y904" s="2" t="s">
        <v>43</v>
      </c>
      <c r="Z904" s="1" t="s">
        <v>46</v>
      </c>
      <c r="AA904" s="1" t="s">
        <v>69</v>
      </c>
    </row>
    <row r="905" spans="1:27" x14ac:dyDescent="0.25">
      <c r="A905" s="1" t="s">
        <v>2026</v>
      </c>
      <c r="B905" s="1" t="s">
        <v>2027</v>
      </c>
      <c r="C905" s="1" t="s">
        <v>540</v>
      </c>
      <c r="D905" s="1" t="s">
        <v>541</v>
      </c>
      <c r="E905" s="1" t="s">
        <v>30</v>
      </c>
      <c r="F905" s="1" t="s">
        <v>149</v>
      </c>
      <c r="G905" s="1" t="s">
        <v>2028</v>
      </c>
      <c r="H905" s="1" t="s">
        <v>2036</v>
      </c>
      <c r="I905" s="1" t="s">
        <v>7</v>
      </c>
      <c r="J905" s="1" t="s">
        <v>2030</v>
      </c>
      <c r="K905" s="1" t="s">
        <v>135</v>
      </c>
      <c r="L905" s="1" t="s">
        <v>136</v>
      </c>
      <c r="M905" s="1" t="s">
        <v>37</v>
      </c>
      <c r="N905" s="2">
        <v>83439.63</v>
      </c>
      <c r="O905" s="1" t="s">
        <v>108</v>
      </c>
      <c r="P905" s="2">
        <v>3850</v>
      </c>
      <c r="Q905" s="1" t="s">
        <v>75</v>
      </c>
      <c r="R905" s="1" t="s">
        <v>40</v>
      </c>
      <c r="S905" s="1" t="s">
        <v>54</v>
      </c>
      <c r="T905" s="1" t="s">
        <v>42</v>
      </c>
      <c r="U905" s="1" t="s">
        <v>43</v>
      </c>
      <c r="V905" s="1" t="s">
        <v>55</v>
      </c>
      <c r="W905" s="1" t="s">
        <v>56</v>
      </c>
      <c r="X905" s="1" t="s">
        <v>43</v>
      </c>
      <c r="Y905" s="2" t="s">
        <v>43</v>
      </c>
      <c r="Z905" s="1" t="s">
        <v>46</v>
      </c>
      <c r="AA905" s="1" t="s">
        <v>69</v>
      </c>
    </row>
    <row r="906" spans="1:27" x14ac:dyDescent="0.25">
      <c r="A906" s="1" t="s">
        <v>2026</v>
      </c>
      <c r="B906" s="1" t="s">
        <v>2027</v>
      </c>
      <c r="C906" s="1" t="s">
        <v>540</v>
      </c>
      <c r="D906" s="1" t="s">
        <v>541</v>
      </c>
      <c r="E906" s="1" t="s">
        <v>30</v>
      </c>
      <c r="F906" s="1" t="s">
        <v>149</v>
      </c>
      <c r="G906" s="1" t="s">
        <v>2028</v>
      </c>
      <c r="H906" s="1" t="s">
        <v>2037</v>
      </c>
      <c r="I906" s="1" t="s">
        <v>7</v>
      </c>
      <c r="J906" s="1" t="s">
        <v>2030</v>
      </c>
      <c r="K906" s="1" t="s">
        <v>135</v>
      </c>
      <c r="L906" s="1" t="s">
        <v>136</v>
      </c>
      <c r="M906" s="1" t="s">
        <v>37</v>
      </c>
      <c r="N906" s="2">
        <v>83439.63</v>
      </c>
      <c r="O906" s="1" t="s">
        <v>108</v>
      </c>
      <c r="P906" s="2">
        <v>735</v>
      </c>
      <c r="Q906" s="1" t="s">
        <v>75</v>
      </c>
      <c r="R906" s="1" t="s">
        <v>40</v>
      </c>
      <c r="S906" s="1" t="s">
        <v>54</v>
      </c>
      <c r="T906" s="1" t="s">
        <v>42</v>
      </c>
      <c r="U906" s="1" t="s">
        <v>43</v>
      </c>
      <c r="V906" s="1" t="s">
        <v>55</v>
      </c>
      <c r="W906" s="1" t="s">
        <v>56</v>
      </c>
      <c r="X906" s="1" t="s">
        <v>43</v>
      </c>
      <c r="Y906" s="2" t="s">
        <v>43</v>
      </c>
      <c r="Z906" s="1" t="s">
        <v>46</v>
      </c>
      <c r="AA906" s="1" t="s">
        <v>69</v>
      </c>
    </row>
    <row r="907" spans="1:27" x14ac:dyDescent="0.25">
      <c r="A907" s="1" t="s">
        <v>2026</v>
      </c>
      <c r="B907" s="1" t="s">
        <v>2027</v>
      </c>
      <c r="C907" s="1" t="s">
        <v>540</v>
      </c>
      <c r="D907" s="1" t="s">
        <v>541</v>
      </c>
      <c r="E907" s="1" t="s">
        <v>30</v>
      </c>
      <c r="F907" s="1" t="s">
        <v>149</v>
      </c>
      <c r="G907" s="1" t="s">
        <v>2028</v>
      </c>
      <c r="H907" s="1" t="s">
        <v>2038</v>
      </c>
      <c r="I907" s="1" t="s">
        <v>7</v>
      </c>
      <c r="J907" s="1" t="s">
        <v>2030</v>
      </c>
      <c r="K907" s="1" t="s">
        <v>135</v>
      </c>
      <c r="L907" s="1" t="s">
        <v>136</v>
      </c>
      <c r="M907" s="1" t="s">
        <v>37</v>
      </c>
      <c r="N907" s="2">
        <v>83439.63</v>
      </c>
      <c r="O907" s="1" t="s">
        <v>108</v>
      </c>
      <c r="P907" s="2">
        <v>497</v>
      </c>
      <c r="Q907" s="1" t="s">
        <v>75</v>
      </c>
      <c r="R907" s="1" t="s">
        <v>40</v>
      </c>
      <c r="S907" s="1" t="s">
        <v>54</v>
      </c>
      <c r="T907" s="1" t="s">
        <v>42</v>
      </c>
      <c r="U907" s="1" t="s">
        <v>43</v>
      </c>
      <c r="V907" s="1" t="s">
        <v>55</v>
      </c>
      <c r="W907" s="1" t="s">
        <v>56</v>
      </c>
      <c r="X907" s="1" t="s">
        <v>43</v>
      </c>
      <c r="Y907" s="2" t="s">
        <v>43</v>
      </c>
      <c r="Z907" s="1" t="s">
        <v>46</v>
      </c>
      <c r="AA907" s="1" t="s">
        <v>69</v>
      </c>
    </row>
    <row r="908" spans="1:27" x14ac:dyDescent="0.25">
      <c r="A908" s="1" t="s">
        <v>2026</v>
      </c>
      <c r="B908" s="1" t="s">
        <v>2027</v>
      </c>
      <c r="C908" s="1" t="s">
        <v>540</v>
      </c>
      <c r="D908" s="1" t="s">
        <v>541</v>
      </c>
      <c r="E908" s="1" t="s">
        <v>30</v>
      </c>
      <c r="F908" s="1" t="s">
        <v>149</v>
      </c>
      <c r="G908" s="1" t="s">
        <v>2028</v>
      </c>
      <c r="H908" s="1" t="s">
        <v>2039</v>
      </c>
      <c r="I908" s="1" t="s">
        <v>7</v>
      </c>
      <c r="J908" s="1" t="s">
        <v>2030</v>
      </c>
      <c r="K908" s="1" t="s">
        <v>135</v>
      </c>
      <c r="L908" s="1" t="s">
        <v>136</v>
      </c>
      <c r="M908" s="1" t="s">
        <v>37</v>
      </c>
      <c r="N908" s="2">
        <v>83439.63</v>
      </c>
      <c r="O908" s="1" t="s">
        <v>108</v>
      </c>
      <c r="P908" s="2">
        <v>2100</v>
      </c>
      <c r="Q908" s="1" t="s">
        <v>75</v>
      </c>
      <c r="R908" s="1" t="s">
        <v>40</v>
      </c>
      <c r="S908" s="1" t="s">
        <v>54</v>
      </c>
      <c r="T908" s="1" t="s">
        <v>42</v>
      </c>
      <c r="U908" s="1" t="s">
        <v>43</v>
      </c>
      <c r="V908" s="1" t="s">
        <v>55</v>
      </c>
      <c r="W908" s="1" t="s">
        <v>56</v>
      </c>
      <c r="X908" s="1" t="s">
        <v>43</v>
      </c>
      <c r="Y908" s="2" t="s">
        <v>43</v>
      </c>
      <c r="Z908" s="1" t="s">
        <v>46</v>
      </c>
      <c r="AA908" s="1" t="s">
        <v>69</v>
      </c>
    </row>
    <row r="909" spans="1:27" x14ac:dyDescent="0.25">
      <c r="A909" s="1" t="s">
        <v>2026</v>
      </c>
      <c r="B909" s="1" t="s">
        <v>2027</v>
      </c>
      <c r="C909" s="1" t="s">
        <v>540</v>
      </c>
      <c r="D909" s="1" t="s">
        <v>541</v>
      </c>
      <c r="E909" s="1" t="s">
        <v>30</v>
      </c>
      <c r="F909" s="1" t="s">
        <v>149</v>
      </c>
      <c r="G909" s="1" t="s">
        <v>2028</v>
      </c>
      <c r="H909" s="1" t="s">
        <v>2040</v>
      </c>
      <c r="I909" s="1" t="s">
        <v>7</v>
      </c>
      <c r="J909" s="1" t="s">
        <v>2030</v>
      </c>
      <c r="K909" s="1" t="s">
        <v>135</v>
      </c>
      <c r="L909" s="1" t="s">
        <v>136</v>
      </c>
      <c r="M909" s="1" t="s">
        <v>37</v>
      </c>
      <c r="N909" s="2">
        <v>83439.63</v>
      </c>
      <c r="O909" s="1" t="s">
        <v>108</v>
      </c>
      <c r="P909" s="2">
        <v>2562</v>
      </c>
      <c r="Q909" s="1" t="s">
        <v>75</v>
      </c>
      <c r="R909" s="1" t="s">
        <v>40</v>
      </c>
      <c r="S909" s="1" t="s">
        <v>54</v>
      </c>
      <c r="T909" s="1" t="s">
        <v>42</v>
      </c>
      <c r="U909" s="1" t="s">
        <v>43</v>
      </c>
      <c r="V909" s="1" t="s">
        <v>55</v>
      </c>
      <c r="W909" s="1" t="s">
        <v>56</v>
      </c>
      <c r="X909" s="1" t="s">
        <v>43</v>
      </c>
      <c r="Y909" s="2" t="s">
        <v>43</v>
      </c>
      <c r="Z909" s="1" t="s">
        <v>46</v>
      </c>
      <c r="AA909" s="1" t="s">
        <v>69</v>
      </c>
    </row>
    <row r="910" spans="1:27" x14ac:dyDescent="0.25">
      <c r="A910" s="1" t="s">
        <v>2026</v>
      </c>
      <c r="B910" s="1" t="s">
        <v>2027</v>
      </c>
      <c r="C910" s="1" t="s">
        <v>540</v>
      </c>
      <c r="D910" s="1" t="s">
        <v>541</v>
      </c>
      <c r="E910" s="1" t="s">
        <v>30</v>
      </c>
      <c r="F910" s="1" t="s">
        <v>149</v>
      </c>
      <c r="G910" s="1" t="s">
        <v>2028</v>
      </c>
      <c r="H910" s="1" t="s">
        <v>2041</v>
      </c>
      <c r="I910" s="1" t="s">
        <v>7</v>
      </c>
      <c r="J910" s="1" t="s">
        <v>2030</v>
      </c>
      <c r="K910" s="1" t="s">
        <v>135</v>
      </c>
      <c r="L910" s="1" t="s">
        <v>136</v>
      </c>
      <c r="M910" s="1" t="s">
        <v>37</v>
      </c>
      <c r="N910" s="2">
        <v>83439.63</v>
      </c>
      <c r="O910" s="1" t="s">
        <v>108</v>
      </c>
      <c r="P910" s="2">
        <v>4256</v>
      </c>
      <c r="Q910" s="1" t="s">
        <v>75</v>
      </c>
      <c r="R910" s="1" t="s">
        <v>40</v>
      </c>
      <c r="S910" s="1" t="s">
        <v>54</v>
      </c>
      <c r="T910" s="1" t="s">
        <v>42</v>
      </c>
      <c r="U910" s="1" t="s">
        <v>43</v>
      </c>
      <c r="V910" s="1" t="s">
        <v>55</v>
      </c>
      <c r="W910" s="1" t="s">
        <v>56</v>
      </c>
      <c r="X910" s="1" t="s">
        <v>43</v>
      </c>
      <c r="Y910" s="2" t="s">
        <v>43</v>
      </c>
      <c r="Z910" s="1" t="s">
        <v>46</v>
      </c>
      <c r="AA910" s="1" t="s">
        <v>69</v>
      </c>
    </row>
    <row r="911" spans="1:27" x14ac:dyDescent="0.25">
      <c r="A911" s="1" t="s">
        <v>2026</v>
      </c>
      <c r="B911" s="1" t="s">
        <v>2027</v>
      </c>
      <c r="C911" s="1" t="s">
        <v>540</v>
      </c>
      <c r="D911" s="1" t="s">
        <v>541</v>
      </c>
      <c r="E911" s="1" t="s">
        <v>30</v>
      </c>
      <c r="F911" s="1" t="s">
        <v>149</v>
      </c>
      <c r="G911" s="1" t="s">
        <v>2028</v>
      </c>
      <c r="H911" s="1" t="s">
        <v>2042</v>
      </c>
      <c r="I911" s="1" t="s">
        <v>7</v>
      </c>
      <c r="J911" s="1" t="s">
        <v>2030</v>
      </c>
      <c r="K911" s="1" t="s">
        <v>135</v>
      </c>
      <c r="L911" s="1" t="s">
        <v>136</v>
      </c>
      <c r="M911" s="1" t="s">
        <v>37</v>
      </c>
      <c r="N911" s="2">
        <v>83439.63</v>
      </c>
      <c r="O911" s="1" t="s">
        <v>108</v>
      </c>
      <c r="P911" s="2">
        <v>4287.5</v>
      </c>
      <c r="Q911" s="1" t="s">
        <v>75</v>
      </c>
      <c r="R911" s="1" t="s">
        <v>40</v>
      </c>
      <c r="S911" s="1" t="s">
        <v>54</v>
      </c>
      <c r="T911" s="1" t="s">
        <v>42</v>
      </c>
      <c r="U911" s="1" t="s">
        <v>43</v>
      </c>
      <c r="V911" s="1" t="s">
        <v>55</v>
      </c>
      <c r="W911" s="1" t="s">
        <v>56</v>
      </c>
      <c r="X911" s="1" t="s">
        <v>43</v>
      </c>
      <c r="Y911" s="2" t="s">
        <v>43</v>
      </c>
      <c r="Z911" s="1" t="s">
        <v>46</v>
      </c>
      <c r="AA911" s="1" t="s">
        <v>69</v>
      </c>
    </row>
    <row r="912" spans="1:27" x14ac:dyDescent="0.25">
      <c r="A912" s="1" t="s">
        <v>2026</v>
      </c>
      <c r="B912" s="1" t="s">
        <v>2027</v>
      </c>
      <c r="C912" s="1" t="s">
        <v>540</v>
      </c>
      <c r="D912" s="1" t="s">
        <v>541</v>
      </c>
      <c r="E912" s="1" t="s">
        <v>30</v>
      </c>
      <c r="F912" s="1" t="s">
        <v>149</v>
      </c>
      <c r="G912" s="1" t="s">
        <v>2028</v>
      </c>
      <c r="H912" s="1" t="s">
        <v>2043</v>
      </c>
      <c r="I912" s="1" t="s">
        <v>7</v>
      </c>
      <c r="J912" s="1" t="s">
        <v>2030</v>
      </c>
      <c r="K912" s="1" t="s">
        <v>135</v>
      </c>
      <c r="L912" s="1" t="s">
        <v>136</v>
      </c>
      <c r="M912" s="1" t="s">
        <v>37</v>
      </c>
      <c r="N912" s="2">
        <v>83439.63</v>
      </c>
      <c r="O912" s="1" t="s">
        <v>108</v>
      </c>
      <c r="P912" s="2">
        <v>1600</v>
      </c>
      <c r="Q912" s="1" t="s">
        <v>75</v>
      </c>
      <c r="R912" s="1" t="s">
        <v>40</v>
      </c>
      <c r="S912" s="1" t="s">
        <v>54</v>
      </c>
      <c r="T912" s="1" t="s">
        <v>42</v>
      </c>
      <c r="U912" s="1" t="s">
        <v>43</v>
      </c>
      <c r="V912" s="1" t="s">
        <v>55</v>
      </c>
      <c r="W912" s="1" t="s">
        <v>56</v>
      </c>
      <c r="X912" s="1" t="s">
        <v>43</v>
      </c>
      <c r="Y912" s="2" t="s">
        <v>43</v>
      </c>
      <c r="Z912" s="1" t="s">
        <v>46</v>
      </c>
      <c r="AA912" s="1" t="s">
        <v>69</v>
      </c>
    </row>
    <row r="913" spans="1:27" x14ac:dyDescent="0.25">
      <c r="A913" s="1" t="s">
        <v>2026</v>
      </c>
      <c r="B913" s="1" t="s">
        <v>2027</v>
      </c>
      <c r="C913" s="1" t="s">
        <v>540</v>
      </c>
      <c r="D913" s="1" t="s">
        <v>541</v>
      </c>
      <c r="E913" s="1" t="s">
        <v>30</v>
      </c>
      <c r="F913" s="1" t="s">
        <v>149</v>
      </c>
      <c r="G913" s="1" t="s">
        <v>2028</v>
      </c>
      <c r="H913" s="1" t="s">
        <v>2044</v>
      </c>
      <c r="I913" s="1" t="s">
        <v>7</v>
      </c>
      <c r="J913" s="1" t="s">
        <v>2030</v>
      </c>
      <c r="K913" s="1" t="s">
        <v>135</v>
      </c>
      <c r="L913" s="1" t="s">
        <v>136</v>
      </c>
      <c r="M913" s="1" t="s">
        <v>37</v>
      </c>
      <c r="N913" s="2">
        <v>83439.63</v>
      </c>
      <c r="O913" s="1" t="s">
        <v>108</v>
      </c>
      <c r="P913" s="2">
        <v>1400</v>
      </c>
      <c r="Q913" s="1" t="s">
        <v>165</v>
      </c>
      <c r="R913" s="1" t="s">
        <v>40</v>
      </c>
      <c r="S913" s="1" t="s">
        <v>54</v>
      </c>
      <c r="T913" s="1" t="s">
        <v>42</v>
      </c>
      <c r="U913" s="1" t="s">
        <v>43</v>
      </c>
      <c r="V913" s="1" t="s">
        <v>55</v>
      </c>
      <c r="W913" s="1" t="s">
        <v>56</v>
      </c>
      <c r="X913" s="1" t="s">
        <v>43</v>
      </c>
      <c r="Y913" s="2" t="s">
        <v>43</v>
      </c>
      <c r="Z913" s="1" t="s">
        <v>46</v>
      </c>
      <c r="AA913" s="1" t="s">
        <v>69</v>
      </c>
    </row>
    <row r="914" spans="1:27" x14ac:dyDescent="0.25">
      <c r="A914" s="1" t="s">
        <v>2026</v>
      </c>
      <c r="B914" s="1" t="s">
        <v>2027</v>
      </c>
      <c r="C914" s="1" t="s">
        <v>540</v>
      </c>
      <c r="D914" s="1" t="s">
        <v>541</v>
      </c>
      <c r="E914" s="1" t="s">
        <v>30</v>
      </c>
      <c r="F914" s="1" t="s">
        <v>57</v>
      </c>
      <c r="G914" s="1" t="s">
        <v>2045</v>
      </c>
      <c r="H914" s="1" t="s">
        <v>2046</v>
      </c>
      <c r="I914" s="1" t="s">
        <v>7</v>
      </c>
      <c r="J914" s="1" t="s">
        <v>2047</v>
      </c>
      <c r="K914" s="1" t="s">
        <v>135</v>
      </c>
      <c r="L914" s="1" t="s">
        <v>136</v>
      </c>
      <c r="M914" s="1" t="s">
        <v>37</v>
      </c>
      <c r="N914" s="2">
        <v>100597.5</v>
      </c>
      <c r="O914" s="1" t="s">
        <v>108</v>
      </c>
      <c r="P914" s="2">
        <v>2160</v>
      </c>
      <c r="Q914" s="1" t="s">
        <v>83</v>
      </c>
      <c r="R914" s="1" t="s">
        <v>40</v>
      </c>
      <c r="S914" s="1" t="s">
        <v>54</v>
      </c>
      <c r="T914" s="1" t="s">
        <v>42</v>
      </c>
      <c r="U914" s="1" t="s">
        <v>43</v>
      </c>
      <c r="V914" s="1" t="s">
        <v>55</v>
      </c>
      <c r="W914" s="1" t="s">
        <v>56</v>
      </c>
      <c r="X914" s="1" t="s">
        <v>43</v>
      </c>
      <c r="Y914" s="2" t="s">
        <v>43</v>
      </c>
      <c r="Z914" s="1" t="s">
        <v>46</v>
      </c>
      <c r="AA914" s="1" t="s">
        <v>69</v>
      </c>
    </row>
    <row r="915" spans="1:27" x14ac:dyDescent="0.25">
      <c r="A915" s="1" t="s">
        <v>2026</v>
      </c>
      <c r="B915" s="1" t="s">
        <v>2027</v>
      </c>
      <c r="C915" s="1" t="s">
        <v>540</v>
      </c>
      <c r="D915" s="1" t="s">
        <v>541</v>
      </c>
      <c r="E915" s="1" t="s">
        <v>30</v>
      </c>
      <c r="F915" s="1" t="s">
        <v>57</v>
      </c>
      <c r="G915" s="1" t="s">
        <v>2045</v>
      </c>
      <c r="H915" s="1" t="s">
        <v>2048</v>
      </c>
      <c r="I915" s="1" t="s">
        <v>7</v>
      </c>
      <c r="J915" s="1" t="s">
        <v>2047</v>
      </c>
      <c r="K915" s="1" t="s">
        <v>135</v>
      </c>
      <c r="L915" s="1" t="s">
        <v>136</v>
      </c>
      <c r="M915" s="1" t="s">
        <v>37</v>
      </c>
      <c r="N915" s="2">
        <v>100597.5</v>
      </c>
      <c r="O915" s="1" t="s">
        <v>108</v>
      </c>
      <c r="P915" s="2">
        <v>1320</v>
      </c>
      <c r="Q915" s="1" t="s">
        <v>83</v>
      </c>
      <c r="R915" s="1" t="s">
        <v>40</v>
      </c>
      <c r="S915" s="1" t="s">
        <v>54</v>
      </c>
      <c r="T915" s="1" t="s">
        <v>42</v>
      </c>
      <c r="U915" s="1" t="s">
        <v>43</v>
      </c>
      <c r="V915" s="1" t="s">
        <v>55</v>
      </c>
      <c r="W915" s="1" t="s">
        <v>56</v>
      </c>
      <c r="X915" s="1" t="s">
        <v>43</v>
      </c>
      <c r="Y915" s="2" t="s">
        <v>43</v>
      </c>
      <c r="Z915" s="1" t="s">
        <v>46</v>
      </c>
      <c r="AA915" s="1" t="s">
        <v>69</v>
      </c>
    </row>
    <row r="916" spans="1:27" x14ac:dyDescent="0.25">
      <c r="A916" s="1" t="s">
        <v>2026</v>
      </c>
      <c r="B916" s="1" t="s">
        <v>2027</v>
      </c>
      <c r="C916" s="1" t="s">
        <v>540</v>
      </c>
      <c r="D916" s="1" t="s">
        <v>541</v>
      </c>
      <c r="E916" s="1" t="s">
        <v>30</v>
      </c>
      <c r="F916" s="1" t="s">
        <v>57</v>
      </c>
      <c r="G916" s="1" t="s">
        <v>2045</v>
      </c>
      <c r="H916" s="1" t="s">
        <v>2049</v>
      </c>
      <c r="I916" s="1" t="s">
        <v>7</v>
      </c>
      <c r="J916" s="1" t="s">
        <v>2047</v>
      </c>
      <c r="K916" s="1" t="s">
        <v>135</v>
      </c>
      <c r="L916" s="1" t="s">
        <v>136</v>
      </c>
      <c r="M916" s="1" t="s">
        <v>37</v>
      </c>
      <c r="N916" s="2">
        <v>100597.5</v>
      </c>
      <c r="O916" s="1" t="s">
        <v>108</v>
      </c>
      <c r="P916" s="2">
        <v>550</v>
      </c>
      <c r="Q916" s="1" t="s">
        <v>83</v>
      </c>
      <c r="R916" s="1" t="s">
        <v>40</v>
      </c>
      <c r="S916" s="1" t="s">
        <v>54</v>
      </c>
      <c r="T916" s="1" t="s">
        <v>42</v>
      </c>
      <c r="U916" s="1" t="s">
        <v>43</v>
      </c>
      <c r="V916" s="1" t="s">
        <v>55</v>
      </c>
      <c r="W916" s="1" t="s">
        <v>56</v>
      </c>
      <c r="X916" s="1" t="s">
        <v>43</v>
      </c>
      <c r="Y916" s="2" t="s">
        <v>43</v>
      </c>
      <c r="Z916" s="1" t="s">
        <v>46</v>
      </c>
      <c r="AA916" s="1" t="s">
        <v>69</v>
      </c>
    </row>
    <row r="917" spans="1:27" x14ac:dyDescent="0.25">
      <c r="A917" s="1" t="s">
        <v>2026</v>
      </c>
      <c r="B917" s="1" t="s">
        <v>2027</v>
      </c>
      <c r="C917" s="1" t="s">
        <v>540</v>
      </c>
      <c r="D917" s="1" t="s">
        <v>541</v>
      </c>
      <c r="E917" s="1" t="s">
        <v>30</v>
      </c>
      <c r="F917" s="1" t="s">
        <v>57</v>
      </c>
      <c r="G917" s="1" t="s">
        <v>2045</v>
      </c>
      <c r="H917" s="1" t="s">
        <v>2050</v>
      </c>
      <c r="I917" s="1" t="s">
        <v>7</v>
      </c>
      <c r="J917" s="1" t="s">
        <v>2047</v>
      </c>
      <c r="K917" s="1" t="s">
        <v>135</v>
      </c>
      <c r="L917" s="1" t="s">
        <v>136</v>
      </c>
      <c r="M917" s="1" t="s">
        <v>37</v>
      </c>
      <c r="N917" s="2">
        <v>100597.5</v>
      </c>
      <c r="O917" s="1" t="s">
        <v>108</v>
      </c>
      <c r="P917" s="2">
        <v>1940</v>
      </c>
      <c r="Q917" s="1" t="s">
        <v>83</v>
      </c>
      <c r="R917" s="1" t="s">
        <v>40</v>
      </c>
      <c r="S917" s="1" t="s">
        <v>54</v>
      </c>
      <c r="T917" s="1" t="s">
        <v>42</v>
      </c>
      <c r="U917" s="1" t="s">
        <v>43</v>
      </c>
      <c r="V917" s="1" t="s">
        <v>55</v>
      </c>
      <c r="W917" s="1" t="s">
        <v>56</v>
      </c>
      <c r="X917" s="1" t="s">
        <v>43</v>
      </c>
      <c r="Y917" s="2" t="s">
        <v>43</v>
      </c>
      <c r="Z917" s="1" t="s">
        <v>46</v>
      </c>
      <c r="AA917" s="1" t="s">
        <v>69</v>
      </c>
    </row>
    <row r="918" spans="1:27" x14ac:dyDescent="0.25">
      <c r="A918" s="1" t="s">
        <v>2026</v>
      </c>
      <c r="B918" s="1" t="s">
        <v>2027</v>
      </c>
      <c r="C918" s="1" t="s">
        <v>540</v>
      </c>
      <c r="D918" s="1" t="s">
        <v>541</v>
      </c>
      <c r="E918" s="1" t="s">
        <v>30</v>
      </c>
      <c r="F918" s="1" t="s">
        <v>57</v>
      </c>
      <c r="G918" s="1" t="s">
        <v>2045</v>
      </c>
      <c r="H918" s="1" t="s">
        <v>2051</v>
      </c>
      <c r="I918" s="1" t="s">
        <v>7</v>
      </c>
      <c r="J918" s="1" t="s">
        <v>2047</v>
      </c>
      <c r="K918" s="1" t="s">
        <v>135</v>
      </c>
      <c r="L918" s="1" t="s">
        <v>136</v>
      </c>
      <c r="M918" s="1" t="s">
        <v>37</v>
      </c>
      <c r="N918" s="2">
        <v>100597.5</v>
      </c>
      <c r="O918" s="1" t="s">
        <v>108</v>
      </c>
      <c r="P918" s="2">
        <v>390</v>
      </c>
      <c r="Q918" s="1" t="s">
        <v>83</v>
      </c>
      <c r="R918" s="1" t="s">
        <v>40</v>
      </c>
      <c r="S918" s="1" t="s">
        <v>54</v>
      </c>
      <c r="T918" s="1" t="s">
        <v>42</v>
      </c>
      <c r="U918" s="1" t="s">
        <v>43</v>
      </c>
      <c r="V918" s="1" t="s">
        <v>55</v>
      </c>
      <c r="W918" s="1" t="s">
        <v>56</v>
      </c>
      <c r="X918" s="1" t="s">
        <v>43</v>
      </c>
      <c r="Y918" s="2" t="s">
        <v>43</v>
      </c>
      <c r="Z918" s="1" t="s">
        <v>46</v>
      </c>
      <c r="AA918" s="1" t="s">
        <v>69</v>
      </c>
    </row>
    <row r="919" spans="1:27" x14ac:dyDescent="0.25">
      <c r="A919" s="1" t="s">
        <v>2026</v>
      </c>
      <c r="B919" s="1" t="s">
        <v>2027</v>
      </c>
      <c r="C919" s="1" t="s">
        <v>540</v>
      </c>
      <c r="D919" s="1" t="s">
        <v>541</v>
      </c>
      <c r="E919" s="1" t="s">
        <v>30</v>
      </c>
      <c r="F919" s="1" t="s">
        <v>57</v>
      </c>
      <c r="G919" s="1" t="s">
        <v>2045</v>
      </c>
      <c r="H919" s="1" t="s">
        <v>2052</v>
      </c>
      <c r="I919" s="1" t="s">
        <v>7</v>
      </c>
      <c r="J919" s="1" t="s">
        <v>2047</v>
      </c>
      <c r="K919" s="1" t="s">
        <v>135</v>
      </c>
      <c r="L919" s="1" t="s">
        <v>136</v>
      </c>
      <c r="M919" s="1" t="s">
        <v>37</v>
      </c>
      <c r="N919" s="2">
        <v>100597.5</v>
      </c>
      <c r="O919" s="1" t="s">
        <v>108</v>
      </c>
      <c r="P919" s="2">
        <v>427.5</v>
      </c>
      <c r="Q919" s="1" t="s">
        <v>83</v>
      </c>
      <c r="R919" s="1" t="s">
        <v>40</v>
      </c>
      <c r="S919" s="1" t="s">
        <v>54</v>
      </c>
      <c r="T919" s="1" t="s">
        <v>42</v>
      </c>
      <c r="U919" s="1" t="s">
        <v>43</v>
      </c>
      <c r="V919" s="1" t="s">
        <v>55</v>
      </c>
      <c r="W919" s="1" t="s">
        <v>56</v>
      </c>
      <c r="X919" s="1" t="s">
        <v>43</v>
      </c>
      <c r="Y919" s="2" t="s">
        <v>43</v>
      </c>
      <c r="Z919" s="1" t="s">
        <v>46</v>
      </c>
      <c r="AA919" s="1" t="s">
        <v>69</v>
      </c>
    </row>
    <row r="920" spans="1:27" x14ac:dyDescent="0.25">
      <c r="A920" s="1" t="s">
        <v>2026</v>
      </c>
      <c r="B920" s="1" t="s">
        <v>2027</v>
      </c>
      <c r="C920" s="1" t="s">
        <v>540</v>
      </c>
      <c r="D920" s="1" t="s">
        <v>541</v>
      </c>
      <c r="E920" s="1" t="s">
        <v>30</v>
      </c>
      <c r="F920" s="1" t="s">
        <v>57</v>
      </c>
      <c r="G920" s="1" t="s">
        <v>2045</v>
      </c>
      <c r="H920" s="1" t="s">
        <v>2053</v>
      </c>
      <c r="I920" s="1" t="s">
        <v>7</v>
      </c>
      <c r="J920" s="1" t="s">
        <v>2047</v>
      </c>
      <c r="K920" s="1" t="s">
        <v>135</v>
      </c>
      <c r="L920" s="1" t="s">
        <v>136</v>
      </c>
      <c r="M920" s="1" t="s">
        <v>37</v>
      </c>
      <c r="N920" s="2">
        <v>100597.5</v>
      </c>
      <c r="O920" s="1" t="s">
        <v>108</v>
      </c>
      <c r="P920" s="2">
        <v>660</v>
      </c>
      <c r="Q920" s="1" t="s">
        <v>83</v>
      </c>
      <c r="R920" s="1" t="s">
        <v>40</v>
      </c>
      <c r="S920" s="1" t="s">
        <v>54</v>
      </c>
      <c r="T920" s="1" t="s">
        <v>42</v>
      </c>
      <c r="U920" s="1" t="s">
        <v>43</v>
      </c>
      <c r="V920" s="1" t="s">
        <v>55</v>
      </c>
      <c r="W920" s="1" t="s">
        <v>56</v>
      </c>
      <c r="X920" s="1" t="s">
        <v>43</v>
      </c>
      <c r="Y920" s="2" t="s">
        <v>43</v>
      </c>
      <c r="Z920" s="1" t="s">
        <v>46</v>
      </c>
      <c r="AA920" s="1" t="s">
        <v>69</v>
      </c>
    </row>
    <row r="921" spans="1:27" x14ac:dyDescent="0.25">
      <c r="A921" s="1" t="s">
        <v>2026</v>
      </c>
      <c r="B921" s="1" t="s">
        <v>2027</v>
      </c>
      <c r="C921" s="1" t="s">
        <v>540</v>
      </c>
      <c r="D921" s="1" t="s">
        <v>541</v>
      </c>
      <c r="E921" s="1" t="s">
        <v>30</v>
      </c>
      <c r="F921" s="1" t="s">
        <v>57</v>
      </c>
      <c r="G921" s="1" t="s">
        <v>2045</v>
      </c>
      <c r="H921" s="1" t="s">
        <v>2054</v>
      </c>
      <c r="I921" s="1" t="s">
        <v>7</v>
      </c>
      <c r="J921" s="1" t="s">
        <v>2047</v>
      </c>
      <c r="K921" s="1" t="s">
        <v>135</v>
      </c>
      <c r="L921" s="1" t="s">
        <v>136</v>
      </c>
      <c r="M921" s="1" t="s">
        <v>37</v>
      </c>
      <c r="N921" s="2">
        <v>100597.5</v>
      </c>
      <c r="O921" s="1" t="s">
        <v>108</v>
      </c>
      <c r="P921" s="2">
        <v>240</v>
      </c>
      <c r="Q921" s="1" t="s">
        <v>83</v>
      </c>
      <c r="R921" s="1" t="s">
        <v>40</v>
      </c>
      <c r="S921" s="1" t="s">
        <v>54</v>
      </c>
      <c r="T921" s="1" t="s">
        <v>42</v>
      </c>
      <c r="U921" s="1" t="s">
        <v>43</v>
      </c>
      <c r="V921" s="1" t="s">
        <v>55</v>
      </c>
      <c r="W921" s="1" t="s">
        <v>56</v>
      </c>
      <c r="X921" s="1" t="s">
        <v>43</v>
      </c>
      <c r="Y921" s="2" t="s">
        <v>43</v>
      </c>
      <c r="Z921" s="1" t="s">
        <v>46</v>
      </c>
      <c r="AA921" s="1" t="s">
        <v>69</v>
      </c>
    </row>
    <row r="922" spans="1:27" x14ac:dyDescent="0.25">
      <c r="A922" s="1" t="s">
        <v>2026</v>
      </c>
      <c r="B922" s="1" t="s">
        <v>2027</v>
      </c>
      <c r="C922" s="1" t="s">
        <v>540</v>
      </c>
      <c r="D922" s="1" t="s">
        <v>541</v>
      </c>
      <c r="E922" s="1" t="s">
        <v>30</v>
      </c>
      <c r="F922" s="1" t="s">
        <v>57</v>
      </c>
      <c r="G922" s="1" t="s">
        <v>2045</v>
      </c>
      <c r="H922" s="1" t="s">
        <v>2055</v>
      </c>
      <c r="I922" s="1" t="s">
        <v>7</v>
      </c>
      <c r="J922" s="1" t="s">
        <v>2047</v>
      </c>
      <c r="K922" s="1" t="s">
        <v>135</v>
      </c>
      <c r="L922" s="1" t="s">
        <v>136</v>
      </c>
      <c r="M922" s="1" t="s">
        <v>37</v>
      </c>
      <c r="N922" s="2">
        <v>100597.5</v>
      </c>
      <c r="O922" s="1" t="s">
        <v>108</v>
      </c>
      <c r="P922" s="2">
        <v>250</v>
      </c>
      <c r="Q922" s="1" t="s">
        <v>83</v>
      </c>
      <c r="R922" s="1" t="s">
        <v>40</v>
      </c>
      <c r="S922" s="1" t="s">
        <v>54</v>
      </c>
      <c r="T922" s="1" t="s">
        <v>42</v>
      </c>
      <c r="U922" s="1" t="s">
        <v>43</v>
      </c>
      <c r="V922" s="1" t="s">
        <v>55</v>
      </c>
      <c r="W922" s="1" t="s">
        <v>56</v>
      </c>
      <c r="X922" s="1" t="s">
        <v>43</v>
      </c>
      <c r="Y922" s="2" t="s">
        <v>43</v>
      </c>
      <c r="Z922" s="1" t="s">
        <v>46</v>
      </c>
      <c r="AA922" s="1" t="s">
        <v>69</v>
      </c>
    </row>
    <row r="923" spans="1:27" x14ac:dyDescent="0.25">
      <c r="A923" s="1" t="s">
        <v>2026</v>
      </c>
      <c r="B923" s="1" t="s">
        <v>2027</v>
      </c>
      <c r="C923" s="1" t="s">
        <v>540</v>
      </c>
      <c r="D923" s="1" t="s">
        <v>541</v>
      </c>
      <c r="E923" s="1" t="s">
        <v>30</v>
      </c>
      <c r="F923" s="1" t="s">
        <v>57</v>
      </c>
      <c r="G923" s="1" t="s">
        <v>2045</v>
      </c>
      <c r="H923" s="1" t="s">
        <v>2056</v>
      </c>
      <c r="I923" s="1" t="s">
        <v>7</v>
      </c>
      <c r="J923" s="1" t="s">
        <v>2047</v>
      </c>
      <c r="K923" s="1" t="s">
        <v>135</v>
      </c>
      <c r="L923" s="1" t="s">
        <v>136</v>
      </c>
      <c r="M923" s="1" t="s">
        <v>37</v>
      </c>
      <c r="N923" s="2">
        <v>100597.5</v>
      </c>
      <c r="O923" s="1" t="s">
        <v>108</v>
      </c>
      <c r="P923" s="2">
        <v>640</v>
      </c>
      <c r="Q923" s="1" t="s">
        <v>83</v>
      </c>
      <c r="R923" s="1" t="s">
        <v>40</v>
      </c>
      <c r="S923" s="1" t="s">
        <v>54</v>
      </c>
      <c r="T923" s="1" t="s">
        <v>42</v>
      </c>
      <c r="U923" s="1" t="s">
        <v>43</v>
      </c>
      <c r="V923" s="1" t="s">
        <v>55</v>
      </c>
      <c r="W923" s="1" t="s">
        <v>56</v>
      </c>
      <c r="X923" s="1" t="s">
        <v>43</v>
      </c>
      <c r="Y923" s="2" t="s">
        <v>43</v>
      </c>
      <c r="Z923" s="1" t="s">
        <v>46</v>
      </c>
      <c r="AA923" s="1" t="s">
        <v>69</v>
      </c>
    </row>
    <row r="924" spans="1:27" x14ac:dyDescent="0.25">
      <c r="A924" s="1" t="s">
        <v>2026</v>
      </c>
      <c r="B924" s="1" t="s">
        <v>2027</v>
      </c>
      <c r="C924" s="1" t="s">
        <v>540</v>
      </c>
      <c r="D924" s="1" t="s">
        <v>541</v>
      </c>
      <c r="E924" s="1" t="s">
        <v>30</v>
      </c>
      <c r="F924" s="1" t="s">
        <v>57</v>
      </c>
      <c r="G924" s="1" t="s">
        <v>2045</v>
      </c>
      <c r="H924" s="1" t="s">
        <v>2057</v>
      </c>
      <c r="I924" s="1" t="s">
        <v>7</v>
      </c>
      <c r="J924" s="1" t="s">
        <v>2047</v>
      </c>
      <c r="K924" s="1" t="s">
        <v>135</v>
      </c>
      <c r="L924" s="1" t="s">
        <v>136</v>
      </c>
      <c r="M924" s="1" t="s">
        <v>37</v>
      </c>
      <c r="N924" s="2">
        <v>100597.5</v>
      </c>
      <c r="O924" s="1" t="s">
        <v>108</v>
      </c>
      <c r="P924" s="2">
        <v>4800</v>
      </c>
      <c r="Q924" s="1" t="s">
        <v>83</v>
      </c>
      <c r="R924" s="1" t="s">
        <v>40</v>
      </c>
      <c r="S924" s="1" t="s">
        <v>54</v>
      </c>
      <c r="T924" s="1" t="s">
        <v>42</v>
      </c>
      <c r="U924" s="1" t="s">
        <v>43</v>
      </c>
      <c r="V924" s="1" t="s">
        <v>55</v>
      </c>
      <c r="W924" s="1" t="s">
        <v>56</v>
      </c>
      <c r="X924" s="1" t="s">
        <v>43</v>
      </c>
      <c r="Y924" s="2" t="s">
        <v>43</v>
      </c>
      <c r="Z924" s="1" t="s">
        <v>46</v>
      </c>
      <c r="AA924" s="1" t="s">
        <v>69</v>
      </c>
    </row>
    <row r="925" spans="1:27" x14ac:dyDescent="0.25">
      <c r="A925" s="1" t="s">
        <v>2026</v>
      </c>
      <c r="B925" s="1" t="s">
        <v>2027</v>
      </c>
      <c r="C925" s="1" t="s">
        <v>540</v>
      </c>
      <c r="D925" s="1" t="s">
        <v>541</v>
      </c>
      <c r="E925" s="1" t="s">
        <v>30</v>
      </c>
      <c r="F925" s="1" t="s">
        <v>57</v>
      </c>
      <c r="G925" s="1" t="s">
        <v>2045</v>
      </c>
      <c r="H925" s="1" t="s">
        <v>2058</v>
      </c>
      <c r="I925" s="1" t="s">
        <v>7</v>
      </c>
      <c r="J925" s="1" t="s">
        <v>2047</v>
      </c>
      <c r="K925" s="1" t="s">
        <v>135</v>
      </c>
      <c r="L925" s="1" t="s">
        <v>136</v>
      </c>
      <c r="M925" s="1" t="s">
        <v>37</v>
      </c>
      <c r="N925" s="2">
        <v>100597.5</v>
      </c>
      <c r="O925" s="1" t="s">
        <v>108</v>
      </c>
      <c r="P925" s="2">
        <v>700</v>
      </c>
      <c r="Q925" s="1" t="s">
        <v>83</v>
      </c>
      <c r="R925" s="1" t="s">
        <v>40</v>
      </c>
      <c r="S925" s="1" t="s">
        <v>54</v>
      </c>
      <c r="T925" s="1" t="s">
        <v>42</v>
      </c>
      <c r="U925" s="1" t="s">
        <v>43</v>
      </c>
      <c r="V925" s="1" t="s">
        <v>55</v>
      </c>
      <c r="W925" s="1" t="s">
        <v>56</v>
      </c>
      <c r="X925" s="1" t="s">
        <v>43</v>
      </c>
      <c r="Y925" s="2" t="s">
        <v>43</v>
      </c>
      <c r="Z925" s="1" t="s">
        <v>46</v>
      </c>
      <c r="AA925" s="1" t="s">
        <v>69</v>
      </c>
    </row>
    <row r="926" spans="1:27" x14ac:dyDescent="0.25">
      <c r="A926" s="1" t="s">
        <v>2026</v>
      </c>
      <c r="B926" s="1" t="s">
        <v>2027</v>
      </c>
      <c r="C926" s="1" t="s">
        <v>540</v>
      </c>
      <c r="D926" s="1" t="s">
        <v>541</v>
      </c>
      <c r="E926" s="1" t="s">
        <v>30</v>
      </c>
      <c r="F926" s="1" t="s">
        <v>57</v>
      </c>
      <c r="G926" s="1" t="s">
        <v>2045</v>
      </c>
      <c r="H926" s="1" t="s">
        <v>2059</v>
      </c>
      <c r="I926" s="1" t="s">
        <v>7</v>
      </c>
      <c r="J926" s="1" t="s">
        <v>2047</v>
      </c>
      <c r="K926" s="1" t="s">
        <v>135</v>
      </c>
      <c r="L926" s="1" t="s">
        <v>136</v>
      </c>
      <c r="M926" s="1" t="s">
        <v>37</v>
      </c>
      <c r="N926" s="2">
        <v>100597.5</v>
      </c>
      <c r="O926" s="1" t="s">
        <v>108</v>
      </c>
      <c r="P926" s="2">
        <v>28800</v>
      </c>
      <c r="Q926" s="1" t="s">
        <v>83</v>
      </c>
      <c r="R926" s="1" t="s">
        <v>40</v>
      </c>
      <c r="S926" s="1" t="s">
        <v>54</v>
      </c>
      <c r="T926" s="1" t="s">
        <v>42</v>
      </c>
      <c r="U926" s="1" t="s">
        <v>43</v>
      </c>
      <c r="V926" s="1" t="s">
        <v>55</v>
      </c>
      <c r="W926" s="1" t="s">
        <v>56</v>
      </c>
      <c r="X926" s="1" t="s">
        <v>43</v>
      </c>
      <c r="Y926" s="2" t="s">
        <v>43</v>
      </c>
      <c r="Z926" s="1" t="s">
        <v>46</v>
      </c>
      <c r="AA926" s="1" t="s">
        <v>69</v>
      </c>
    </row>
    <row r="927" spans="1:27" x14ac:dyDescent="0.25">
      <c r="A927" s="1" t="s">
        <v>2026</v>
      </c>
      <c r="B927" s="1" t="s">
        <v>2027</v>
      </c>
      <c r="C927" s="1" t="s">
        <v>540</v>
      </c>
      <c r="D927" s="1" t="s">
        <v>541</v>
      </c>
      <c r="E927" s="1" t="s">
        <v>30</v>
      </c>
      <c r="F927" s="1" t="s">
        <v>57</v>
      </c>
      <c r="G927" s="1" t="s">
        <v>2045</v>
      </c>
      <c r="H927" s="1" t="s">
        <v>2060</v>
      </c>
      <c r="I927" s="1" t="s">
        <v>7</v>
      </c>
      <c r="J927" s="1" t="s">
        <v>2047</v>
      </c>
      <c r="K927" s="1" t="s">
        <v>135</v>
      </c>
      <c r="L927" s="1" t="s">
        <v>136</v>
      </c>
      <c r="M927" s="1" t="s">
        <v>37</v>
      </c>
      <c r="N927" s="2">
        <v>100597.5</v>
      </c>
      <c r="O927" s="1" t="s">
        <v>108</v>
      </c>
      <c r="P927" s="2">
        <v>24600</v>
      </c>
      <c r="Q927" s="1" t="s">
        <v>83</v>
      </c>
      <c r="R927" s="1" t="s">
        <v>40</v>
      </c>
      <c r="S927" s="1" t="s">
        <v>54</v>
      </c>
      <c r="T927" s="1" t="s">
        <v>42</v>
      </c>
      <c r="U927" s="1" t="s">
        <v>43</v>
      </c>
      <c r="V927" s="1" t="s">
        <v>55</v>
      </c>
      <c r="W927" s="1" t="s">
        <v>56</v>
      </c>
      <c r="X927" s="1" t="s">
        <v>43</v>
      </c>
      <c r="Y927" s="2" t="s">
        <v>43</v>
      </c>
      <c r="Z927" s="1" t="s">
        <v>46</v>
      </c>
      <c r="AA927" s="1" t="s">
        <v>69</v>
      </c>
    </row>
    <row r="928" spans="1:27" x14ac:dyDescent="0.25">
      <c r="A928" s="1" t="s">
        <v>2026</v>
      </c>
      <c r="B928" s="1" t="s">
        <v>2027</v>
      </c>
      <c r="C928" s="1" t="s">
        <v>540</v>
      </c>
      <c r="D928" s="1" t="s">
        <v>541</v>
      </c>
      <c r="E928" s="1" t="s">
        <v>30</v>
      </c>
      <c r="F928" s="1" t="s">
        <v>57</v>
      </c>
      <c r="G928" s="1" t="s">
        <v>2045</v>
      </c>
      <c r="H928" s="1" t="s">
        <v>2061</v>
      </c>
      <c r="I928" s="1" t="s">
        <v>7</v>
      </c>
      <c r="J928" s="1" t="s">
        <v>2047</v>
      </c>
      <c r="K928" s="1" t="s">
        <v>135</v>
      </c>
      <c r="L928" s="1" t="s">
        <v>136</v>
      </c>
      <c r="M928" s="1" t="s">
        <v>37</v>
      </c>
      <c r="N928" s="2">
        <v>100597.5</v>
      </c>
      <c r="O928" s="1" t="s">
        <v>108</v>
      </c>
      <c r="P928" s="2">
        <v>1700</v>
      </c>
      <c r="Q928" s="1" t="s">
        <v>83</v>
      </c>
      <c r="R928" s="1" t="s">
        <v>40</v>
      </c>
      <c r="S928" s="1" t="s">
        <v>54</v>
      </c>
      <c r="T928" s="1" t="s">
        <v>42</v>
      </c>
      <c r="U928" s="1" t="s">
        <v>43</v>
      </c>
      <c r="V928" s="1" t="s">
        <v>55</v>
      </c>
      <c r="W928" s="1" t="s">
        <v>56</v>
      </c>
      <c r="X928" s="1" t="s">
        <v>43</v>
      </c>
      <c r="Y928" s="2" t="s">
        <v>43</v>
      </c>
      <c r="Z928" s="1" t="s">
        <v>46</v>
      </c>
      <c r="AA928" s="1" t="s">
        <v>69</v>
      </c>
    </row>
    <row r="929" spans="1:27" x14ac:dyDescent="0.25">
      <c r="A929" s="1" t="s">
        <v>2026</v>
      </c>
      <c r="B929" s="1" t="s">
        <v>2027</v>
      </c>
      <c r="C929" s="1" t="s">
        <v>540</v>
      </c>
      <c r="D929" s="1" t="s">
        <v>541</v>
      </c>
      <c r="E929" s="1" t="s">
        <v>30</v>
      </c>
      <c r="F929" s="1" t="s">
        <v>57</v>
      </c>
      <c r="G929" s="1" t="s">
        <v>2045</v>
      </c>
      <c r="H929" s="1" t="s">
        <v>2062</v>
      </c>
      <c r="I929" s="1" t="s">
        <v>7</v>
      </c>
      <c r="J929" s="1" t="s">
        <v>2047</v>
      </c>
      <c r="K929" s="1" t="s">
        <v>135</v>
      </c>
      <c r="L929" s="1" t="s">
        <v>136</v>
      </c>
      <c r="M929" s="1" t="s">
        <v>37</v>
      </c>
      <c r="N929" s="2">
        <v>100597.5</v>
      </c>
      <c r="O929" s="1" t="s">
        <v>108</v>
      </c>
      <c r="P929" s="2">
        <v>5020</v>
      </c>
      <c r="Q929" s="1" t="s">
        <v>83</v>
      </c>
      <c r="R929" s="1" t="s">
        <v>40</v>
      </c>
      <c r="S929" s="1" t="s">
        <v>54</v>
      </c>
      <c r="T929" s="1" t="s">
        <v>42</v>
      </c>
      <c r="U929" s="1" t="s">
        <v>43</v>
      </c>
      <c r="V929" s="1" t="s">
        <v>55</v>
      </c>
      <c r="W929" s="1" t="s">
        <v>56</v>
      </c>
      <c r="X929" s="1" t="s">
        <v>43</v>
      </c>
      <c r="Y929" s="2" t="s">
        <v>43</v>
      </c>
      <c r="Z929" s="1" t="s">
        <v>46</v>
      </c>
      <c r="AA929" s="1" t="s">
        <v>69</v>
      </c>
    </row>
    <row r="930" spans="1:27" x14ac:dyDescent="0.25">
      <c r="A930" s="1" t="s">
        <v>2026</v>
      </c>
      <c r="B930" s="1" t="s">
        <v>2027</v>
      </c>
      <c r="C930" s="1" t="s">
        <v>540</v>
      </c>
      <c r="D930" s="1" t="s">
        <v>541</v>
      </c>
      <c r="E930" s="1" t="s">
        <v>30</v>
      </c>
      <c r="F930" s="1" t="s">
        <v>57</v>
      </c>
      <c r="G930" s="1" t="s">
        <v>2045</v>
      </c>
      <c r="H930" s="1" t="s">
        <v>2063</v>
      </c>
      <c r="I930" s="1" t="s">
        <v>7</v>
      </c>
      <c r="J930" s="1" t="s">
        <v>2047</v>
      </c>
      <c r="K930" s="1" t="s">
        <v>135</v>
      </c>
      <c r="L930" s="1" t="s">
        <v>136</v>
      </c>
      <c r="M930" s="1" t="s">
        <v>37</v>
      </c>
      <c r="N930" s="2">
        <v>100597.5</v>
      </c>
      <c r="O930" s="1" t="s">
        <v>108</v>
      </c>
      <c r="P930" s="2">
        <v>26400</v>
      </c>
      <c r="Q930" s="1" t="s">
        <v>83</v>
      </c>
      <c r="R930" s="1" t="s">
        <v>40</v>
      </c>
      <c r="S930" s="1" t="s">
        <v>54</v>
      </c>
      <c r="T930" s="1" t="s">
        <v>42</v>
      </c>
      <c r="U930" s="1" t="s">
        <v>43</v>
      </c>
      <c r="V930" s="1" t="s">
        <v>55</v>
      </c>
      <c r="W930" s="1" t="s">
        <v>56</v>
      </c>
      <c r="X930" s="1" t="s">
        <v>43</v>
      </c>
      <c r="Y930" s="2" t="s">
        <v>43</v>
      </c>
      <c r="Z930" s="1" t="s">
        <v>46</v>
      </c>
      <c r="AA930" s="1" t="s">
        <v>69</v>
      </c>
    </row>
    <row r="931" spans="1:27" x14ac:dyDescent="0.25">
      <c r="A931" s="1" t="s">
        <v>2026</v>
      </c>
      <c r="B931" s="1" t="s">
        <v>2027</v>
      </c>
      <c r="C931" s="1" t="s">
        <v>540</v>
      </c>
      <c r="D931" s="1" t="s">
        <v>541</v>
      </c>
      <c r="E931" s="1" t="s">
        <v>30</v>
      </c>
      <c r="F931" s="1" t="s">
        <v>112</v>
      </c>
      <c r="G931" s="1" t="s">
        <v>2064</v>
      </c>
      <c r="H931" s="1" t="s">
        <v>2065</v>
      </c>
      <c r="I931" s="1" t="s">
        <v>7</v>
      </c>
      <c r="J931" s="1" t="s">
        <v>2066</v>
      </c>
      <c r="K931" s="1" t="s">
        <v>135</v>
      </c>
      <c r="L931" s="1" t="s">
        <v>136</v>
      </c>
      <c r="M931" s="1" t="s">
        <v>37</v>
      </c>
      <c r="N931" s="2">
        <v>93222</v>
      </c>
      <c r="O931" s="1" t="s">
        <v>108</v>
      </c>
      <c r="P931" s="2">
        <v>11150</v>
      </c>
      <c r="Q931" s="1" t="s">
        <v>83</v>
      </c>
      <c r="R931" s="1" t="s">
        <v>40</v>
      </c>
      <c r="S931" s="1" t="s">
        <v>54</v>
      </c>
      <c r="T931" s="1" t="s">
        <v>42</v>
      </c>
      <c r="U931" s="1" t="s">
        <v>43</v>
      </c>
      <c r="V931" s="1" t="s">
        <v>55</v>
      </c>
      <c r="W931" s="1" t="s">
        <v>56</v>
      </c>
      <c r="X931" s="1" t="s">
        <v>43</v>
      </c>
      <c r="Y931" s="2" t="s">
        <v>43</v>
      </c>
      <c r="Z931" s="1" t="s">
        <v>46</v>
      </c>
      <c r="AA931" s="1" t="s">
        <v>183</v>
      </c>
    </row>
    <row r="932" spans="1:27" x14ac:dyDescent="0.25">
      <c r="A932" s="1" t="s">
        <v>2026</v>
      </c>
      <c r="B932" s="1" t="s">
        <v>2027</v>
      </c>
      <c r="C932" s="1" t="s">
        <v>540</v>
      </c>
      <c r="D932" s="1" t="s">
        <v>541</v>
      </c>
      <c r="E932" s="1" t="s">
        <v>30</v>
      </c>
      <c r="F932" s="1" t="s">
        <v>112</v>
      </c>
      <c r="G932" s="1" t="s">
        <v>2064</v>
      </c>
      <c r="H932" s="1" t="s">
        <v>2067</v>
      </c>
      <c r="I932" s="1" t="s">
        <v>7</v>
      </c>
      <c r="J932" s="1" t="s">
        <v>2066</v>
      </c>
      <c r="K932" s="1" t="s">
        <v>135</v>
      </c>
      <c r="L932" s="1" t="s">
        <v>136</v>
      </c>
      <c r="M932" s="1" t="s">
        <v>37</v>
      </c>
      <c r="N932" s="2">
        <v>93222</v>
      </c>
      <c r="O932" s="1" t="s">
        <v>108</v>
      </c>
      <c r="P932" s="2">
        <v>4600</v>
      </c>
      <c r="Q932" s="1" t="s">
        <v>83</v>
      </c>
      <c r="R932" s="1" t="s">
        <v>40</v>
      </c>
      <c r="S932" s="1" t="s">
        <v>54</v>
      </c>
      <c r="T932" s="1" t="s">
        <v>42</v>
      </c>
      <c r="U932" s="1" t="s">
        <v>43</v>
      </c>
      <c r="V932" s="1" t="s">
        <v>55</v>
      </c>
      <c r="W932" s="1" t="s">
        <v>56</v>
      </c>
      <c r="X932" s="1" t="s">
        <v>43</v>
      </c>
      <c r="Y932" s="2" t="s">
        <v>43</v>
      </c>
      <c r="Z932" s="1" t="s">
        <v>46</v>
      </c>
      <c r="AA932" s="1" t="s">
        <v>183</v>
      </c>
    </row>
    <row r="933" spans="1:27" x14ac:dyDescent="0.25">
      <c r="A933" s="1" t="s">
        <v>2026</v>
      </c>
      <c r="B933" s="1" t="s">
        <v>2027</v>
      </c>
      <c r="C933" s="1" t="s">
        <v>540</v>
      </c>
      <c r="D933" s="1" t="s">
        <v>541</v>
      </c>
      <c r="E933" s="1" t="s">
        <v>30</v>
      </c>
      <c r="F933" s="1" t="s">
        <v>112</v>
      </c>
      <c r="G933" s="1" t="s">
        <v>2064</v>
      </c>
      <c r="H933" s="1" t="s">
        <v>2068</v>
      </c>
      <c r="I933" s="1" t="s">
        <v>7</v>
      </c>
      <c r="J933" s="1" t="s">
        <v>2066</v>
      </c>
      <c r="K933" s="1" t="s">
        <v>135</v>
      </c>
      <c r="L933" s="1" t="s">
        <v>136</v>
      </c>
      <c r="M933" s="1" t="s">
        <v>37</v>
      </c>
      <c r="N933" s="2">
        <v>93222</v>
      </c>
      <c r="O933" s="1" t="s">
        <v>108</v>
      </c>
      <c r="P933" s="2">
        <v>64872</v>
      </c>
      <c r="Q933" s="1" t="s">
        <v>83</v>
      </c>
      <c r="R933" s="1" t="s">
        <v>40</v>
      </c>
      <c r="S933" s="1" t="s">
        <v>54</v>
      </c>
      <c r="T933" s="1" t="s">
        <v>42</v>
      </c>
      <c r="U933" s="1" t="s">
        <v>43</v>
      </c>
      <c r="V933" s="1" t="s">
        <v>55</v>
      </c>
      <c r="W933" s="1" t="s">
        <v>56</v>
      </c>
      <c r="X933" s="1" t="s">
        <v>43</v>
      </c>
      <c r="Y933" s="2" t="s">
        <v>43</v>
      </c>
      <c r="Z933" s="1" t="s">
        <v>46</v>
      </c>
      <c r="AA933" s="1" t="s">
        <v>183</v>
      </c>
    </row>
    <row r="934" spans="1:27" x14ac:dyDescent="0.25">
      <c r="A934" s="1" t="s">
        <v>2026</v>
      </c>
      <c r="B934" s="1" t="s">
        <v>2027</v>
      </c>
      <c r="C934" s="1" t="s">
        <v>540</v>
      </c>
      <c r="D934" s="1" t="s">
        <v>541</v>
      </c>
      <c r="E934" s="1" t="s">
        <v>30</v>
      </c>
      <c r="F934" s="1" t="s">
        <v>112</v>
      </c>
      <c r="G934" s="1" t="s">
        <v>2064</v>
      </c>
      <c r="H934" s="1" t="s">
        <v>2069</v>
      </c>
      <c r="I934" s="1" t="s">
        <v>7</v>
      </c>
      <c r="J934" s="1" t="s">
        <v>2066</v>
      </c>
      <c r="K934" s="1" t="s">
        <v>135</v>
      </c>
      <c r="L934" s="1" t="s">
        <v>136</v>
      </c>
      <c r="M934" s="1" t="s">
        <v>37</v>
      </c>
      <c r="N934" s="2">
        <v>93222</v>
      </c>
      <c r="O934" s="1" t="s">
        <v>108</v>
      </c>
      <c r="P934" s="2">
        <v>12600</v>
      </c>
      <c r="Q934" s="1" t="s">
        <v>83</v>
      </c>
      <c r="R934" s="1" t="s">
        <v>40</v>
      </c>
      <c r="S934" s="1" t="s">
        <v>54</v>
      </c>
      <c r="T934" s="1" t="s">
        <v>42</v>
      </c>
      <c r="U934" s="1" t="s">
        <v>43</v>
      </c>
      <c r="V934" s="1" t="s">
        <v>55</v>
      </c>
      <c r="W934" s="1" t="s">
        <v>56</v>
      </c>
      <c r="X934" s="1" t="s">
        <v>43</v>
      </c>
      <c r="Y934" s="2" t="s">
        <v>43</v>
      </c>
      <c r="Z934" s="1" t="s">
        <v>46</v>
      </c>
      <c r="AA934" s="1" t="s">
        <v>183</v>
      </c>
    </row>
    <row r="935" spans="1:27" x14ac:dyDescent="0.25">
      <c r="A935" s="1" t="s">
        <v>6066</v>
      </c>
      <c r="B935" s="1" t="s">
        <v>6067</v>
      </c>
      <c r="C935" s="1" t="s">
        <v>540</v>
      </c>
      <c r="D935" s="1" t="s">
        <v>541</v>
      </c>
      <c r="E935" s="1" t="s">
        <v>30</v>
      </c>
      <c r="F935" s="1" t="s">
        <v>174</v>
      </c>
      <c r="G935" s="1" t="s">
        <v>6068</v>
      </c>
      <c r="H935" s="1" t="s">
        <v>6069</v>
      </c>
      <c r="I935" s="1" t="s">
        <v>7</v>
      </c>
      <c r="J935" s="1" t="s">
        <v>6070</v>
      </c>
      <c r="K935" s="1" t="s">
        <v>6071</v>
      </c>
      <c r="L935" s="1" t="s">
        <v>6072</v>
      </c>
      <c r="M935" s="1" t="s">
        <v>5928</v>
      </c>
      <c r="N935" s="2">
        <v>198000</v>
      </c>
      <c r="O935" s="1" t="s">
        <v>38</v>
      </c>
      <c r="P935" s="2">
        <v>198000</v>
      </c>
      <c r="Q935" s="1" t="s">
        <v>83</v>
      </c>
      <c r="R935" s="1" t="s">
        <v>40</v>
      </c>
      <c r="S935" s="1" t="s">
        <v>54</v>
      </c>
      <c r="T935" s="1" t="s">
        <v>42</v>
      </c>
      <c r="U935" s="1" t="s">
        <v>43</v>
      </c>
      <c r="V935" s="1" t="s">
        <v>55</v>
      </c>
      <c r="W935" s="1" t="s">
        <v>56</v>
      </c>
      <c r="X935" s="1" t="s">
        <v>43</v>
      </c>
      <c r="Y935" s="2" t="s">
        <v>43</v>
      </c>
      <c r="Z935" s="1" t="s">
        <v>46</v>
      </c>
      <c r="AA935" s="1" t="s">
        <v>174</v>
      </c>
    </row>
    <row r="936" spans="1:27" x14ac:dyDescent="0.25">
      <c r="A936" s="1" t="s">
        <v>774</v>
      </c>
      <c r="B936" s="1" t="s">
        <v>775</v>
      </c>
      <c r="C936" s="1" t="s">
        <v>540</v>
      </c>
      <c r="D936" s="1" t="s">
        <v>541</v>
      </c>
      <c r="E936" s="1" t="s">
        <v>30</v>
      </c>
      <c r="F936" s="1" t="s">
        <v>109</v>
      </c>
      <c r="G936" s="1" t="s">
        <v>776</v>
      </c>
      <c r="H936" s="1" t="s">
        <v>777</v>
      </c>
      <c r="I936" s="1" t="s">
        <v>7</v>
      </c>
      <c r="J936" s="1" t="s">
        <v>778</v>
      </c>
      <c r="K936" s="1" t="s">
        <v>62</v>
      </c>
      <c r="L936" s="1" t="s">
        <v>63</v>
      </c>
      <c r="M936" s="1" t="s">
        <v>37</v>
      </c>
      <c r="N936" s="2">
        <v>86400</v>
      </c>
      <c r="O936" s="1" t="s">
        <v>38</v>
      </c>
      <c r="P936" s="2">
        <v>86400</v>
      </c>
      <c r="Q936" s="1" t="s">
        <v>83</v>
      </c>
      <c r="R936" s="1" t="s">
        <v>40</v>
      </c>
      <c r="S936" s="1" t="s">
        <v>54</v>
      </c>
      <c r="T936" s="1" t="s">
        <v>42</v>
      </c>
      <c r="U936" s="1" t="s">
        <v>43</v>
      </c>
      <c r="V936" s="1" t="s">
        <v>55</v>
      </c>
      <c r="W936" s="1" t="s">
        <v>56</v>
      </c>
      <c r="X936" s="1" t="s">
        <v>43</v>
      </c>
      <c r="Y936" s="2" t="s">
        <v>43</v>
      </c>
      <c r="Z936" s="1" t="s">
        <v>46</v>
      </c>
      <c r="AA936" s="1" t="s">
        <v>189</v>
      </c>
    </row>
    <row r="937" spans="1:27" x14ac:dyDescent="0.25">
      <c r="A937" s="1" t="s">
        <v>774</v>
      </c>
      <c r="B937" s="1" t="s">
        <v>775</v>
      </c>
      <c r="C937" s="1" t="s">
        <v>540</v>
      </c>
      <c r="D937" s="1" t="s">
        <v>541</v>
      </c>
      <c r="E937" s="1" t="s">
        <v>30</v>
      </c>
      <c r="F937" s="1" t="s">
        <v>189</v>
      </c>
      <c r="G937" s="1" t="s">
        <v>779</v>
      </c>
      <c r="H937" s="1" t="s">
        <v>780</v>
      </c>
      <c r="I937" s="1" t="s">
        <v>7</v>
      </c>
      <c r="J937" s="1" t="s">
        <v>781</v>
      </c>
      <c r="K937" s="1" t="s">
        <v>73</v>
      </c>
      <c r="L937" s="1" t="s">
        <v>74</v>
      </c>
      <c r="M937" s="1" t="s">
        <v>37</v>
      </c>
      <c r="N937" s="2">
        <v>114000</v>
      </c>
      <c r="O937" s="1" t="s">
        <v>38</v>
      </c>
      <c r="P937" s="2">
        <v>114000</v>
      </c>
      <c r="Q937" s="1" t="s">
        <v>165</v>
      </c>
      <c r="R937" s="1" t="s">
        <v>40</v>
      </c>
      <c r="S937" s="1" t="s">
        <v>54</v>
      </c>
      <c r="T937" s="1" t="s">
        <v>42</v>
      </c>
      <c r="U937" s="1" t="s">
        <v>43</v>
      </c>
      <c r="V937" s="1" t="s">
        <v>55</v>
      </c>
      <c r="W937" s="1" t="s">
        <v>56</v>
      </c>
      <c r="X937" s="1" t="s">
        <v>43</v>
      </c>
      <c r="Y937" s="2" t="s">
        <v>43</v>
      </c>
      <c r="Z937" s="1" t="s">
        <v>46</v>
      </c>
      <c r="AA937" s="1" t="s">
        <v>112</v>
      </c>
    </row>
    <row r="938" spans="1:27" x14ac:dyDescent="0.25">
      <c r="A938" s="1" t="s">
        <v>774</v>
      </c>
      <c r="B938" s="1" t="s">
        <v>775</v>
      </c>
      <c r="C938" s="1" t="s">
        <v>540</v>
      </c>
      <c r="D938" s="1" t="s">
        <v>541</v>
      </c>
      <c r="E938" s="1" t="s">
        <v>30</v>
      </c>
      <c r="F938" s="1" t="s">
        <v>76</v>
      </c>
      <c r="G938" s="1" t="s">
        <v>782</v>
      </c>
      <c r="H938" s="1" t="s">
        <v>783</v>
      </c>
      <c r="I938" s="1" t="s">
        <v>7</v>
      </c>
      <c r="J938" s="1" t="s">
        <v>784</v>
      </c>
      <c r="K938" s="1" t="s">
        <v>785</v>
      </c>
      <c r="L938" s="1" t="s">
        <v>786</v>
      </c>
      <c r="M938" s="1" t="s">
        <v>37</v>
      </c>
      <c r="N938" s="2">
        <v>50000</v>
      </c>
      <c r="O938" s="1" t="s">
        <v>38</v>
      </c>
      <c r="P938" s="2">
        <v>50000</v>
      </c>
      <c r="Q938" s="1" t="s">
        <v>83</v>
      </c>
      <c r="R938" s="1" t="s">
        <v>40</v>
      </c>
      <c r="S938" s="1" t="s">
        <v>54</v>
      </c>
      <c r="T938" s="1" t="s">
        <v>42</v>
      </c>
      <c r="U938" s="1" t="s">
        <v>43</v>
      </c>
      <c r="V938" s="1" t="s">
        <v>55</v>
      </c>
      <c r="W938" s="1" t="s">
        <v>56</v>
      </c>
      <c r="X938" s="1" t="s">
        <v>43</v>
      </c>
      <c r="Y938" s="2" t="s">
        <v>43</v>
      </c>
      <c r="Z938" s="1" t="s">
        <v>205</v>
      </c>
      <c r="AA938" s="1" t="s">
        <v>324</v>
      </c>
    </row>
    <row r="939" spans="1:27" x14ac:dyDescent="0.25">
      <c r="A939" s="1" t="s">
        <v>774</v>
      </c>
      <c r="B939" s="1" t="s">
        <v>775</v>
      </c>
      <c r="C939" s="1" t="s">
        <v>540</v>
      </c>
      <c r="D939" s="1" t="s">
        <v>541</v>
      </c>
      <c r="E939" s="1" t="s">
        <v>30</v>
      </c>
      <c r="F939" s="1" t="s">
        <v>69</v>
      </c>
      <c r="G939" s="1" t="s">
        <v>4433</v>
      </c>
      <c r="H939" s="1" t="s">
        <v>4434</v>
      </c>
      <c r="I939" s="1" t="s">
        <v>7</v>
      </c>
      <c r="J939" s="1" t="s">
        <v>4435</v>
      </c>
      <c r="K939" s="1" t="s">
        <v>1635</v>
      </c>
      <c r="L939" s="1" t="s">
        <v>1636</v>
      </c>
      <c r="M939" s="1" t="s">
        <v>4296</v>
      </c>
      <c r="N939" s="2">
        <v>93200</v>
      </c>
      <c r="O939" s="1" t="s">
        <v>38</v>
      </c>
      <c r="P939" s="2">
        <v>93200</v>
      </c>
      <c r="Q939" s="1" t="s">
        <v>83</v>
      </c>
      <c r="R939" s="1" t="s">
        <v>40</v>
      </c>
      <c r="S939" s="1" t="s">
        <v>54</v>
      </c>
      <c r="T939" s="1" t="s">
        <v>42</v>
      </c>
      <c r="U939" s="1" t="s">
        <v>43</v>
      </c>
      <c r="V939" s="1" t="s">
        <v>55</v>
      </c>
      <c r="W939" s="1" t="s">
        <v>56</v>
      </c>
      <c r="X939" s="1" t="s">
        <v>43</v>
      </c>
      <c r="Y939" s="2" t="s">
        <v>43</v>
      </c>
      <c r="Z939" s="1" t="s">
        <v>46</v>
      </c>
      <c r="AA939" s="1" t="s">
        <v>189</v>
      </c>
    </row>
    <row r="940" spans="1:27" x14ac:dyDescent="0.25">
      <c r="A940" s="1" t="s">
        <v>774</v>
      </c>
      <c r="B940" s="1" t="s">
        <v>775</v>
      </c>
      <c r="C940" s="1" t="s">
        <v>540</v>
      </c>
      <c r="D940" s="1" t="s">
        <v>541</v>
      </c>
      <c r="E940" s="1" t="s">
        <v>30</v>
      </c>
      <c r="F940" s="1" t="s">
        <v>69</v>
      </c>
      <c r="G940" s="1" t="s">
        <v>4436</v>
      </c>
      <c r="H940" s="1" t="s">
        <v>4437</v>
      </c>
      <c r="I940" s="1" t="s">
        <v>7</v>
      </c>
      <c r="J940" s="1" t="s">
        <v>4438</v>
      </c>
      <c r="K940" s="1" t="s">
        <v>135</v>
      </c>
      <c r="L940" s="1" t="s">
        <v>136</v>
      </c>
      <c r="M940" s="1" t="s">
        <v>4296</v>
      </c>
      <c r="N940" s="2">
        <v>58000</v>
      </c>
      <c r="O940" s="1" t="s">
        <v>38</v>
      </c>
      <c r="P940" s="2">
        <v>58000</v>
      </c>
      <c r="Q940" s="1" t="s">
        <v>83</v>
      </c>
      <c r="R940" s="1" t="s">
        <v>40</v>
      </c>
      <c r="S940" s="1" t="s">
        <v>54</v>
      </c>
      <c r="T940" s="1" t="s">
        <v>42</v>
      </c>
      <c r="U940" s="1" t="s">
        <v>43</v>
      </c>
      <c r="V940" s="1" t="s">
        <v>55</v>
      </c>
      <c r="W940" s="1" t="s">
        <v>56</v>
      </c>
      <c r="X940" s="1" t="s">
        <v>43</v>
      </c>
      <c r="Y940" s="2" t="s">
        <v>43</v>
      </c>
      <c r="Z940" s="1" t="s">
        <v>46</v>
      </c>
      <c r="AA940" s="1" t="s">
        <v>77</v>
      </c>
    </row>
    <row r="941" spans="1:27" x14ac:dyDescent="0.25">
      <c r="A941" s="1" t="s">
        <v>774</v>
      </c>
      <c r="B941" s="1" t="s">
        <v>775</v>
      </c>
      <c r="C941" s="1" t="s">
        <v>540</v>
      </c>
      <c r="D941" s="1" t="s">
        <v>541</v>
      </c>
      <c r="E941" s="1" t="s">
        <v>30</v>
      </c>
      <c r="F941" s="1" t="s">
        <v>109</v>
      </c>
      <c r="G941" s="1" t="s">
        <v>6034</v>
      </c>
      <c r="H941" s="1" t="s">
        <v>6035</v>
      </c>
      <c r="I941" s="1" t="s">
        <v>7</v>
      </c>
      <c r="J941" s="1" t="s">
        <v>6036</v>
      </c>
      <c r="K941" s="1" t="s">
        <v>256</v>
      </c>
      <c r="L941" s="1" t="s">
        <v>257</v>
      </c>
      <c r="M941" s="1" t="s">
        <v>5928</v>
      </c>
      <c r="N941" s="2">
        <v>163200</v>
      </c>
      <c r="O941" s="1" t="s">
        <v>38</v>
      </c>
      <c r="P941" s="2">
        <v>163200</v>
      </c>
      <c r="Q941" s="1" t="s">
        <v>83</v>
      </c>
      <c r="R941" s="1" t="s">
        <v>40</v>
      </c>
      <c r="S941" s="1" t="s">
        <v>54</v>
      </c>
      <c r="T941" s="1" t="s">
        <v>42</v>
      </c>
      <c r="U941" s="1" t="s">
        <v>43</v>
      </c>
      <c r="V941" s="1" t="s">
        <v>55</v>
      </c>
      <c r="W941" s="1" t="s">
        <v>56</v>
      </c>
      <c r="X941" s="1" t="s">
        <v>43</v>
      </c>
      <c r="Y941" s="2" t="s">
        <v>43</v>
      </c>
      <c r="Z941" s="1" t="s">
        <v>46</v>
      </c>
      <c r="AA941" s="1" t="s">
        <v>189</v>
      </c>
    </row>
    <row r="942" spans="1:27" x14ac:dyDescent="0.25">
      <c r="A942" s="1" t="s">
        <v>3755</v>
      </c>
      <c r="B942" s="1" t="s">
        <v>3756</v>
      </c>
      <c r="C942" s="1" t="s">
        <v>540</v>
      </c>
      <c r="D942" s="1" t="s">
        <v>541</v>
      </c>
      <c r="E942" s="1" t="s">
        <v>30</v>
      </c>
      <c r="F942" s="1" t="s">
        <v>252</v>
      </c>
      <c r="G942" s="1" t="s">
        <v>3757</v>
      </c>
      <c r="H942" s="1" t="s">
        <v>3758</v>
      </c>
      <c r="I942" s="1" t="s">
        <v>7</v>
      </c>
      <c r="J942" s="1" t="s">
        <v>3759</v>
      </c>
      <c r="K942" s="1" t="s">
        <v>3760</v>
      </c>
      <c r="L942" s="1" t="s">
        <v>3761</v>
      </c>
      <c r="M942" s="1" t="s">
        <v>3402</v>
      </c>
      <c r="N942" s="2">
        <v>200000</v>
      </c>
      <c r="O942" s="1" t="s">
        <v>38</v>
      </c>
      <c r="P942" s="2">
        <v>200000</v>
      </c>
      <c r="Q942" s="1" t="s">
        <v>165</v>
      </c>
      <c r="R942" s="1" t="s">
        <v>40</v>
      </c>
      <c r="S942" s="1" t="s">
        <v>54</v>
      </c>
      <c r="T942" s="1" t="s">
        <v>42</v>
      </c>
      <c r="U942" s="1" t="s">
        <v>43</v>
      </c>
      <c r="V942" s="1" t="s">
        <v>55</v>
      </c>
      <c r="W942" s="1" t="s">
        <v>56</v>
      </c>
      <c r="X942" s="1" t="s">
        <v>43</v>
      </c>
      <c r="Y942" s="2" t="s">
        <v>43</v>
      </c>
      <c r="Z942" s="1" t="s">
        <v>46</v>
      </c>
      <c r="AA942" s="1" t="s">
        <v>252</v>
      </c>
    </row>
    <row r="943" spans="1:27" x14ac:dyDescent="0.25">
      <c r="A943" s="1" t="s">
        <v>2087</v>
      </c>
      <c r="B943" s="1" t="s">
        <v>2088</v>
      </c>
      <c r="C943" s="1" t="s">
        <v>540</v>
      </c>
      <c r="D943" s="1" t="s">
        <v>541</v>
      </c>
      <c r="E943" s="1" t="s">
        <v>30</v>
      </c>
      <c r="F943" s="1" t="s">
        <v>131</v>
      </c>
      <c r="G943" s="1" t="s">
        <v>2089</v>
      </c>
      <c r="H943" s="1" t="s">
        <v>2090</v>
      </c>
      <c r="I943" s="1" t="s">
        <v>7</v>
      </c>
      <c r="J943" s="1" t="s">
        <v>2091</v>
      </c>
      <c r="K943" s="1" t="s">
        <v>615</v>
      </c>
      <c r="L943" s="1" t="s">
        <v>616</v>
      </c>
      <c r="M943" s="1" t="s">
        <v>37</v>
      </c>
      <c r="N943" s="2">
        <v>219600</v>
      </c>
      <c r="O943" s="1" t="s">
        <v>38</v>
      </c>
      <c r="P943" s="2">
        <v>219600</v>
      </c>
      <c r="Q943" s="1" t="s">
        <v>83</v>
      </c>
      <c r="R943" s="1" t="s">
        <v>40</v>
      </c>
      <c r="S943" s="1" t="s">
        <v>41</v>
      </c>
      <c r="T943" s="1" t="s">
        <v>42</v>
      </c>
      <c r="U943" s="1" t="s">
        <v>43</v>
      </c>
      <c r="V943" s="1" t="s">
        <v>44</v>
      </c>
      <c r="W943" s="1" t="s">
        <v>45</v>
      </c>
      <c r="X943" s="1" t="s">
        <v>43</v>
      </c>
      <c r="Y943" s="2" t="s">
        <v>43</v>
      </c>
      <c r="Z943" s="1" t="s">
        <v>46</v>
      </c>
      <c r="AA943" s="1" t="s">
        <v>64</v>
      </c>
    </row>
    <row r="944" spans="1:27" x14ac:dyDescent="0.25">
      <c r="A944" s="1" t="s">
        <v>538</v>
      </c>
      <c r="B944" s="1" t="s">
        <v>539</v>
      </c>
      <c r="C944" s="1" t="s">
        <v>540</v>
      </c>
      <c r="D944" s="1" t="s">
        <v>541</v>
      </c>
      <c r="E944" s="1" t="s">
        <v>30</v>
      </c>
      <c r="F944" s="1" t="s">
        <v>542</v>
      </c>
      <c r="G944" s="1" t="s">
        <v>543</v>
      </c>
      <c r="H944" s="1" t="s">
        <v>544</v>
      </c>
      <c r="I944" s="1" t="s">
        <v>7</v>
      </c>
      <c r="J944" s="1" t="s">
        <v>545</v>
      </c>
      <c r="K944" s="1" t="s">
        <v>546</v>
      </c>
      <c r="L944" s="1" t="s">
        <v>547</v>
      </c>
      <c r="M944" s="1" t="s">
        <v>37</v>
      </c>
      <c r="N944" s="2">
        <v>68400</v>
      </c>
      <c r="O944" s="1" t="s">
        <v>38</v>
      </c>
      <c r="P944" s="2">
        <v>68400</v>
      </c>
      <c r="Q944" s="1" t="s">
        <v>83</v>
      </c>
      <c r="R944" s="1" t="s">
        <v>40</v>
      </c>
      <c r="S944" s="1" t="s">
        <v>54</v>
      </c>
      <c r="T944" s="1" t="s">
        <v>42</v>
      </c>
      <c r="U944" s="1" t="s">
        <v>43</v>
      </c>
      <c r="V944" s="1" t="s">
        <v>55</v>
      </c>
      <c r="W944" s="1" t="s">
        <v>56</v>
      </c>
      <c r="X944" s="1" t="s">
        <v>43</v>
      </c>
      <c r="Y944" s="2" t="s">
        <v>43</v>
      </c>
      <c r="Z944" s="1" t="s">
        <v>46</v>
      </c>
      <c r="AA944" s="1" t="s">
        <v>131</v>
      </c>
    </row>
    <row r="945" spans="1:27" x14ac:dyDescent="0.25">
      <c r="A945" s="1" t="s">
        <v>538</v>
      </c>
      <c r="B945" s="1" t="s">
        <v>539</v>
      </c>
      <c r="C945" s="1" t="s">
        <v>540</v>
      </c>
      <c r="D945" s="1" t="s">
        <v>541</v>
      </c>
      <c r="E945" s="1" t="s">
        <v>30</v>
      </c>
      <c r="F945" s="1" t="s">
        <v>131</v>
      </c>
      <c r="G945" s="1" t="s">
        <v>548</v>
      </c>
      <c r="H945" s="1" t="s">
        <v>549</v>
      </c>
      <c r="I945" s="1" t="s">
        <v>7</v>
      </c>
      <c r="J945" s="1" t="s">
        <v>550</v>
      </c>
      <c r="K945" s="1" t="s">
        <v>450</v>
      </c>
      <c r="L945" s="1" t="s">
        <v>451</v>
      </c>
      <c r="M945" s="1" t="s">
        <v>37</v>
      </c>
      <c r="N945" s="2">
        <v>63750</v>
      </c>
      <c r="O945" s="1" t="s">
        <v>38</v>
      </c>
      <c r="P945" s="2">
        <v>63750</v>
      </c>
      <c r="Q945" s="1" t="s">
        <v>83</v>
      </c>
      <c r="R945" s="1" t="s">
        <v>264</v>
      </c>
      <c r="S945" s="1" t="s">
        <v>41</v>
      </c>
      <c r="T945" s="1" t="s">
        <v>42</v>
      </c>
      <c r="U945" s="1" t="s">
        <v>43</v>
      </c>
      <c r="V945" s="1" t="s">
        <v>44</v>
      </c>
      <c r="W945" s="1" t="s">
        <v>45</v>
      </c>
      <c r="X945" s="1" t="s">
        <v>43</v>
      </c>
      <c r="Y945" s="2" t="s">
        <v>43</v>
      </c>
      <c r="Z945" s="1" t="s">
        <v>46</v>
      </c>
      <c r="AA945" s="1" t="s">
        <v>289</v>
      </c>
    </row>
    <row r="946" spans="1:27" x14ac:dyDescent="0.25">
      <c r="A946" s="1" t="s">
        <v>538</v>
      </c>
      <c r="B946" s="1" t="s">
        <v>539</v>
      </c>
      <c r="C946" s="1" t="s">
        <v>540</v>
      </c>
      <c r="D946" s="1" t="s">
        <v>541</v>
      </c>
      <c r="E946" s="1" t="s">
        <v>30</v>
      </c>
      <c r="F946" s="1" t="s">
        <v>189</v>
      </c>
      <c r="G946" s="1" t="s">
        <v>5259</v>
      </c>
      <c r="H946" s="1" t="s">
        <v>5260</v>
      </c>
      <c r="I946" s="1" t="s">
        <v>7</v>
      </c>
      <c r="J946" s="1" t="s">
        <v>5261</v>
      </c>
      <c r="K946" s="1" t="s">
        <v>2841</v>
      </c>
      <c r="L946" s="1" t="s">
        <v>2842</v>
      </c>
      <c r="M946" s="1" t="s">
        <v>5053</v>
      </c>
      <c r="N946" s="2">
        <v>128160</v>
      </c>
      <c r="O946" s="1" t="s">
        <v>38</v>
      </c>
      <c r="P946" s="2">
        <v>128160</v>
      </c>
      <c r="Q946" s="1" t="s">
        <v>83</v>
      </c>
      <c r="R946" s="1" t="s">
        <v>40</v>
      </c>
      <c r="S946" s="1" t="s">
        <v>54</v>
      </c>
      <c r="T946" s="1" t="s">
        <v>42</v>
      </c>
      <c r="U946" s="1" t="s">
        <v>43</v>
      </c>
      <c r="V946" s="1" t="s">
        <v>55</v>
      </c>
      <c r="W946" s="1" t="s">
        <v>56</v>
      </c>
      <c r="X946" s="1" t="s">
        <v>43</v>
      </c>
      <c r="Y946" s="2" t="s">
        <v>43</v>
      </c>
      <c r="Z946" s="1" t="s">
        <v>205</v>
      </c>
      <c r="AA946" s="1" t="s">
        <v>112</v>
      </c>
    </row>
    <row r="947" spans="1:27" x14ac:dyDescent="0.25">
      <c r="A947" s="1" t="s">
        <v>3266</v>
      </c>
      <c r="B947" s="1" t="s">
        <v>3267</v>
      </c>
      <c r="C947" s="1" t="s">
        <v>540</v>
      </c>
      <c r="D947" s="1" t="s">
        <v>541</v>
      </c>
      <c r="E947" s="1" t="s">
        <v>30</v>
      </c>
      <c r="F947" s="1" t="s">
        <v>145</v>
      </c>
      <c r="G947" s="1" t="s">
        <v>3268</v>
      </c>
      <c r="H947" s="1" t="s">
        <v>3269</v>
      </c>
      <c r="I947" s="1" t="s">
        <v>7</v>
      </c>
      <c r="J947" s="1" t="s">
        <v>3270</v>
      </c>
      <c r="K947" s="1" t="s">
        <v>1094</v>
      </c>
      <c r="L947" s="1" t="s">
        <v>1095</v>
      </c>
      <c r="M947" s="1" t="s">
        <v>3055</v>
      </c>
      <c r="N947" s="2">
        <v>93000</v>
      </c>
      <c r="O947" s="1" t="s">
        <v>38</v>
      </c>
      <c r="P947" s="2">
        <v>93000</v>
      </c>
      <c r="Q947" s="1" t="s">
        <v>83</v>
      </c>
      <c r="R947" s="1" t="s">
        <v>40</v>
      </c>
      <c r="S947" s="1" t="s">
        <v>41</v>
      </c>
      <c r="T947" s="1" t="s">
        <v>42</v>
      </c>
      <c r="U947" s="1" t="s">
        <v>43</v>
      </c>
      <c r="V947" s="1" t="s">
        <v>237</v>
      </c>
      <c r="W947" s="1" t="s">
        <v>238</v>
      </c>
      <c r="X947" s="1" t="s">
        <v>43</v>
      </c>
      <c r="Y947" s="2" t="s">
        <v>43</v>
      </c>
      <c r="Z947" s="1" t="s">
        <v>46</v>
      </c>
      <c r="AA947" s="1" t="s">
        <v>109</v>
      </c>
    </row>
    <row r="948" spans="1:27" x14ac:dyDescent="0.25">
      <c r="A948" s="1" t="s">
        <v>3363</v>
      </c>
      <c r="B948" s="1" t="s">
        <v>3364</v>
      </c>
      <c r="C948" s="1" t="s">
        <v>540</v>
      </c>
      <c r="D948" s="1" t="s">
        <v>541</v>
      </c>
      <c r="E948" s="1" t="s">
        <v>30</v>
      </c>
      <c r="F948" s="1" t="s">
        <v>145</v>
      </c>
      <c r="G948" s="1" t="s">
        <v>3365</v>
      </c>
      <c r="H948" s="1" t="s">
        <v>3366</v>
      </c>
      <c r="I948" s="1" t="s">
        <v>7</v>
      </c>
      <c r="J948" s="1" t="s">
        <v>3367</v>
      </c>
      <c r="K948" s="1" t="s">
        <v>3053</v>
      </c>
      <c r="L948" s="1" t="s">
        <v>3054</v>
      </c>
      <c r="M948" s="1" t="s">
        <v>3055</v>
      </c>
      <c r="N948" s="2">
        <v>84000</v>
      </c>
      <c r="O948" s="1" t="s">
        <v>38</v>
      </c>
      <c r="P948" s="2">
        <v>84000</v>
      </c>
      <c r="Q948" s="1" t="s">
        <v>83</v>
      </c>
      <c r="R948" s="1" t="s">
        <v>40</v>
      </c>
      <c r="S948" s="1" t="s">
        <v>54</v>
      </c>
      <c r="T948" s="1" t="s">
        <v>42</v>
      </c>
      <c r="U948" s="1" t="s">
        <v>43</v>
      </c>
      <c r="V948" s="1" t="s">
        <v>55</v>
      </c>
      <c r="W948" s="1" t="s">
        <v>56</v>
      </c>
      <c r="X948" s="1" t="s">
        <v>43</v>
      </c>
      <c r="Y948" s="2" t="s">
        <v>43</v>
      </c>
      <c r="Z948" s="1" t="s">
        <v>46</v>
      </c>
      <c r="AA948" s="1" t="s">
        <v>47</v>
      </c>
    </row>
    <row r="949" spans="1:27" x14ac:dyDescent="0.25">
      <c r="A949" s="1" t="s">
        <v>3363</v>
      </c>
      <c r="B949" s="1" t="s">
        <v>3364</v>
      </c>
      <c r="C949" s="1" t="s">
        <v>540</v>
      </c>
      <c r="D949" s="1" t="s">
        <v>541</v>
      </c>
      <c r="E949" s="1" t="s">
        <v>30</v>
      </c>
      <c r="F949" s="1" t="s">
        <v>31</v>
      </c>
      <c r="G949" s="1" t="s">
        <v>4248</v>
      </c>
      <c r="H949" s="1" t="s">
        <v>4249</v>
      </c>
      <c r="I949" s="1" t="s">
        <v>7</v>
      </c>
      <c r="J949" s="1" t="s">
        <v>4250</v>
      </c>
      <c r="K949" s="1" t="s">
        <v>3506</v>
      </c>
      <c r="L949" s="1" t="s">
        <v>3507</v>
      </c>
      <c r="M949" s="1" t="s">
        <v>3402</v>
      </c>
      <c r="N949" s="2">
        <v>2155000</v>
      </c>
      <c r="O949" s="1" t="s">
        <v>38</v>
      </c>
      <c r="P949" s="2">
        <v>2155000</v>
      </c>
      <c r="Q949" s="1" t="s">
        <v>83</v>
      </c>
      <c r="R949" s="1" t="s">
        <v>40</v>
      </c>
      <c r="S949" s="1" t="s">
        <v>54</v>
      </c>
      <c r="T949" s="1" t="s">
        <v>42</v>
      </c>
      <c r="U949" s="1" t="s">
        <v>43</v>
      </c>
      <c r="V949" s="1" t="s">
        <v>55</v>
      </c>
      <c r="W949" s="1" t="s">
        <v>56</v>
      </c>
      <c r="X949" s="1" t="s">
        <v>43</v>
      </c>
      <c r="Y949" s="2" t="s">
        <v>43</v>
      </c>
      <c r="Z949" s="1" t="s">
        <v>46</v>
      </c>
      <c r="AA949" s="1" t="s">
        <v>342</v>
      </c>
    </row>
    <row r="950" spans="1:27" x14ac:dyDescent="0.25">
      <c r="A950" s="1" t="s">
        <v>3363</v>
      </c>
      <c r="B950" s="1" t="s">
        <v>3364</v>
      </c>
      <c r="C950" s="1" t="s">
        <v>540</v>
      </c>
      <c r="D950" s="1" t="s">
        <v>541</v>
      </c>
      <c r="E950" s="1" t="s">
        <v>30</v>
      </c>
      <c r="F950" s="1" t="s">
        <v>57</v>
      </c>
      <c r="G950" s="1" t="s">
        <v>4251</v>
      </c>
      <c r="H950" s="1" t="s">
        <v>4252</v>
      </c>
      <c r="I950" s="1" t="s">
        <v>7</v>
      </c>
      <c r="J950" s="1" t="s">
        <v>4253</v>
      </c>
      <c r="K950" s="1" t="s">
        <v>3434</v>
      </c>
      <c r="L950" s="1" t="s">
        <v>3435</v>
      </c>
      <c r="M950" s="1" t="s">
        <v>3402</v>
      </c>
      <c r="N950" s="2">
        <v>144000</v>
      </c>
      <c r="O950" s="1" t="s">
        <v>38</v>
      </c>
      <c r="P950" s="2">
        <v>144000</v>
      </c>
      <c r="Q950" s="1" t="s">
        <v>83</v>
      </c>
      <c r="R950" s="1" t="s">
        <v>40</v>
      </c>
      <c r="S950" s="1" t="s">
        <v>54</v>
      </c>
      <c r="T950" s="1" t="s">
        <v>42</v>
      </c>
      <c r="U950" s="1" t="s">
        <v>43</v>
      </c>
      <c r="V950" s="1" t="s">
        <v>55</v>
      </c>
      <c r="W950" s="1" t="s">
        <v>56</v>
      </c>
      <c r="X950" s="1" t="s">
        <v>43</v>
      </c>
      <c r="Y950" s="2" t="s">
        <v>43</v>
      </c>
      <c r="Z950" s="1" t="s">
        <v>46</v>
      </c>
      <c r="AA950" s="1" t="s">
        <v>47</v>
      </c>
    </row>
    <row r="951" spans="1:27" x14ac:dyDescent="0.25">
      <c r="A951" s="1" t="s">
        <v>3363</v>
      </c>
      <c r="B951" s="1" t="s">
        <v>3364</v>
      </c>
      <c r="C951" s="1" t="s">
        <v>540</v>
      </c>
      <c r="D951" s="1" t="s">
        <v>541</v>
      </c>
      <c r="E951" s="1" t="s">
        <v>30</v>
      </c>
      <c r="F951" s="1" t="s">
        <v>57</v>
      </c>
      <c r="G951" s="1" t="s">
        <v>4954</v>
      </c>
      <c r="H951" s="1" t="s">
        <v>4955</v>
      </c>
      <c r="I951" s="1" t="s">
        <v>7</v>
      </c>
      <c r="J951" s="1" t="s">
        <v>4956</v>
      </c>
      <c r="K951" s="1" t="s">
        <v>3428</v>
      </c>
      <c r="L951" s="1" t="s">
        <v>3429</v>
      </c>
      <c r="M951" s="1" t="s">
        <v>4296</v>
      </c>
      <c r="N951" s="2">
        <v>1950000</v>
      </c>
      <c r="O951" s="1" t="s">
        <v>38</v>
      </c>
      <c r="P951" s="2">
        <v>1950000</v>
      </c>
      <c r="Q951" s="1" t="s">
        <v>83</v>
      </c>
      <c r="R951" s="1" t="s">
        <v>40</v>
      </c>
      <c r="S951" s="1" t="s">
        <v>54</v>
      </c>
      <c r="T951" s="1" t="s">
        <v>42</v>
      </c>
      <c r="U951" s="1" t="s">
        <v>43</v>
      </c>
      <c r="V951" s="1" t="s">
        <v>55</v>
      </c>
      <c r="W951" s="1" t="s">
        <v>56</v>
      </c>
      <c r="X951" s="1" t="s">
        <v>43</v>
      </c>
      <c r="Y951" s="2" t="s">
        <v>43</v>
      </c>
      <c r="Z951" s="1" t="s">
        <v>46</v>
      </c>
      <c r="AA951" s="1" t="s">
        <v>47</v>
      </c>
    </row>
    <row r="952" spans="1:27" x14ac:dyDescent="0.25">
      <c r="A952" s="1" t="s">
        <v>3363</v>
      </c>
      <c r="B952" s="1" t="s">
        <v>3364</v>
      </c>
      <c r="C952" s="1" t="s">
        <v>540</v>
      </c>
      <c r="D952" s="1" t="s">
        <v>541</v>
      </c>
      <c r="E952" s="1" t="s">
        <v>30</v>
      </c>
      <c r="F952" s="1" t="s">
        <v>57</v>
      </c>
      <c r="G952" s="1" t="s">
        <v>5894</v>
      </c>
      <c r="H952" s="1" t="s">
        <v>5895</v>
      </c>
      <c r="I952" s="1" t="s">
        <v>7</v>
      </c>
      <c r="J952" s="1" t="s">
        <v>5896</v>
      </c>
      <c r="K952" s="1" t="s">
        <v>135</v>
      </c>
      <c r="L952" s="1" t="s">
        <v>136</v>
      </c>
      <c r="M952" s="1" t="s">
        <v>5053</v>
      </c>
      <c r="N952" s="2">
        <v>225000</v>
      </c>
      <c r="O952" s="1" t="s">
        <v>38</v>
      </c>
      <c r="P952" s="2">
        <v>225000</v>
      </c>
      <c r="Q952" s="1" t="s">
        <v>83</v>
      </c>
      <c r="R952" s="1" t="s">
        <v>40</v>
      </c>
      <c r="S952" s="1" t="s">
        <v>54</v>
      </c>
      <c r="T952" s="1" t="s">
        <v>42</v>
      </c>
      <c r="U952" s="1" t="s">
        <v>43</v>
      </c>
      <c r="V952" s="1" t="s">
        <v>55</v>
      </c>
      <c r="W952" s="1" t="s">
        <v>56</v>
      </c>
      <c r="X952" s="1" t="s">
        <v>43</v>
      </c>
      <c r="Y952" s="2" t="s">
        <v>43</v>
      </c>
      <c r="Z952" s="1" t="s">
        <v>46</v>
      </c>
      <c r="AA952" s="1" t="s">
        <v>47</v>
      </c>
    </row>
    <row r="953" spans="1:27" x14ac:dyDescent="0.25">
      <c r="A953" s="1" t="s">
        <v>4270</v>
      </c>
      <c r="B953" s="1" t="s">
        <v>4271</v>
      </c>
      <c r="C953" s="1" t="s">
        <v>333</v>
      </c>
      <c r="D953" s="1" t="s">
        <v>334</v>
      </c>
      <c r="E953" s="1" t="s">
        <v>30</v>
      </c>
      <c r="F953" s="1" t="s">
        <v>48</v>
      </c>
      <c r="G953" s="1" t="s">
        <v>4272</v>
      </c>
      <c r="H953" s="1" t="s">
        <v>4273</v>
      </c>
      <c r="I953" s="1" t="s">
        <v>7</v>
      </c>
      <c r="J953" s="1" t="s">
        <v>4274</v>
      </c>
      <c r="K953" s="1" t="s">
        <v>3406</v>
      </c>
      <c r="L953" s="1" t="s">
        <v>3407</v>
      </c>
      <c r="M953" s="1" t="s">
        <v>3402</v>
      </c>
      <c r="N953" s="2">
        <v>140000</v>
      </c>
      <c r="O953" s="1" t="s">
        <v>38</v>
      </c>
      <c r="P953" s="2">
        <v>140000</v>
      </c>
      <c r="Q953" s="1" t="s">
        <v>83</v>
      </c>
      <c r="R953" s="1" t="s">
        <v>40</v>
      </c>
      <c r="S953" s="1" t="s">
        <v>54</v>
      </c>
      <c r="T953" s="1" t="s">
        <v>42</v>
      </c>
      <c r="U953" s="1" t="s">
        <v>43</v>
      </c>
      <c r="V953" s="1" t="s">
        <v>55</v>
      </c>
      <c r="W953" s="1" t="s">
        <v>56</v>
      </c>
      <c r="X953" s="1" t="s">
        <v>43</v>
      </c>
      <c r="Y953" s="2" t="s">
        <v>43</v>
      </c>
      <c r="Z953" s="1" t="s">
        <v>46</v>
      </c>
      <c r="AA953" s="1" t="s">
        <v>48</v>
      </c>
    </row>
    <row r="954" spans="1:27" x14ac:dyDescent="0.25">
      <c r="A954" s="1" t="s">
        <v>4270</v>
      </c>
      <c r="B954" s="1" t="s">
        <v>4271</v>
      </c>
      <c r="C954" s="1" t="s">
        <v>333</v>
      </c>
      <c r="D954" s="1" t="s">
        <v>334</v>
      </c>
      <c r="E954" s="1" t="s">
        <v>30</v>
      </c>
      <c r="F954" s="1" t="s">
        <v>149</v>
      </c>
      <c r="G954" s="1" t="s">
        <v>4275</v>
      </c>
      <c r="H954" s="1" t="s">
        <v>4276</v>
      </c>
      <c r="I954" s="1" t="s">
        <v>7</v>
      </c>
      <c r="J954" s="1" t="s">
        <v>4277</v>
      </c>
      <c r="K954" s="1" t="s">
        <v>3506</v>
      </c>
      <c r="L954" s="1" t="s">
        <v>3507</v>
      </c>
      <c r="M954" s="1" t="s">
        <v>3402</v>
      </c>
      <c r="N954" s="2">
        <v>5000000</v>
      </c>
      <c r="O954" s="1" t="s">
        <v>38</v>
      </c>
      <c r="P954" s="2">
        <v>5000000</v>
      </c>
      <c r="Q954" s="1" t="s">
        <v>83</v>
      </c>
      <c r="R954" s="1" t="s">
        <v>40</v>
      </c>
      <c r="S954" s="1" t="s">
        <v>54</v>
      </c>
      <c r="T954" s="1" t="s">
        <v>42</v>
      </c>
      <c r="U954" s="1" t="s">
        <v>43</v>
      </c>
      <c r="V954" s="1" t="s">
        <v>55</v>
      </c>
      <c r="W954" s="1" t="s">
        <v>56</v>
      </c>
      <c r="X954" s="1" t="s">
        <v>43</v>
      </c>
      <c r="Y954" s="2" t="s">
        <v>43</v>
      </c>
      <c r="Z954" s="1" t="s">
        <v>46</v>
      </c>
      <c r="AA954" s="1" t="s">
        <v>149</v>
      </c>
    </row>
    <row r="955" spans="1:27" x14ac:dyDescent="0.25">
      <c r="A955" s="1" t="s">
        <v>4270</v>
      </c>
      <c r="B955" s="1" t="s">
        <v>4271</v>
      </c>
      <c r="C955" s="1" t="s">
        <v>333</v>
      </c>
      <c r="D955" s="1" t="s">
        <v>334</v>
      </c>
      <c r="E955" s="1" t="s">
        <v>30</v>
      </c>
      <c r="F955" s="1" t="s">
        <v>141</v>
      </c>
      <c r="G955" s="1" t="s">
        <v>4969</v>
      </c>
      <c r="H955" s="1" t="s">
        <v>4970</v>
      </c>
      <c r="I955" s="1" t="s">
        <v>7</v>
      </c>
      <c r="J955" s="1" t="s">
        <v>4971</v>
      </c>
      <c r="K955" s="1" t="s">
        <v>135</v>
      </c>
      <c r="L955" s="1" t="s">
        <v>136</v>
      </c>
      <c r="M955" s="1" t="s">
        <v>4296</v>
      </c>
      <c r="N955" s="2">
        <v>260000</v>
      </c>
      <c r="O955" s="1" t="s">
        <v>108</v>
      </c>
      <c r="P955" s="2">
        <v>120000</v>
      </c>
      <c r="Q955" s="1" t="s">
        <v>83</v>
      </c>
      <c r="R955" s="1" t="s">
        <v>40</v>
      </c>
      <c r="S955" s="1" t="s">
        <v>54</v>
      </c>
      <c r="T955" s="1" t="s">
        <v>42</v>
      </c>
      <c r="U955" s="1" t="s">
        <v>43</v>
      </c>
      <c r="V955" s="1" t="s">
        <v>55</v>
      </c>
      <c r="W955" s="1" t="s">
        <v>56</v>
      </c>
      <c r="X955" s="1" t="s">
        <v>43</v>
      </c>
      <c r="Y955" s="2" t="s">
        <v>43</v>
      </c>
      <c r="Z955" s="1" t="s">
        <v>46</v>
      </c>
      <c r="AA955" s="1" t="s">
        <v>141</v>
      </c>
    </row>
    <row r="956" spans="1:27" x14ac:dyDescent="0.25">
      <c r="A956" s="1" t="s">
        <v>4270</v>
      </c>
      <c r="B956" s="1" t="s">
        <v>4271</v>
      </c>
      <c r="C956" s="1" t="s">
        <v>333</v>
      </c>
      <c r="D956" s="1" t="s">
        <v>334</v>
      </c>
      <c r="E956" s="1" t="s">
        <v>30</v>
      </c>
      <c r="F956" s="1" t="s">
        <v>141</v>
      </c>
      <c r="G956" s="1" t="s">
        <v>4969</v>
      </c>
      <c r="H956" s="1" t="s">
        <v>4972</v>
      </c>
      <c r="I956" s="1" t="s">
        <v>7</v>
      </c>
      <c r="J956" s="1" t="s">
        <v>4971</v>
      </c>
      <c r="K956" s="1" t="s">
        <v>135</v>
      </c>
      <c r="L956" s="1" t="s">
        <v>136</v>
      </c>
      <c r="M956" s="1" t="s">
        <v>4296</v>
      </c>
      <c r="N956" s="2">
        <v>260000</v>
      </c>
      <c r="O956" s="1" t="s">
        <v>108</v>
      </c>
      <c r="P956" s="2">
        <v>140000</v>
      </c>
      <c r="Q956" s="1" t="s">
        <v>83</v>
      </c>
      <c r="R956" s="1" t="s">
        <v>40</v>
      </c>
      <c r="S956" s="1" t="s">
        <v>54</v>
      </c>
      <c r="T956" s="1" t="s">
        <v>42</v>
      </c>
      <c r="U956" s="1" t="s">
        <v>43</v>
      </c>
      <c r="V956" s="1" t="s">
        <v>55</v>
      </c>
      <c r="W956" s="1" t="s">
        <v>56</v>
      </c>
      <c r="X956" s="1" t="s">
        <v>43</v>
      </c>
      <c r="Y956" s="2" t="s">
        <v>43</v>
      </c>
      <c r="Z956" s="1" t="s">
        <v>46</v>
      </c>
      <c r="AA956" s="1" t="s">
        <v>141</v>
      </c>
    </row>
    <row r="957" spans="1:27" x14ac:dyDescent="0.25">
      <c r="A957" s="1" t="s">
        <v>1252</v>
      </c>
      <c r="B957" s="1" t="s">
        <v>1253</v>
      </c>
      <c r="C957" s="1" t="s">
        <v>333</v>
      </c>
      <c r="D957" s="1" t="s">
        <v>334</v>
      </c>
      <c r="E957" s="1" t="s">
        <v>30</v>
      </c>
      <c r="F957" s="1" t="s">
        <v>155</v>
      </c>
      <c r="G957" s="1" t="s">
        <v>1254</v>
      </c>
      <c r="H957" s="1" t="s">
        <v>1255</v>
      </c>
      <c r="I957" s="1" t="s">
        <v>7</v>
      </c>
      <c r="J957" s="1" t="s">
        <v>1256</v>
      </c>
      <c r="K957" s="1" t="s">
        <v>794</v>
      </c>
      <c r="L957" s="1" t="s">
        <v>795</v>
      </c>
      <c r="M957" s="1" t="s">
        <v>37</v>
      </c>
      <c r="N957" s="2">
        <v>941781</v>
      </c>
      <c r="O957" s="1" t="s">
        <v>108</v>
      </c>
      <c r="P957" s="2">
        <v>34781</v>
      </c>
      <c r="Q957" s="1" t="s">
        <v>1257</v>
      </c>
      <c r="R957" s="1" t="s">
        <v>770</v>
      </c>
      <c r="S957" s="1" t="s">
        <v>54</v>
      </c>
      <c r="T957" s="1" t="s">
        <v>42</v>
      </c>
      <c r="U957" s="1" t="s">
        <v>43</v>
      </c>
      <c r="V957" s="1" t="s">
        <v>55</v>
      </c>
      <c r="W957" s="1" t="s">
        <v>56</v>
      </c>
      <c r="X957" s="1" t="s">
        <v>43</v>
      </c>
      <c r="Y957" s="2" t="s">
        <v>43</v>
      </c>
      <c r="Z957" s="1" t="s">
        <v>46</v>
      </c>
      <c r="AA957" s="1" t="s">
        <v>155</v>
      </c>
    </row>
    <row r="958" spans="1:27" x14ac:dyDescent="0.25">
      <c r="A958" s="1" t="s">
        <v>1252</v>
      </c>
      <c r="B958" s="1" t="s">
        <v>1253</v>
      </c>
      <c r="C958" s="1" t="s">
        <v>333</v>
      </c>
      <c r="D958" s="1" t="s">
        <v>334</v>
      </c>
      <c r="E958" s="1" t="s">
        <v>30</v>
      </c>
      <c r="F958" s="1" t="s">
        <v>174</v>
      </c>
      <c r="G958" s="1" t="s">
        <v>3678</v>
      </c>
      <c r="H958" s="1" t="s">
        <v>3679</v>
      </c>
      <c r="I958" s="1" t="s">
        <v>7</v>
      </c>
      <c r="J958" s="1" t="s">
        <v>3680</v>
      </c>
      <c r="K958" s="1" t="s">
        <v>3580</v>
      </c>
      <c r="L958" s="1" t="s">
        <v>3581</v>
      </c>
      <c r="M958" s="1" t="s">
        <v>3402</v>
      </c>
      <c r="N958" s="2">
        <v>35400</v>
      </c>
      <c r="O958" s="1" t="s">
        <v>38</v>
      </c>
      <c r="P958" s="2">
        <v>35400</v>
      </c>
      <c r="Q958" s="1" t="s">
        <v>39</v>
      </c>
      <c r="R958" s="1" t="s">
        <v>770</v>
      </c>
      <c r="S958" s="1" t="s">
        <v>54</v>
      </c>
      <c r="T958" s="1" t="s">
        <v>42</v>
      </c>
      <c r="U958" s="1" t="s">
        <v>43</v>
      </c>
      <c r="V958" s="1" t="s">
        <v>55</v>
      </c>
      <c r="W958" s="1" t="s">
        <v>56</v>
      </c>
      <c r="X958" s="1" t="s">
        <v>43</v>
      </c>
      <c r="Y958" s="2" t="s">
        <v>43</v>
      </c>
      <c r="Z958" s="1" t="s">
        <v>46</v>
      </c>
      <c r="AA958" s="1" t="s">
        <v>228</v>
      </c>
    </row>
    <row r="959" spans="1:27" x14ac:dyDescent="0.25">
      <c r="A959" s="1" t="s">
        <v>1252</v>
      </c>
      <c r="B959" s="1" t="s">
        <v>1253</v>
      </c>
      <c r="C959" s="1" t="s">
        <v>333</v>
      </c>
      <c r="D959" s="1" t="s">
        <v>334</v>
      </c>
      <c r="E959" s="1" t="s">
        <v>30</v>
      </c>
      <c r="F959" s="1" t="s">
        <v>48</v>
      </c>
      <c r="G959" s="1" t="s">
        <v>4557</v>
      </c>
      <c r="H959" s="1" t="s">
        <v>4558</v>
      </c>
      <c r="I959" s="1" t="s">
        <v>7</v>
      </c>
      <c r="J959" s="1" t="s">
        <v>4559</v>
      </c>
      <c r="K959" s="1" t="s">
        <v>135</v>
      </c>
      <c r="L959" s="1" t="s">
        <v>136</v>
      </c>
      <c r="M959" s="1" t="s">
        <v>4296</v>
      </c>
      <c r="N959" s="2">
        <v>202500</v>
      </c>
      <c r="O959" s="1" t="s">
        <v>38</v>
      </c>
      <c r="P959" s="2">
        <v>202500</v>
      </c>
      <c r="Q959" s="1" t="s">
        <v>83</v>
      </c>
      <c r="R959" s="1" t="s">
        <v>40</v>
      </c>
      <c r="S959" s="1" t="s">
        <v>54</v>
      </c>
      <c r="T959" s="1" t="s">
        <v>42</v>
      </c>
      <c r="U959" s="1" t="s">
        <v>43</v>
      </c>
      <c r="V959" s="1" t="s">
        <v>55</v>
      </c>
      <c r="W959" s="1" t="s">
        <v>56</v>
      </c>
      <c r="X959" s="1" t="s">
        <v>43</v>
      </c>
      <c r="Y959" s="2" t="s">
        <v>43</v>
      </c>
      <c r="Z959" s="1" t="s">
        <v>46</v>
      </c>
      <c r="AA959" s="1" t="s">
        <v>48</v>
      </c>
    </row>
    <row r="960" spans="1:27" x14ac:dyDescent="0.25">
      <c r="A960" s="1" t="s">
        <v>1252</v>
      </c>
      <c r="B960" s="1" t="s">
        <v>1253</v>
      </c>
      <c r="C960" s="1" t="s">
        <v>333</v>
      </c>
      <c r="D960" s="1" t="s">
        <v>334</v>
      </c>
      <c r="E960" s="1" t="s">
        <v>30</v>
      </c>
      <c r="F960" s="1" t="s">
        <v>141</v>
      </c>
      <c r="G960" s="1" t="s">
        <v>4560</v>
      </c>
      <c r="H960" s="1" t="s">
        <v>4561</v>
      </c>
      <c r="I960" s="1" t="s">
        <v>7</v>
      </c>
      <c r="J960" s="1" t="s">
        <v>4562</v>
      </c>
      <c r="K960" s="1" t="s">
        <v>3506</v>
      </c>
      <c r="L960" s="1" t="s">
        <v>3507</v>
      </c>
      <c r="M960" s="1" t="s">
        <v>4296</v>
      </c>
      <c r="N960" s="2">
        <v>207500</v>
      </c>
      <c r="O960" s="1" t="s">
        <v>38</v>
      </c>
      <c r="P960" s="2">
        <v>207500</v>
      </c>
      <c r="Q960" s="1" t="s">
        <v>83</v>
      </c>
      <c r="R960" s="1" t="s">
        <v>40</v>
      </c>
      <c r="S960" s="1" t="s">
        <v>54</v>
      </c>
      <c r="T960" s="1" t="s">
        <v>42</v>
      </c>
      <c r="U960" s="1" t="s">
        <v>43</v>
      </c>
      <c r="V960" s="1" t="s">
        <v>55</v>
      </c>
      <c r="W960" s="1" t="s">
        <v>56</v>
      </c>
      <c r="X960" s="1" t="s">
        <v>43</v>
      </c>
      <c r="Y960" s="2" t="s">
        <v>43</v>
      </c>
      <c r="Z960" s="1" t="s">
        <v>205</v>
      </c>
      <c r="AA960" s="1" t="s">
        <v>228</v>
      </c>
    </row>
    <row r="961" spans="1:27" x14ac:dyDescent="0.25">
      <c r="A961" s="1" t="s">
        <v>1252</v>
      </c>
      <c r="B961" s="1" t="s">
        <v>1253</v>
      </c>
      <c r="C961" s="1" t="s">
        <v>333</v>
      </c>
      <c r="D961" s="1" t="s">
        <v>334</v>
      </c>
      <c r="E961" s="1" t="s">
        <v>30</v>
      </c>
      <c r="F961" s="1" t="s">
        <v>47</v>
      </c>
      <c r="G961" s="1" t="s">
        <v>4563</v>
      </c>
      <c r="H961" s="1" t="s">
        <v>4564</v>
      </c>
      <c r="I961" s="1" t="s">
        <v>7</v>
      </c>
      <c r="J961" s="1" t="s">
        <v>4565</v>
      </c>
      <c r="K961" s="1" t="s">
        <v>3506</v>
      </c>
      <c r="L961" s="1" t="s">
        <v>3507</v>
      </c>
      <c r="M961" s="1" t="s">
        <v>4296</v>
      </c>
      <c r="N961" s="2">
        <v>395400</v>
      </c>
      <c r="O961" s="1" t="s">
        <v>38</v>
      </c>
      <c r="P961" s="2">
        <v>395400</v>
      </c>
      <c r="Q961" s="1" t="s">
        <v>83</v>
      </c>
      <c r="R961" s="1" t="s">
        <v>40</v>
      </c>
      <c r="S961" s="1" t="s">
        <v>54</v>
      </c>
      <c r="T961" s="1" t="s">
        <v>42</v>
      </c>
      <c r="U961" s="1" t="s">
        <v>43</v>
      </c>
      <c r="V961" s="1" t="s">
        <v>55</v>
      </c>
      <c r="W961" s="1" t="s">
        <v>56</v>
      </c>
      <c r="X961" s="1" t="s">
        <v>43</v>
      </c>
      <c r="Y961" s="2" t="s">
        <v>43</v>
      </c>
      <c r="Z961" s="1" t="s">
        <v>46</v>
      </c>
      <c r="AA961" s="1" t="s">
        <v>47</v>
      </c>
    </row>
    <row r="962" spans="1:27" x14ac:dyDescent="0.25">
      <c r="A962" s="1" t="s">
        <v>1252</v>
      </c>
      <c r="B962" s="1" t="s">
        <v>1253</v>
      </c>
      <c r="C962" s="1" t="s">
        <v>333</v>
      </c>
      <c r="D962" s="1" t="s">
        <v>334</v>
      </c>
      <c r="E962" s="1" t="s">
        <v>30</v>
      </c>
      <c r="F962" s="1" t="s">
        <v>183</v>
      </c>
      <c r="G962" s="1" t="s">
        <v>5449</v>
      </c>
      <c r="H962" s="1" t="s">
        <v>5450</v>
      </c>
      <c r="I962" s="1" t="s">
        <v>7</v>
      </c>
      <c r="J962" s="1" t="s">
        <v>5451</v>
      </c>
      <c r="K962" s="1" t="s">
        <v>2833</v>
      </c>
      <c r="L962" s="1" t="s">
        <v>2834</v>
      </c>
      <c r="M962" s="1" t="s">
        <v>5053</v>
      </c>
      <c r="N962" s="2">
        <v>1640000</v>
      </c>
      <c r="O962" s="1" t="s">
        <v>108</v>
      </c>
      <c r="P962" s="2">
        <v>1320000</v>
      </c>
      <c r="Q962" s="1" t="s">
        <v>83</v>
      </c>
      <c r="R962" s="1" t="s">
        <v>770</v>
      </c>
      <c r="S962" s="1" t="s">
        <v>54</v>
      </c>
      <c r="T962" s="1" t="s">
        <v>42</v>
      </c>
      <c r="U962" s="1" t="s">
        <v>43</v>
      </c>
      <c r="V962" s="1" t="s">
        <v>55</v>
      </c>
      <c r="W962" s="1" t="s">
        <v>56</v>
      </c>
      <c r="X962" s="1" t="s">
        <v>43</v>
      </c>
      <c r="Y962" s="2" t="s">
        <v>43</v>
      </c>
      <c r="Z962" s="1" t="s">
        <v>205</v>
      </c>
      <c r="AA962" s="1" t="s">
        <v>5452</v>
      </c>
    </row>
    <row r="963" spans="1:27" x14ac:dyDescent="0.25">
      <c r="A963" s="1" t="s">
        <v>1252</v>
      </c>
      <c r="B963" s="1" t="s">
        <v>1253</v>
      </c>
      <c r="C963" s="1" t="s">
        <v>333</v>
      </c>
      <c r="D963" s="1" t="s">
        <v>334</v>
      </c>
      <c r="E963" s="1" t="s">
        <v>30</v>
      </c>
      <c r="F963" s="1" t="s">
        <v>183</v>
      </c>
      <c r="G963" s="1" t="s">
        <v>5449</v>
      </c>
      <c r="H963" s="1" t="s">
        <v>5453</v>
      </c>
      <c r="I963" s="1" t="s">
        <v>7</v>
      </c>
      <c r="J963" s="1" t="s">
        <v>5451</v>
      </c>
      <c r="K963" s="1" t="s">
        <v>2833</v>
      </c>
      <c r="L963" s="1" t="s">
        <v>2834</v>
      </c>
      <c r="M963" s="1" t="s">
        <v>5053</v>
      </c>
      <c r="N963" s="2">
        <v>1640000</v>
      </c>
      <c r="O963" s="1" t="s">
        <v>108</v>
      </c>
      <c r="P963" s="2">
        <v>320000</v>
      </c>
      <c r="Q963" s="1" t="s">
        <v>83</v>
      </c>
      <c r="R963" s="1" t="s">
        <v>770</v>
      </c>
      <c r="S963" s="1" t="s">
        <v>54</v>
      </c>
      <c r="T963" s="1" t="s">
        <v>42</v>
      </c>
      <c r="U963" s="1" t="s">
        <v>43</v>
      </c>
      <c r="V963" s="1" t="s">
        <v>55</v>
      </c>
      <c r="W963" s="1" t="s">
        <v>56</v>
      </c>
      <c r="X963" s="1" t="s">
        <v>43</v>
      </c>
      <c r="Y963" s="2" t="s">
        <v>43</v>
      </c>
      <c r="Z963" s="1" t="s">
        <v>46</v>
      </c>
      <c r="AA963" s="1" t="s">
        <v>1929</v>
      </c>
    </row>
    <row r="964" spans="1:27" x14ac:dyDescent="0.25">
      <c r="A964" s="1" t="s">
        <v>1252</v>
      </c>
      <c r="B964" s="1" t="s">
        <v>1253</v>
      </c>
      <c r="C964" s="1" t="s">
        <v>333</v>
      </c>
      <c r="D964" s="1" t="s">
        <v>334</v>
      </c>
      <c r="E964" s="1" t="s">
        <v>30</v>
      </c>
      <c r="F964" s="1" t="s">
        <v>47</v>
      </c>
      <c r="G964" s="1" t="s">
        <v>6149</v>
      </c>
      <c r="H964" s="1" t="s">
        <v>6150</v>
      </c>
      <c r="I964" s="1" t="s">
        <v>7</v>
      </c>
      <c r="J964" s="1" t="s">
        <v>6151</v>
      </c>
      <c r="K964" s="1" t="s">
        <v>316</v>
      </c>
      <c r="L964" s="1" t="s">
        <v>317</v>
      </c>
      <c r="M964" s="1" t="s">
        <v>5928</v>
      </c>
      <c r="N964" s="2">
        <v>238000</v>
      </c>
      <c r="O964" s="1" t="s">
        <v>38</v>
      </c>
      <c r="P964" s="2">
        <v>238000</v>
      </c>
      <c r="Q964" s="1" t="s">
        <v>93</v>
      </c>
      <c r="R964" s="1" t="s">
        <v>94</v>
      </c>
      <c r="S964" s="1" t="s">
        <v>54</v>
      </c>
      <c r="T964" s="1" t="s">
        <v>42</v>
      </c>
      <c r="U964" s="1" t="s">
        <v>43</v>
      </c>
      <c r="V964" s="1" t="s">
        <v>55</v>
      </c>
      <c r="W964" s="1" t="s">
        <v>56</v>
      </c>
      <c r="X964" s="1" t="s">
        <v>43</v>
      </c>
      <c r="Y964" s="2">
        <v>238000</v>
      </c>
      <c r="Z964" s="1" t="s">
        <v>205</v>
      </c>
      <c r="AA964" s="1" t="s">
        <v>228</v>
      </c>
    </row>
    <row r="965" spans="1:27" x14ac:dyDescent="0.25">
      <c r="A965" s="1" t="s">
        <v>1252</v>
      </c>
      <c r="B965" s="1" t="s">
        <v>1253</v>
      </c>
      <c r="C965" s="1" t="s">
        <v>333</v>
      </c>
      <c r="D965" s="1" t="s">
        <v>334</v>
      </c>
      <c r="E965" s="1" t="s">
        <v>30</v>
      </c>
      <c r="F965" s="1" t="s">
        <v>47</v>
      </c>
      <c r="G965" s="1" t="s">
        <v>6152</v>
      </c>
      <c r="H965" s="1" t="s">
        <v>6153</v>
      </c>
      <c r="I965" s="1" t="s">
        <v>7</v>
      </c>
      <c r="J965" s="1" t="s">
        <v>6154</v>
      </c>
      <c r="K965" s="1" t="s">
        <v>316</v>
      </c>
      <c r="L965" s="1" t="s">
        <v>317</v>
      </c>
      <c r="M965" s="1" t="s">
        <v>5928</v>
      </c>
      <c r="N965" s="2">
        <v>140000</v>
      </c>
      <c r="O965" s="1" t="s">
        <v>38</v>
      </c>
      <c r="P965" s="2">
        <v>140000</v>
      </c>
      <c r="Q965" s="1" t="s">
        <v>93</v>
      </c>
      <c r="R965" s="1" t="s">
        <v>94</v>
      </c>
      <c r="S965" s="1" t="s">
        <v>54</v>
      </c>
      <c r="T965" s="1" t="s">
        <v>42</v>
      </c>
      <c r="U965" s="1" t="s">
        <v>43</v>
      </c>
      <c r="V965" s="1" t="s">
        <v>55</v>
      </c>
      <c r="W965" s="1" t="s">
        <v>56</v>
      </c>
      <c r="X965" s="1" t="s">
        <v>43</v>
      </c>
      <c r="Y965" s="2">
        <v>140000</v>
      </c>
      <c r="Z965" s="1" t="s">
        <v>205</v>
      </c>
      <c r="AA965" s="1" t="s">
        <v>228</v>
      </c>
    </row>
    <row r="966" spans="1:27" x14ac:dyDescent="0.25">
      <c r="A966" s="1" t="s">
        <v>1252</v>
      </c>
      <c r="B966" s="1" t="s">
        <v>1253</v>
      </c>
      <c r="C966" s="1" t="s">
        <v>333</v>
      </c>
      <c r="D966" s="1" t="s">
        <v>334</v>
      </c>
      <c r="E966" s="1" t="s">
        <v>30</v>
      </c>
      <c r="F966" s="1" t="s">
        <v>47</v>
      </c>
      <c r="G966" s="1" t="s">
        <v>6155</v>
      </c>
      <c r="H966" s="1" t="s">
        <v>6156</v>
      </c>
      <c r="I966" s="1" t="s">
        <v>7</v>
      </c>
      <c r="J966" s="1" t="s">
        <v>6157</v>
      </c>
      <c r="K966" s="1" t="s">
        <v>316</v>
      </c>
      <c r="L966" s="1" t="s">
        <v>317</v>
      </c>
      <c r="M966" s="1" t="s">
        <v>5928</v>
      </c>
      <c r="N966" s="2">
        <v>117500</v>
      </c>
      <c r="O966" s="1" t="s">
        <v>38</v>
      </c>
      <c r="P966" s="2">
        <v>117500</v>
      </c>
      <c r="Q966" s="1" t="s">
        <v>83</v>
      </c>
      <c r="R966" s="1" t="s">
        <v>40</v>
      </c>
      <c r="S966" s="1" t="s">
        <v>54</v>
      </c>
      <c r="T966" s="1" t="s">
        <v>42</v>
      </c>
      <c r="U966" s="1" t="s">
        <v>43</v>
      </c>
      <c r="V966" s="1" t="s">
        <v>55</v>
      </c>
      <c r="W966" s="1" t="s">
        <v>56</v>
      </c>
      <c r="X966" s="1" t="s">
        <v>43</v>
      </c>
      <c r="Y966" s="2" t="s">
        <v>43</v>
      </c>
      <c r="Z966" s="1" t="s">
        <v>205</v>
      </c>
      <c r="AA966" s="1" t="s">
        <v>228</v>
      </c>
    </row>
    <row r="967" spans="1:27" x14ac:dyDescent="0.25">
      <c r="A967" s="1" t="s">
        <v>5156</v>
      </c>
      <c r="B967" s="1" t="s">
        <v>5157</v>
      </c>
      <c r="C967" s="1" t="s">
        <v>333</v>
      </c>
      <c r="D967" s="1" t="s">
        <v>334</v>
      </c>
      <c r="E967" s="1" t="s">
        <v>30</v>
      </c>
      <c r="F967" s="1" t="s">
        <v>77</v>
      </c>
      <c r="G967" s="1" t="s">
        <v>5158</v>
      </c>
      <c r="H967" s="1" t="s">
        <v>5159</v>
      </c>
      <c r="I967" s="1" t="s">
        <v>7</v>
      </c>
      <c r="J967" s="1" t="s">
        <v>5160</v>
      </c>
      <c r="K967" s="1" t="s">
        <v>5057</v>
      </c>
      <c r="L967" s="1" t="s">
        <v>5058</v>
      </c>
      <c r="M967" s="1" t="s">
        <v>5053</v>
      </c>
      <c r="N967" s="2">
        <v>90000</v>
      </c>
      <c r="O967" s="1" t="s">
        <v>38</v>
      </c>
      <c r="P967" s="2">
        <v>90000</v>
      </c>
      <c r="Q967" s="1" t="s">
        <v>83</v>
      </c>
      <c r="R967" s="1" t="s">
        <v>40</v>
      </c>
      <c r="S967" s="1" t="s">
        <v>54</v>
      </c>
      <c r="T967" s="1" t="s">
        <v>42</v>
      </c>
      <c r="U967" s="1" t="s">
        <v>43</v>
      </c>
      <c r="V967" s="1" t="s">
        <v>55</v>
      </c>
      <c r="W967" s="1" t="s">
        <v>56</v>
      </c>
      <c r="X967" s="1" t="s">
        <v>43</v>
      </c>
      <c r="Y967" s="2" t="s">
        <v>43</v>
      </c>
      <c r="Z967" s="1" t="s">
        <v>46</v>
      </c>
      <c r="AA967" s="1" t="s">
        <v>289</v>
      </c>
    </row>
    <row r="968" spans="1:27" x14ac:dyDescent="0.25">
      <c r="A968" s="1" t="s">
        <v>5156</v>
      </c>
      <c r="B968" s="1" t="s">
        <v>5157</v>
      </c>
      <c r="C968" s="1" t="s">
        <v>333</v>
      </c>
      <c r="D968" s="1" t="s">
        <v>334</v>
      </c>
      <c r="E968" s="1" t="s">
        <v>30</v>
      </c>
      <c r="F968" s="1" t="s">
        <v>77</v>
      </c>
      <c r="G968" s="1" t="s">
        <v>5161</v>
      </c>
      <c r="H968" s="1" t="s">
        <v>5162</v>
      </c>
      <c r="I968" s="1" t="s">
        <v>7</v>
      </c>
      <c r="J968" s="1" t="s">
        <v>5163</v>
      </c>
      <c r="K968" s="1" t="s">
        <v>5057</v>
      </c>
      <c r="L968" s="1" t="s">
        <v>5058</v>
      </c>
      <c r="M968" s="1" t="s">
        <v>5053</v>
      </c>
      <c r="N968" s="2">
        <v>48000</v>
      </c>
      <c r="O968" s="1" t="s">
        <v>38</v>
      </c>
      <c r="P968" s="2">
        <v>48000</v>
      </c>
      <c r="Q968" s="1" t="s">
        <v>83</v>
      </c>
      <c r="R968" s="1" t="s">
        <v>40</v>
      </c>
      <c r="S968" s="1" t="s">
        <v>54</v>
      </c>
      <c r="T968" s="1" t="s">
        <v>42</v>
      </c>
      <c r="U968" s="1" t="s">
        <v>43</v>
      </c>
      <c r="V968" s="1" t="s">
        <v>55</v>
      </c>
      <c r="W968" s="1" t="s">
        <v>56</v>
      </c>
      <c r="X968" s="1" t="s">
        <v>43</v>
      </c>
      <c r="Y968" s="2" t="s">
        <v>43</v>
      </c>
      <c r="Z968" s="1" t="s">
        <v>46</v>
      </c>
      <c r="AA968" s="1" t="s">
        <v>183</v>
      </c>
    </row>
    <row r="969" spans="1:27" x14ac:dyDescent="0.25">
      <c r="A969" s="1" t="s">
        <v>368</v>
      </c>
      <c r="B969" s="1" t="s">
        <v>369</v>
      </c>
      <c r="C969" s="1" t="s">
        <v>333</v>
      </c>
      <c r="D969" s="1" t="s">
        <v>334</v>
      </c>
      <c r="E969" s="1" t="s">
        <v>30</v>
      </c>
      <c r="F969" s="1" t="s">
        <v>149</v>
      </c>
      <c r="G969" s="1" t="s">
        <v>370</v>
      </c>
      <c r="H969" s="1" t="s">
        <v>371</v>
      </c>
      <c r="I969" s="1" t="s">
        <v>7</v>
      </c>
      <c r="J969" s="1" t="s">
        <v>372</v>
      </c>
      <c r="K969" s="1" t="s">
        <v>135</v>
      </c>
      <c r="L969" s="1" t="s">
        <v>136</v>
      </c>
      <c r="M969" s="1" t="s">
        <v>37</v>
      </c>
      <c r="N969" s="2">
        <v>60000</v>
      </c>
      <c r="O969" s="1" t="s">
        <v>38</v>
      </c>
      <c r="P969" s="2">
        <v>60000</v>
      </c>
      <c r="Q969" s="1" t="s">
        <v>165</v>
      </c>
      <c r="R969" s="1" t="s">
        <v>40</v>
      </c>
      <c r="S969" s="1" t="s">
        <v>54</v>
      </c>
      <c r="T969" s="1" t="s">
        <v>42</v>
      </c>
      <c r="U969" s="1" t="s">
        <v>43</v>
      </c>
      <c r="V969" s="1" t="s">
        <v>55</v>
      </c>
      <c r="W969" s="1" t="s">
        <v>56</v>
      </c>
      <c r="X969" s="1" t="s">
        <v>43</v>
      </c>
      <c r="Y969" s="2" t="s">
        <v>43</v>
      </c>
      <c r="Z969" s="1" t="s">
        <v>46</v>
      </c>
      <c r="AA969" s="1" t="s">
        <v>149</v>
      </c>
    </row>
    <row r="970" spans="1:27" x14ac:dyDescent="0.25">
      <c r="A970" s="1" t="s">
        <v>368</v>
      </c>
      <c r="B970" s="1" t="s">
        <v>369</v>
      </c>
      <c r="C970" s="1" t="s">
        <v>333</v>
      </c>
      <c r="D970" s="1" t="s">
        <v>334</v>
      </c>
      <c r="E970" s="1" t="s">
        <v>30</v>
      </c>
      <c r="F970" s="1" t="s">
        <v>289</v>
      </c>
      <c r="G970" s="1" t="s">
        <v>373</v>
      </c>
      <c r="H970" s="1" t="s">
        <v>374</v>
      </c>
      <c r="I970" s="1" t="s">
        <v>7</v>
      </c>
      <c r="J970" s="1" t="s">
        <v>375</v>
      </c>
      <c r="K970" s="1" t="s">
        <v>376</v>
      </c>
      <c r="L970" s="1" t="s">
        <v>377</v>
      </c>
      <c r="M970" s="1" t="s">
        <v>37</v>
      </c>
      <c r="N970" s="2">
        <v>13302.44</v>
      </c>
      <c r="O970" s="1" t="s">
        <v>38</v>
      </c>
      <c r="P970" s="2">
        <v>13302.44</v>
      </c>
      <c r="Q970" s="1" t="s">
        <v>93</v>
      </c>
      <c r="R970" s="1" t="s">
        <v>94</v>
      </c>
      <c r="S970" s="1" t="s">
        <v>54</v>
      </c>
      <c r="T970" s="1" t="s">
        <v>42</v>
      </c>
      <c r="U970" s="1" t="s">
        <v>43</v>
      </c>
      <c r="V970" s="1" t="s">
        <v>55</v>
      </c>
      <c r="W970" s="1" t="s">
        <v>56</v>
      </c>
      <c r="X970" s="1" t="s">
        <v>43</v>
      </c>
      <c r="Y970" s="2">
        <v>13302.44</v>
      </c>
      <c r="Z970" s="1" t="s">
        <v>46</v>
      </c>
      <c r="AA970" s="1" t="s">
        <v>289</v>
      </c>
    </row>
    <row r="971" spans="1:27" x14ac:dyDescent="0.25">
      <c r="A971" s="1" t="s">
        <v>368</v>
      </c>
      <c r="B971" s="1" t="s">
        <v>369</v>
      </c>
      <c r="C971" s="1" t="s">
        <v>333</v>
      </c>
      <c r="D971" s="1" t="s">
        <v>334</v>
      </c>
      <c r="E971" s="1" t="s">
        <v>30</v>
      </c>
      <c r="F971" s="1" t="s">
        <v>324</v>
      </c>
      <c r="G971" s="1" t="s">
        <v>378</v>
      </c>
      <c r="H971" s="1" t="s">
        <v>379</v>
      </c>
      <c r="I971" s="1" t="s">
        <v>7</v>
      </c>
      <c r="J971" s="1" t="s">
        <v>380</v>
      </c>
      <c r="K971" s="1" t="s">
        <v>262</v>
      </c>
      <c r="L971" s="1" t="s">
        <v>263</v>
      </c>
      <c r="M971" s="1" t="s">
        <v>37</v>
      </c>
      <c r="N971" s="2">
        <v>38016</v>
      </c>
      <c r="O971" s="1" t="s">
        <v>38</v>
      </c>
      <c r="P971" s="2">
        <v>38016</v>
      </c>
      <c r="Q971" s="1" t="s">
        <v>165</v>
      </c>
      <c r="R971" s="1" t="s">
        <v>40</v>
      </c>
      <c r="S971" s="1" t="s">
        <v>41</v>
      </c>
      <c r="T971" s="1" t="s">
        <v>42</v>
      </c>
      <c r="U971" s="1" t="s">
        <v>43</v>
      </c>
      <c r="V971" s="1" t="s">
        <v>44</v>
      </c>
      <c r="W971" s="1" t="s">
        <v>45</v>
      </c>
      <c r="X971" s="1" t="s">
        <v>43</v>
      </c>
      <c r="Y971" s="2" t="s">
        <v>43</v>
      </c>
      <c r="Z971" s="1" t="s">
        <v>46</v>
      </c>
      <c r="AA971" s="1" t="s">
        <v>324</v>
      </c>
    </row>
    <row r="972" spans="1:27" x14ac:dyDescent="0.25">
      <c r="A972" s="1" t="s">
        <v>368</v>
      </c>
      <c r="B972" s="1" t="s">
        <v>369</v>
      </c>
      <c r="C972" s="1" t="s">
        <v>333</v>
      </c>
      <c r="D972" s="1" t="s">
        <v>334</v>
      </c>
      <c r="E972" s="1" t="s">
        <v>30</v>
      </c>
      <c r="F972" s="1" t="s">
        <v>190</v>
      </c>
      <c r="G972" s="1" t="s">
        <v>381</v>
      </c>
      <c r="H972" s="1" t="s">
        <v>382</v>
      </c>
      <c r="I972" s="1" t="s">
        <v>7</v>
      </c>
      <c r="J972" s="1" t="s">
        <v>383</v>
      </c>
      <c r="K972" s="1" t="s">
        <v>135</v>
      </c>
      <c r="L972" s="1" t="s">
        <v>136</v>
      </c>
      <c r="M972" s="1" t="s">
        <v>37</v>
      </c>
      <c r="N972" s="2">
        <v>2470</v>
      </c>
      <c r="O972" s="1" t="s">
        <v>38</v>
      </c>
      <c r="P972" s="2">
        <v>2470</v>
      </c>
      <c r="Q972" s="1" t="s">
        <v>93</v>
      </c>
      <c r="R972" s="1" t="s">
        <v>94</v>
      </c>
      <c r="S972" s="1" t="s">
        <v>54</v>
      </c>
      <c r="T972" s="1" t="s">
        <v>42</v>
      </c>
      <c r="U972" s="1" t="s">
        <v>43</v>
      </c>
      <c r="V972" s="1" t="s">
        <v>55</v>
      </c>
      <c r="W972" s="1" t="s">
        <v>56</v>
      </c>
      <c r="X972" s="1" t="s">
        <v>43</v>
      </c>
      <c r="Y972" s="2">
        <v>2470</v>
      </c>
      <c r="Z972" s="1" t="s">
        <v>46</v>
      </c>
      <c r="AA972" s="1" t="s">
        <v>190</v>
      </c>
    </row>
    <row r="973" spans="1:27" x14ac:dyDescent="0.25">
      <c r="A973" s="1" t="s">
        <v>368</v>
      </c>
      <c r="B973" s="1" t="s">
        <v>369</v>
      </c>
      <c r="C973" s="1" t="s">
        <v>333</v>
      </c>
      <c r="D973" s="1" t="s">
        <v>334</v>
      </c>
      <c r="E973" s="1" t="s">
        <v>30</v>
      </c>
      <c r="F973" s="1" t="s">
        <v>289</v>
      </c>
      <c r="G973" s="1" t="s">
        <v>3081</v>
      </c>
      <c r="H973" s="1" t="s">
        <v>3082</v>
      </c>
      <c r="I973" s="1" t="s">
        <v>7</v>
      </c>
      <c r="J973" s="1" t="s">
        <v>3083</v>
      </c>
      <c r="K973" s="1" t="s">
        <v>3084</v>
      </c>
      <c r="L973" s="1" t="s">
        <v>3085</v>
      </c>
      <c r="M973" s="1" t="s">
        <v>3055</v>
      </c>
      <c r="N973" s="2">
        <v>83535.240000000005</v>
      </c>
      <c r="O973" s="1" t="s">
        <v>38</v>
      </c>
      <c r="P973" s="2">
        <v>83535.240000000005</v>
      </c>
      <c r="Q973" s="1" t="s">
        <v>93</v>
      </c>
      <c r="R973" s="1" t="s">
        <v>94</v>
      </c>
      <c r="S973" s="1" t="s">
        <v>54</v>
      </c>
      <c r="T973" s="1" t="s">
        <v>42</v>
      </c>
      <c r="U973" s="1" t="s">
        <v>43</v>
      </c>
      <c r="V973" s="1" t="s">
        <v>55</v>
      </c>
      <c r="W973" s="1" t="s">
        <v>56</v>
      </c>
      <c r="X973" s="1" t="s">
        <v>43</v>
      </c>
      <c r="Y973" s="2">
        <v>83535.240000000005</v>
      </c>
      <c r="Z973" s="1" t="s">
        <v>46</v>
      </c>
      <c r="AA973" s="1" t="s">
        <v>289</v>
      </c>
    </row>
    <row r="974" spans="1:27" x14ac:dyDescent="0.25">
      <c r="A974" s="1" t="s">
        <v>368</v>
      </c>
      <c r="B974" s="1" t="s">
        <v>369</v>
      </c>
      <c r="C974" s="1" t="s">
        <v>333</v>
      </c>
      <c r="D974" s="1" t="s">
        <v>334</v>
      </c>
      <c r="E974" s="1" t="s">
        <v>30</v>
      </c>
      <c r="F974" s="1" t="s">
        <v>131</v>
      </c>
      <c r="G974" s="1" t="s">
        <v>4330</v>
      </c>
      <c r="H974" s="1" t="s">
        <v>4331</v>
      </c>
      <c r="I974" s="1" t="s">
        <v>7</v>
      </c>
      <c r="J974" s="1" t="s">
        <v>4332</v>
      </c>
      <c r="K974" s="1" t="s">
        <v>135</v>
      </c>
      <c r="L974" s="1" t="s">
        <v>136</v>
      </c>
      <c r="M974" s="1" t="s">
        <v>4296</v>
      </c>
      <c r="N974" s="2">
        <v>85000</v>
      </c>
      <c r="O974" s="1" t="s">
        <v>38</v>
      </c>
      <c r="P974" s="2">
        <v>85000</v>
      </c>
      <c r="Q974" s="1" t="s">
        <v>83</v>
      </c>
      <c r="R974" s="1" t="s">
        <v>40</v>
      </c>
      <c r="S974" s="1" t="s">
        <v>54</v>
      </c>
      <c r="T974" s="1" t="s">
        <v>42</v>
      </c>
      <c r="U974" s="1" t="s">
        <v>43</v>
      </c>
      <c r="V974" s="1" t="s">
        <v>55</v>
      </c>
      <c r="W974" s="1" t="s">
        <v>56</v>
      </c>
      <c r="X974" s="1" t="s">
        <v>43</v>
      </c>
      <c r="Y974" s="2" t="s">
        <v>43</v>
      </c>
      <c r="Z974" s="1" t="s">
        <v>46</v>
      </c>
      <c r="AA974" s="1" t="s">
        <v>131</v>
      </c>
    </row>
    <row r="975" spans="1:27" x14ac:dyDescent="0.25">
      <c r="A975" s="1" t="s">
        <v>368</v>
      </c>
      <c r="B975" s="1" t="s">
        <v>369</v>
      </c>
      <c r="C975" s="1" t="s">
        <v>333</v>
      </c>
      <c r="D975" s="1" t="s">
        <v>334</v>
      </c>
      <c r="E975" s="1" t="s">
        <v>30</v>
      </c>
      <c r="F975" s="1" t="s">
        <v>174</v>
      </c>
      <c r="G975" s="1" t="s">
        <v>4333</v>
      </c>
      <c r="H975" s="1" t="s">
        <v>4334</v>
      </c>
      <c r="I975" s="1" t="s">
        <v>7</v>
      </c>
      <c r="J975" s="1" t="s">
        <v>4335</v>
      </c>
      <c r="K975" s="1" t="s">
        <v>1635</v>
      </c>
      <c r="L975" s="1" t="s">
        <v>1636</v>
      </c>
      <c r="M975" s="1" t="s">
        <v>4296</v>
      </c>
      <c r="N975" s="2">
        <v>50000</v>
      </c>
      <c r="O975" s="1" t="s">
        <v>38</v>
      </c>
      <c r="P975" s="2">
        <v>50000</v>
      </c>
      <c r="Q975" s="1" t="s">
        <v>165</v>
      </c>
      <c r="R975" s="1" t="s">
        <v>40</v>
      </c>
      <c r="S975" s="1" t="s">
        <v>54</v>
      </c>
      <c r="T975" s="1" t="s">
        <v>42</v>
      </c>
      <c r="U975" s="1" t="s">
        <v>43</v>
      </c>
      <c r="V975" s="1" t="s">
        <v>55</v>
      </c>
      <c r="W975" s="1" t="s">
        <v>56</v>
      </c>
      <c r="X975" s="1" t="s">
        <v>43</v>
      </c>
      <c r="Y975" s="2" t="s">
        <v>43</v>
      </c>
      <c r="Z975" s="1" t="s">
        <v>46</v>
      </c>
      <c r="AA975" s="1" t="s">
        <v>174</v>
      </c>
    </row>
    <row r="976" spans="1:27" x14ac:dyDescent="0.25">
      <c r="A976" s="1" t="s">
        <v>368</v>
      </c>
      <c r="B976" s="1" t="s">
        <v>369</v>
      </c>
      <c r="C976" s="1" t="s">
        <v>333</v>
      </c>
      <c r="D976" s="1" t="s">
        <v>334</v>
      </c>
      <c r="E976" s="1" t="s">
        <v>30</v>
      </c>
      <c r="F976" s="1" t="s">
        <v>183</v>
      </c>
      <c r="G976" s="1" t="s">
        <v>4336</v>
      </c>
      <c r="H976" s="1" t="s">
        <v>4337</v>
      </c>
      <c r="I976" s="1" t="s">
        <v>7</v>
      </c>
      <c r="J976" s="1" t="s">
        <v>4335</v>
      </c>
      <c r="K976" s="1" t="s">
        <v>135</v>
      </c>
      <c r="L976" s="1" t="s">
        <v>136</v>
      </c>
      <c r="M976" s="1" t="s">
        <v>4296</v>
      </c>
      <c r="N976" s="2">
        <v>87000</v>
      </c>
      <c r="O976" s="1" t="s">
        <v>38</v>
      </c>
      <c r="P976" s="2">
        <v>87000</v>
      </c>
      <c r="Q976" s="1" t="s">
        <v>165</v>
      </c>
      <c r="R976" s="1" t="s">
        <v>40</v>
      </c>
      <c r="S976" s="1" t="s">
        <v>54</v>
      </c>
      <c r="T976" s="1" t="s">
        <v>42</v>
      </c>
      <c r="U976" s="1" t="s">
        <v>43</v>
      </c>
      <c r="V976" s="1" t="s">
        <v>55</v>
      </c>
      <c r="W976" s="1" t="s">
        <v>56</v>
      </c>
      <c r="X976" s="1" t="s">
        <v>43</v>
      </c>
      <c r="Y976" s="2" t="s">
        <v>43</v>
      </c>
      <c r="Z976" s="1" t="s">
        <v>46</v>
      </c>
      <c r="AA976" s="1" t="s">
        <v>183</v>
      </c>
    </row>
    <row r="977" spans="1:27" x14ac:dyDescent="0.25">
      <c r="A977" s="1" t="s">
        <v>368</v>
      </c>
      <c r="B977" s="1" t="s">
        <v>369</v>
      </c>
      <c r="C977" s="1" t="s">
        <v>333</v>
      </c>
      <c r="D977" s="1" t="s">
        <v>334</v>
      </c>
      <c r="E977" s="1" t="s">
        <v>30</v>
      </c>
      <c r="F977" s="1" t="s">
        <v>289</v>
      </c>
      <c r="G977" s="1" t="s">
        <v>4338</v>
      </c>
      <c r="H977" s="1" t="s">
        <v>4339</v>
      </c>
      <c r="I977" s="1" t="s">
        <v>7</v>
      </c>
      <c r="J977" s="1" t="s">
        <v>4332</v>
      </c>
      <c r="K977" s="1" t="s">
        <v>135</v>
      </c>
      <c r="L977" s="1" t="s">
        <v>136</v>
      </c>
      <c r="M977" s="1" t="s">
        <v>4296</v>
      </c>
      <c r="N977" s="2">
        <v>45000</v>
      </c>
      <c r="O977" s="1" t="s">
        <v>38</v>
      </c>
      <c r="P977" s="2">
        <v>45000</v>
      </c>
      <c r="Q977" s="1" t="s">
        <v>165</v>
      </c>
      <c r="R977" s="1" t="s">
        <v>40</v>
      </c>
      <c r="S977" s="1" t="s">
        <v>54</v>
      </c>
      <c r="T977" s="1" t="s">
        <v>42</v>
      </c>
      <c r="U977" s="1" t="s">
        <v>43</v>
      </c>
      <c r="V977" s="1" t="s">
        <v>55</v>
      </c>
      <c r="W977" s="1" t="s">
        <v>56</v>
      </c>
      <c r="X977" s="1" t="s">
        <v>43</v>
      </c>
      <c r="Y977" s="2" t="s">
        <v>43</v>
      </c>
      <c r="Z977" s="1" t="s">
        <v>46</v>
      </c>
      <c r="AA977" s="1" t="s">
        <v>289</v>
      </c>
    </row>
    <row r="978" spans="1:27" x14ac:dyDescent="0.25">
      <c r="A978" s="1" t="s">
        <v>1666</v>
      </c>
      <c r="B978" s="1" t="s">
        <v>1667</v>
      </c>
      <c r="C978" s="1" t="s">
        <v>333</v>
      </c>
      <c r="D978" s="1" t="s">
        <v>334</v>
      </c>
      <c r="E978" s="1" t="s">
        <v>30</v>
      </c>
      <c r="F978" s="1" t="s">
        <v>31</v>
      </c>
      <c r="G978" s="1" t="s">
        <v>1668</v>
      </c>
      <c r="H978" s="1" t="s">
        <v>1669</v>
      </c>
      <c r="I978" s="1" t="s">
        <v>7</v>
      </c>
      <c r="J978" s="1" t="s">
        <v>1670</v>
      </c>
      <c r="K978" s="1" t="s">
        <v>282</v>
      </c>
      <c r="L978" s="1" t="s">
        <v>283</v>
      </c>
      <c r="M978" s="1" t="s">
        <v>37</v>
      </c>
      <c r="N978" s="2">
        <v>198000</v>
      </c>
      <c r="O978" s="1" t="s">
        <v>38</v>
      </c>
      <c r="P978" s="2">
        <v>198000</v>
      </c>
      <c r="Q978" s="1" t="s">
        <v>165</v>
      </c>
      <c r="R978" s="1" t="s">
        <v>40</v>
      </c>
      <c r="S978" s="1" t="s">
        <v>41</v>
      </c>
      <c r="T978" s="1" t="s">
        <v>42</v>
      </c>
      <c r="U978" s="1" t="s">
        <v>43</v>
      </c>
      <c r="V978" s="1" t="s">
        <v>44</v>
      </c>
      <c r="W978" s="1" t="s">
        <v>45</v>
      </c>
      <c r="X978" s="1" t="s">
        <v>43</v>
      </c>
      <c r="Y978" s="2" t="s">
        <v>43</v>
      </c>
      <c r="Z978" s="1" t="s">
        <v>46</v>
      </c>
      <c r="AA978" s="1" t="s">
        <v>31</v>
      </c>
    </row>
    <row r="979" spans="1:27" x14ac:dyDescent="0.25">
      <c r="A979" s="1" t="s">
        <v>1666</v>
      </c>
      <c r="B979" s="1" t="s">
        <v>1667</v>
      </c>
      <c r="C979" s="1" t="s">
        <v>333</v>
      </c>
      <c r="D979" s="1" t="s">
        <v>334</v>
      </c>
      <c r="E979" s="1" t="s">
        <v>30</v>
      </c>
      <c r="F979" s="1" t="s">
        <v>174</v>
      </c>
      <c r="G979" s="1" t="s">
        <v>1671</v>
      </c>
      <c r="H979" s="1" t="s">
        <v>1672</v>
      </c>
      <c r="I979" s="1" t="s">
        <v>7</v>
      </c>
      <c r="J979" s="1" t="s">
        <v>1673</v>
      </c>
      <c r="K979" s="1" t="s">
        <v>1674</v>
      </c>
      <c r="L979" s="1" t="s">
        <v>1675</v>
      </c>
      <c r="M979" s="1" t="s">
        <v>37</v>
      </c>
      <c r="N979" s="2">
        <v>85000</v>
      </c>
      <c r="O979" s="1" t="s">
        <v>38</v>
      </c>
      <c r="P979" s="2">
        <v>85000</v>
      </c>
      <c r="Q979" s="1" t="s">
        <v>39</v>
      </c>
      <c r="R979" s="1" t="s">
        <v>40</v>
      </c>
      <c r="S979" s="1" t="s">
        <v>41</v>
      </c>
      <c r="T979" s="1" t="s">
        <v>42</v>
      </c>
      <c r="U979" s="1" t="s">
        <v>43</v>
      </c>
      <c r="V979" s="1" t="s">
        <v>44</v>
      </c>
      <c r="W979" s="1" t="s">
        <v>45</v>
      </c>
      <c r="X979" s="1" t="s">
        <v>43</v>
      </c>
      <c r="Y979" s="2" t="s">
        <v>43</v>
      </c>
      <c r="Z979" s="1" t="s">
        <v>46</v>
      </c>
      <c r="AA979" s="1" t="s">
        <v>174</v>
      </c>
    </row>
    <row r="980" spans="1:27" x14ac:dyDescent="0.25">
      <c r="A980" s="1" t="s">
        <v>1666</v>
      </c>
      <c r="B980" s="1" t="s">
        <v>1667</v>
      </c>
      <c r="C980" s="1" t="s">
        <v>333</v>
      </c>
      <c r="D980" s="1" t="s">
        <v>334</v>
      </c>
      <c r="E980" s="1" t="s">
        <v>30</v>
      </c>
      <c r="F980" s="1" t="s">
        <v>252</v>
      </c>
      <c r="G980" s="1" t="s">
        <v>1676</v>
      </c>
      <c r="H980" s="1" t="s">
        <v>1677</v>
      </c>
      <c r="I980" s="1" t="s">
        <v>7</v>
      </c>
      <c r="J980" s="1" t="s">
        <v>1678</v>
      </c>
      <c r="K980" s="1" t="s">
        <v>1679</v>
      </c>
      <c r="L980" s="1" t="s">
        <v>1680</v>
      </c>
      <c r="M980" s="1" t="s">
        <v>37</v>
      </c>
      <c r="N980" s="2">
        <v>198000</v>
      </c>
      <c r="O980" s="1" t="s">
        <v>38</v>
      </c>
      <c r="P980" s="2">
        <v>198000</v>
      </c>
      <c r="Q980" s="1" t="s">
        <v>75</v>
      </c>
      <c r="R980" s="1" t="s">
        <v>40</v>
      </c>
      <c r="S980" s="1" t="s">
        <v>41</v>
      </c>
      <c r="T980" s="1" t="s">
        <v>42</v>
      </c>
      <c r="U980" s="1" t="s">
        <v>43</v>
      </c>
      <c r="V980" s="1" t="s">
        <v>44</v>
      </c>
      <c r="W980" s="1" t="s">
        <v>45</v>
      </c>
      <c r="X980" s="1" t="s">
        <v>43</v>
      </c>
      <c r="Y980" s="2" t="s">
        <v>43</v>
      </c>
      <c r="Z980" s="1" t="s">
        <v>46</v>
      </c>
      <c r="AA980" s="1" t="s">
        <v>252</v>
      </c>
    </row>
    <row r="981" spans="1:27" x14ac:dyDescent="0.25">
      <c r="A981" s="1" t="s">
        <v>1666</v>
      </c>
      <c r="B981" s="1" t="s">
        <v>1667</v>
      </c>
      <c r="C981" s="1" t="s">
        <v>333</v>
      </c>
      <c r="D981" s="1" t="s">
        <v>334</v>
      </c>
      <c r="E981" s="1" t="s">
        <v>30</v>
      </c>
      <c r="F981" s="1" t="s">
        <v>47</v>
      </c>
      <c r="G981" s="1" t="s">
        <v>3176</v>
      </c>
      <c r="H981" s="1" t="s">
        <v>3177</v>
      </c>
      <c r="I981" s="1" t="s">
        <v>7</v>
      </c>
      <c r="J981" s="1" t="s">
        <v>3178</v>
      </c>
      <c r="K981" s="1" t="s">
        <v>3154</v>
      </c>
      <c r="L981" s="1" t="s">
        <v>3155</v>
      </c>
      <c r="M981" s="1" t="s">
        <v>3055</v>
      </c>
      <c r="N981" s="2">
        <v>130000</v>
      </c>
      <c r="O981" s="1" t="s">
        <v>38</v>
      </c>
      <c r="P981" s="2">
        <v>130000</v>
      </c>
      <c r="Q981" s="1" t="s">
        <v>75</v>
      </c>
      <c r="R981" s="1" t="s">
        <v>40</v>
      </c>
      <c r="S981" s="1" t="s">
        <v>54</v>
      </c>
      <c r="T981" s="1" t="s">
        <v>42</v>
      </c>
      <c r="U981" s="1" t="s">
        <v>43</v>
      </c>
      <c r="V981" s="1" t="s">
        <v>55</v>
      </c>
      <c r="W981" s="1" t="s">
        <v>56</v>
      </c>
      <c r="X981" s="1" t="s">
        <v>43</v>
      </c>
      <c r="Y981" s="2" t="s">
        <v>43</v>
      </c>
      <c r="Z981" s="1" t="s">
        <v>46</v>
      </c>
      <c r="AA981" s="1" t="s">
        <v>47</v>
      </c>
    </row>
    <row r="982" spans="1:27" x14ac:dyDescent="0.25">
      <c r="A982" s="1" t="s">
        <v>1666</v>
      </c>
      <c r="B982" s="1" t="s">
        <v>1667</v>
      </c>
      <c r="C982" s="1" t="s">
        <v>333</v>
      </c>
      <c r="D982" s="1" t="s">
        <v>334</v>
      </c>
      <c r="E982" s="1" t="s">
        <v>30</v>
      </c>
      <c r="F982" s="1" t="s">
        <v>47</v>
      </c>
      <c r="G982" s="1" t="s">
        <v>3179</v>
      </c>
      <c r="H982" s="1" t="s">
        <v>3180</v>
      </c>
      <c r="I982" s="1" t="s">
        <v>7</v>
      </c>
      <c r="J982" s="1" t="s">
        <v>3181</v>
      </c>
      <c r="K982" s="1" t="s">
        <v>3154</v>
      </c>
      <c r="L982" s="1" t="s">
        <v>3155</v>
      </c>
      <c r="M982" s="1" t="s">
        <v>3055</v>
      </c>
      <c r="N982" s="2">
        <v>52000</v>
      </c>
      <c r="O982" s="1" t="s">
        <v>38</v>
      </c>
      <c r="P982" s="2">
        <v>52000</v>
      </c>
      <c r="Q982" s="1" t="s">
        <v>75</v>
      </c>
      <c r="R982" s="1" t="s">
        <v>40</v>
      </c>
      <c r="S982" s="1" t="s">
        <v>54</v>
      </c>
      <c r="T982" s="1" t="s">
        <v>42</v>
      </c>
      <c r="U982" s="1" t="s">
        <v>43</v>
      </c>
      <c r="V982" s="1" t="s">
        <v>55</v>
      </c>
      <c r="W982" s="1" t="s">
        <v>56</v>
      </c>
      <c r="X982" s="1" t="s">
        <v>43</v>
      </c>
      <c r="Y982" s="2" t="s">
        <v>43</v>
      </c>
      <c r="Z982" s="1" t="s">
        <v>46</v>
      </c>
      <c r="AA982" s="1" t="s">
        <v>47</v>
      </c>
    </row>
    <row r="983" spans="1:27" x14ac:dyDescent="0.25">
      <c r="A983" s="1" t="s">
        <v>1666</v>
      </c>
      <c r="B983" s="1" t="s">
        <v>1667</v>
      </c>
      <c r="C983" s="1" t="s">
        <v>333</v>
      </c>
      <c r="D983" s="1" t="s">
        <v>334</v>
      </c>
      <c r="E983" s="1" t="s">
        <v>30</v>
      </c>
      <c r="F983" s="1" t="s">
        <v>109</v>
      </c>
      <c r="G983" s="1" t="s">
        <v>4584</v>
      </c>
      <c r="H983" s="1" t="s">
        <v>4585</v>
      </c>
      <c r="I983" s="1" t="s">
        <v>7</v>
      </c>
      <c r="J983" s="1" t="s">
        <v>4586</v>
      </c>
      <c r="K983" s="1" t="s">
        <v>135</v>
      </c>
      <c r="L983" s="1" t="s">
        <v>136</v>
      </c>
      <c r="M983" s="1" t="s">
        <v>4296</v>
      </c>
      <c r="N983" s="2">
        <v>44350</v>
      </c>
      <c r="O983" s="1" t="s">
        <v>38</v>
      </c>
      <c r="P983" s="2">
        <v>44350</v>
      </c>
      <c r="Q983" s="1" t="s">
        <v>39</v>
      </c>
      <c r="R983" s="1" t="s">
        <v>40</v>
      </c>
      <c r="S983" s="1" t="s">
        <v>54</v>
      </c>
      <c r="T983" s="1" t="s">
        <v>42</v>
      </c>
      <c r="U983" s="1" t="s">
        <v>43</v>
      </c>
      <c r="V983" s="1" t="s">
        <v>55</v>
      </c>
      <c r="W983" s="1" t="s">
        <v>56</v>
      </c>
      <c r="X983" s="1" t="s">
        <v>43</v>
      </c>
      <c r="Y983" s="2" t="s">
        <v>43</v>
      </c>
      <c r="Z983" s="1" t="s">
        <v>46</v>
      </c>
      <c r="AA983" s="1" t="s">
        <v>109</v>
      </c>
    </row>
    <row r="984" spans="1:27" x14ac:dyDescent="0.25">
      <c r="A984" s="1" t="s">
        <v>1666</v>
      </c>
      <c r="B984" s="1" t="s">
        <v>1667</v>
      </c>
      <c r="C984" s="1" t="s">
        <v>333</v>
      </c>
      <c r="D984" s="1" t="s">
        <v>334</v>
      </c>
      <c r="E984" s="1" t="s">
        <v>30</v>
      </c>
      <c r="F984" s="1" t="s">
        <v>386</v>
      </c>
      <c r="G984" s="1" t="s">
        <v>6225</v>
      </c>
      <c r="H984" s="1" t="s">
        <v>6226</v>
      </c>
      <c r="I984" s="1" t="s">
        <v>7</v>
      </c>
      <c r="J984" s="1" t="s">
        <v>6227</v>
      </c>
      <c r="K984" s="1" t="s">
        <v>256</v>
      </c>
      <c r="L984" s="1" t="s">
        <v>257</v>
      </c>
      <c r="M984" s="1" t="s">
        <v>5928</v>
      </c>
      <c r="N984" s="2">
        <v>82787.5</v>
      </c>
      <c r="O984" s="1" t="s">
        <v>38</v>
      </c>
      <c r="P984" s="2">
        <v>82787.5</v>
      </c>
      <c r="Q984" s="1" t="s">
        <v>39</v>
      </c>
      <c r="R984" s="1" t="s">
        <v>40</v>
      </c>
      <c r="S984" s="1" t="s">
        <v>54</v>
      </c>
      <c r="T984" s="1" t="s">
        <v>42</v>
      </c>
      <c r="U984" s="1" t="s">
        <v>43</v>
      </c>
      <c r="V984" s="1" t="s">
        <v>55</v>
      </c>
      <c r="W984" s="1" t="s">
        <v>56</v>
      </c>
      <c r="X984" s="1" t="s">
        <v>43</v>
      </c>
      <c r="Y984" s="2" t="s">
        <v>43</v>
      </c>
      <c r="Z984" s="1" t="s">
        <v>46</v>
      </c>
      <c r="AA984" s="1" t="s">
        <v>386</v>
      </c>
    </row>
    <row r="985" spans="1:27" x14ac:dyDescent="0.25">
      <c r="A985" s="1" t="s">
        <v>1666</v>
      </c>
      <c r="B985" s="1" t="s">
        <v>1667</v>
      </c>
      <c r="C985" s="1" t="s">
        <v>333</v>
      </c>
      <c r="D985" s="1" t="s">
        <v>334</v>
      </c>
      <c r="E985" s="1" t="s">
        <v>30</v>
      </c>
      <c r="F985" s="1" t="s">
        <v>47</v>
      </c>
      <c r="G985" s="1" t="s">
        <v>6228</v>
      </c>
      <c r="H985" s="1" t="s">
        <v>6229</v>
      </c>
      <c r="I985" s="1" t="s">
        <v>7</v>
      </c>
      <c r="J985" s="1" t="s">
        <v>6230</v>
      </c>
      <c r="K985" s="1" t="s">
        <v>62</v>
      </c>
      <c r="L985" s="1" t="s">
        <v>63</v>
      </c>
      <c r="M985" s="1" t="s">
        <v>5928</v>
      </c>
      <c r="N985" s="2">
        <v>73200</v>
      </c>
      <c r="O985" s="1" t="s">
        <v>38</v>
      </c>
      <c r="P985" s="2">
        <v>73200</v>
      </c>
      <c r="Q985" s="1" t="s">
        <v>39</v>
      </c>
      <c r="R985" s="1" t="s">
        <v>40</v>
      </c>
      <c r="S985" s="1" t="s">
        <v>54</v>
      </c>
      <c r="T985" s="1" t="s">
        <v>42</v>
      </c>
      <c r="U985" s="1" t="s">
        <v>43</v>
      </c>
      <c r="V985" s="1" t="s">
        <v>55</v>
      </c>
      <c r="W985" s="1" t="s">
        <v>56</v>
      </c>
      <c r="X985" s="1" t="s">
        <v>43</v>
      </c>
      <c r="Y985" s="2" t="s">
        <v>43</v>
      </c>
      <c r="Z985" s="1" t="s">
        <v>46</v>
      </c>
      <c r="AA985" s="1" t="s">
        <v>47</v>
      </c>
    </row>
    <row r="986" spans="1:27" x14ac:dyDescent="0.25">
      <c r="A986" s="1" t="s">
        <v>331</v>
      </c>
      <c r="B986" s="1" t="s">
        <v>332</v>
      </c>
      <c r="C986" s="1" t="s">
        <v>333</v>
      </c>
      <c r="D986" s="1" t="s">
        <v>334</v>
      </c>
      <c r="E986" s="1" t="s">
        <v>30</v>
      </c>
      <c r="F986" s="1" t="s">
        <v>57</v>
      </c>
      <c r="G986" s="1" t="s">
        <v>335</v>
      </c>
      <c r="H986" s="1" t="s">
        <v>336</v>
      </c>
      <c r="I986" s="1" t="s">
        <v>7</v>
      </c>
      <c r="J986" s="1" t="s">
        <v>337</v>
      </c>
      <c r="K986" s="1" t="s">
        <v>338</v>
      </c>
      <c r="L986" s="1" t="s">
        <v>339</v>
      </c>
      <c r="M986" s="1" t="s">
        <v>37</v>
      </c>
      <c r="N986" s="2">
        <v>15000</v>
      </c>
      <c r="O986" s="1" t="s">
        <v>38</v>
      </c>
      <c r="P986" s="2">
        <v>15000</v>
      </c>
      <c r="Q986" s="1" t="s">
        <v>93</v>
      </c>
      <c r="R986" s="1" t="s">
        <v>94</v>
      </c>
      <c r="S986" s="1" t="s">
        <v>54</v>
      </c>
      <c r="T986" s="1" t="s">
        <v>42</v>
      </c>
      <c r="U986" s="1" t="s">
        <v>43</v>
      </c>
      <c r="V986" s="1" t="s">
        <v>55</v>
      </c>
      <c r="W986" s="1" t="s">
        <v>56</v>
      </c>
      <c r="X986" s="1" t="s">
        <v>43</v>
      </c>
      <c r="Y986" s="2">
        <v>15000</v>
      </c>
      <c r="Z986" s="1" t="s">
        <v>46</v>
      </c>
      <c r="AA986" s="1" t="s">
        <v>57</v>
      </c>
    </row>
    <row r="987" spans="1:27" x14ac:dyDescent="0.25">
      <c r="A987" s="1" t="s">
        <v>331</v>
      </c>
      <c r="B987" s="1" t="s">
        <v>332</v>
      </c>
      <c r="C987" s="1" t="s">
        <v>333</v>
      </c>
      <c r="D987" s="1" t="s">
        <v>334</v>
      </c>
      <c r="E987" s="1" t="s">
        <v>30</v>
      </c>
      <c r="F987" s="1" t="s">
        <v>76</v>
      </c>
      <c r="G987" s="1" t="s">
        <v>5147</v>
      </c>
      <c r="H987" s="1" t="s">
        <v>5148</v>
      </c>
      <c r="I987" s="1" t="s">
        <v>7</v>
      </c>
      <c r="J987" s="1" t="s">
        <v>5149</v>
      </c>
      <c r="K987" s="1" t="s">
        <v>181</v>
      </c>
      <c r="L987" s="1" t="s">
        <v>182</v>
      </c>
      <c r="M987" s="1" t="s">
        <v>5053</v>
      </c>
      <c r="N987" s="2">
        <v>140000</v>
      </c>
      <c r="O987" s="1" t="s">
        <v>38</v>
      </c>
      <c r="P987" s="2">
        <v>140000</v>
      </c>
      <c r="Q987" s="1" t="s">
        <v>39</v>
      </c>
      <c r="R987" s="1" t="s">
        <v>40</v>
      </c>
      <c r="S987" s="1" t="s">
        <v>54</v>
      </c>
      <c r="T987" s="1" t="s">
        <v>42</v>
      </c>
      <c r="U987" s="1" t="s">
        <v>43</v>
      </c>
      <c r="V987" s="1" t="s">
        <v>55</v>
      </c>
      <c r="W987" s="1" t="s">
        <v>56</v>
      </c>
      <c r="X987" s="1" t="s">
        <v>43</v>
      </c>
      <c r="Y987" s="2" t="s">
        <v>43</v>
      </c>
      <c r="Z987" s="1" t="s">
        <v>46</v>
      </c>
      <c r="AA987" s="1" t="s">
        <v>324</v>
      </c>
    </row>
    <row r="988" spans="1:27" x14ac:dyDescent="0.25">
      <c r="A988" s="1" t="s">
        <v>5083</v>
      </c>
      <c r="B988" s="1" t="s">
        <v>5084</v>
      </c>
      <c r="C988" s="1" t="s">
        <v>333</v>
      </c>
      <c r="D988" s="1" t="s">
        <v>334</v>
      </c>
      <c r="E988" s="1" t="s">
        <v>30</v>
      </c>
      <c r="F988" s="1" t="s">
        <v>174</v>
      </c>
      <c r="G988" s="1" t="s">
        <v>5085</v>
      </c>
      <c r="H988" s="1" t="s">
        <v>5086</v>
      </c>
      <c r="I988" s="1" t="s">
        <v>7</v>
      </c>
      <c r="J988" s="1" t="s">
        <v>5087</v>
      </c>
      <c r="K988" s="1" t="s">
        <v>2833</v>
      </c>
      <c r="L988" s="1" t="s">
        <v>2834</v>
      </c>
      <c r="M988" s="1" t="s">
        <v>5053</v>
      </c>
      <c r="N988" s="2">
        <v>97500</v>
      </c>
      <c r="O988" s="1" t="s">
        <v>38</v>
      </c>
      <c r="P988" s="2">
        <v>97500</v>
      </c>
      <c r="Q988" s="1" t="s">
        <v>93</v>
      </c>
      <c r="R988" s="1" t="s">
        <v>94</v>
      </c>
      <c r="S988" s="1" t="s">
        <v>54</v>
      </c>
      <c r="T988" s="1" t="s">
        <v>42</v>
      </c>
      <c r="U988" s="1" t="s">
        <v>43</v>
      </c>
      <c r="V988" s="1" t="s">
        <v>55</v>
      </c>
      <c r="W988" s="1" t="s">
        <v>56</v>
      </c>
      <c r="X988" s="1" t="s">
        <v>43</v>
      </c>
      <c r="Y988" s="2">
        <v>97500</v>
      </c>
      <c r="Z988" s="1" t="s">
        <v>46</v>
      </c>
      <c r="AA988" s="1" t="s">
        <v>64</v>
      </c>
    </row>
    <row r="989" spans="1:27" x14ac:dyDescent="0.25">
      <c r="A989" s="1" t="s">
        <v>929</v>
      </c>
      <c r="B989" s="1" t="s">
        <v>930</v>
      </c>
      <c r="C989" s="1" t="s">
        <v>333</v>
      </c>
      <c r="D989" s="1" t="s">
        <v>334</v>
      </c>
      <c r="E989" s="1" t="s">
        <v>30</v>
      </c>
      <c r="F989" s="1" t="s">
        <v>145</v>
      </c>
      <c r="G989" s="1" t="s">
        <v>931</v>
      </c>
      <c r="H989" s="1" t="s">
        <v>932</v>
      </c>
      <c r="I989" s="1" t="s">
        <v>7</v>
      </c>
      <c r="J989" s="1" t="s">
        <v>933</v>
      </c>
      <c r="K989" s="1" t="s">
        <v>648</v>
      </c>
      <c r="L989" s="1" t="s">
        <v>649</v>
      </c>
      <c r="M989" s="1" t="s">
        <v>37</v>
      </c>
      <c r="N989" s="2">
        <v>54000</v>
      </c>
      <c r="O989" s="1" t="s">
        <v>38</v>
      </c>
      <c r="P989" s="2">
        <v>54000</v>
      </c>
      <c r="Q989" s="1" t="s">
        <v>93</v>
      </c>
      <c r="R989" s="1" t="s">
        <v>94</v>
      </c>
      <c r="S989" s="1" t="s">
        <v>41</v>
      </c>
      <c r="T989" s="1" t="s">
        <v>42</v>
      </c>
      <c r="U989" s="1" t="s">
        <v>43</v>
      </c>
      <c r="V989" s="1" t="s">
        <v>237</v>
      </c>
      <c r="W989" s="1" t="s">
        <v>238</v>
      </c>
      <c r="X989" s="1" t="s">
        <v>43</v>
      </c>
      <c r="Y989" s="2">
        <v>54000</v>
      </c>
      <c r="Z989" s="1" t="s">
        <v>46</v>
      </c>
      <c r="AA989" s="1" t="s">
        <v>155</v>
      </c>
    </row>
    <row r="990" spans="1:27" x14ac:dyDescent="0.25">
      <c r="A990" s="1" t="s">
        <v>929</v>
      </c>
      <c r="B990" s="1" t="s">
        <v>930</v>
      </c>
      <c r="C990" s="1" t="s">
        <v>333</v>
      </c>
      <c r="D990" s="1" t="s">
        <v>334</v>
      </c>
      <c r="E990" s="1" t="s">
        <v>30</v>
      </c>
      <c r="F990" s="1" t="s">
        <v>145</v>
      </c>
      <c r="G990" s="1" t="s">
        <v>934</v>
      </c>
      <c r="H990" s="1" t="s">
        <v>935</v>
      </c>
      <c r="I990" s="1" t="s">
        <v>7</v>
      </c>
      <c r="J990" s="1" t="s">
        <v>936</v>
      </c>
      <c r="K990" s="1" t="s">
        <v>615</v>
      </c>
      <c r="L990" s="1" t="s">
        <v>616</v>
      </c>
      <c r="M990" s="1" t="s">
        <v>37</v>
      </c>
      <c r="N990" s="2">
        <v>540000</v>
      </c>
      <c r="O990" s="1" t="s">
        <v>38</v>
      </c>
      <c r="P990" s="2">
        <v>540000</v>
      </c>
      <c r="Q990" s="1" t="s">
        <v>93</v>
      </c>
      <c r="R990" s="1" t="s">
        <v>94</v>
      </c>
      <c r="S990" s="1" t="s">
        <v>41</v>
      </c>
      <c r="T990" s="1" t="s">
        <v>42</v>
      </c>
      <c r="U990" s="1" t="s">
        <v>43</v>
      </c>
      <c r="V990" s="1" t="s">
        <v>237</v>
      </c>
      <c r="W990" s="1" t="s">
        <v>238</v>
      </c>
      <c r="X990" s="1" t="s">
        <v>43</v>
      </c>
      <c r="Y990" s="2">
        <v>540000</v>
      </c>
      <c r="Z990" s="1" t="s">
        <v>46</v>
      </c>
      <c r="AA990" s="1" t="s">
        <v>131</v>
      </c>
    </row>
    <row r="991" spans="1:27" x14ac:dyDescent="0.25">
      <c r="A991" s="1" t="s">
        <v>929</v>
      </c>
      <c r="B991" s="1" t="s">
        <v>930</v>
      </c>
      <c r="C991" s="1" t="s">
        <v>333</v>
      </c>
      <c r="D991" s="1" t="s">
        <v>334</v>
      </c>
      <c r="E991" s="1" t="s">
        <v>30</v>
      </c>
      <c r="F991" s="1" t="s">
        <v>149</v>
      </c>
      <c r="G991" s="1" t="s">
        <v>937</v>
      </c>
      <c r="H991" s="1" t="s">
        <v>938</v>
      </c>
      <c r="I991" s="1" t="s">
        <v>7</v>
      </c>
      <c r="J991" s="1" t="s">
        <v>939</v>
      </c>
      <c r="K991" s="1" t="s">
        <v>648</v>
      </c>
      <c r="L991" s="1" t="s">
        <v>649</v>
      </c>
      <c r="M991" s="1" t="s">
        <v>37</v>
      </c>
      <c r="N991" s="2">
        <v>54000</v>
      </c>
      <c r="O991" s="1" t="s">
        <v>38</v>
      </c>
      <c r="P991" s="2">
        <v>54000</v>
      </c>
      <c r="Q991" s="1" t="s">
        <v>93</v>
      </c>
      <c r="R991" s="1" t="s">
        <v>94</v>
      </c>
      <c r="S991" s="1" t="s">
        <v>41</v>
      </c>
      <c r="T991" s="1" t="s">
        <v>42</v>
      </c>
      <c r="U991" s="1" t="s">
        <v>43</v>
      </c>
      <c r="V991" s="1" t="s">
        <v>237</v>
      </c>
      <c r="W991" s="1" t="s">
        <v>238</v>
      </c>
      <c r="X991" s="1" t="s">
        <v>43</v>
      </c>
      <c r="Y991" s="2">
        <v>54000</v>
      </c>
      <c r="Z991" s="1" t="s">
        <v>46</v>
      </c>
      <c r="AA991" s="1" t="s">
        <v>131</v>
      </c>
    </row>
    <row r="992" spans="1:27" x14ac:dyDescent="0.25">
      <c r="A992" s="1" t="s">
        <v>929</v>
      </c>
      <c r="B992" s="1" t="s">
        <v>930</v>
      </c>
      <c r="C992" s="1" t="s">
        <v>333</v>
      </c>
      <c r="D992" s="1" t="s">
        <v>334</v>
      </c>
      <c r="E992" s="1" t="s">
        <v>30</v>
      </c>
      <c r="F992" s="1" t="s">
        <v>58</v>
      </c>
      <c r="G992" s="1" t="s">
        <v>940</v>
      </c>
      <c r="H992" s="1" t="s">
        <v>941</v>
      </c>
      <c r="I992" s="1" t="s">
        <v>7</v>
      </c>
      <c r="J992" s="1" t="s">
        <v>942</v>
      </c>
      <c r="K992" s="1" t="s">
        <v>648</v>
      </c>
      <c r="L992" s="1" t="s">
        <v>649</v>
      </c>
      <c r="M992" s="1" t="s">
        <v>37</v>
      </c>
      <c r="N992" s="2">
        <v>15000</v>
      </c>
      <c r="O992" s="1" t="s">
        <v>38</v>
      </c>
      <c r="P992" s="2">
        <v>15000</v>
      </c>
      <c r="Q992" s="1" t="s">
        <v>93</v>
      </c>
      <c r="R992" s="1" t="s">
        <v>94</v>
      </c>
      <c r="S992" s="1" t="s">
        <v>41</v>
      </c>
      <c r="T992" s="1" t="s">
        <v>42</v>
      </c>
      <c r="U992" s="1" t="s">
        <v>43</v>
      </c>
      <c r="V992" s="1" t="s">
        <v>237</v>
      </c>
      <c r="W992" s="1" t="s">
        <v>238</v>
      </c>
      <c r="X992" s="1" t="s">
        <v>43</v>
      </c>
      <c r="Y992" s="2">
        <v>15000</v>
      </c>
      <c r="Z992" s="1" t="s">
        <v>46</v>
      </c>
      <c r="AA992" s="1" t="s">
        <v>131</v>
      </c>
    </row>
    <row r="993" spans="1:27" x14ac:dyDescent="0.25">
      <c r="A993" s="1" t="s">
        <v>929</v>
      </c>
      <c r="B993" s="1" t="s">
        <v>930</v>
      </c>
      <c r="C993" s="1" t="s">
        <v>333</v>
      </c>
      <c r="D993" s="1" t="s">
        <v>334</v>
      </c>
      <c r="E993" s="1" t="s">
        <v>30</v>
      </c>
      <c r="F993" s="1" t="s">
        <v>189</v>
      </c>
      <c r="G993" s="1" t="s">
        <v>943</v>
      </c>
      <c r="H993" s="1" t="s">
        <v>944</v>
      </c>
      <c r="I993" s="1" t="s">
        <v>7</v>
      </c>
      <c r="J993" s="1" t="s">
        <v>945</v>
      </c>
      <c r="K993" s="1" t="s">
        <v>73</v>
      </c>
      <c r="L993" s="1" t="s">
        <v>74</v>
      </c>
      <c r="M993" s="1" t="s">
        <v>37</v>
      </c>
      <c r="N993" s="2">
        <v>55000</v>
      </c>
      <c r="O993" s="1" t="s">
        <v>38</v>
      </c>
      <c r="P993" s="2">
        <v>55000</v>
      </c>
      <c r="Q993" s="1" t="s">
        <v>83</v>
      </c>
      <c r="R993" s="1" t="s">
        <v>40</v>
      </c>
      <c r="S993" s="1" t="s">
        <v>54</v>
      </c>
      <c r="T993" s="1" t="s">
        <v>42</v>
      </c>
      <c r="U993" s="1" t="s">
        <v>43</v>
      </c>
      <c r="V993" s="1" t="s">
        <v>55</v>
      </c>
      <c r="W993" s="1" t="s">
        <v>56</v>
      </c>
      <c r="X993" s="1" t="s">
        <v>43</v>
      </c>
      <c r="Y993" s="2" t="s">
        <v>43</v>
      </c>
      <c r="Z993" s="1" t="s">
        <v>46</v>
      </c>
      <c r="AA993" s="1" t="s">
        <v>77</v>
      </c>
    </row>
    <row r="994" spans="1:27" x14ac:dyDescent="0.25">
      <c r="A994" s="1" t="s">
        <v>929</v>
      </c>
      <c r="B994" s="1" t="s">
        <v>930</v>
      </c>
      <c r="C994" s="1" t="s">
        <v>333</v>
      </c>
      <c r="D994" s="1" t="s">
        <v>334</v>
      </c>
      <c r="E994" s="1" t="s">
        <v>30</v>
      </c>
      <c r="F994" s="1" t="s">
        <v>273</v>
      </c>
      <c r="G994" s="1" t="s">
        <v>3593</v>
      </c>
      <c r="H994" s="1" t="s">
        <v>3594</v>
      </c>
      <c r="I994" s="1" t="s">
        <v>7</v>
      </c>
      <c r="J994" s="1" t="s">
        <v>3595</v>
      </c>
      <c r="K994" s="1" t="s">
        <v>3421</v>
      </c>
      <c r="L994" s="1" t="s">
        <v>3422</v>
      </c>
      <c r="M994" s="1" t="s">
        <v>3402</v>
      </c>
      <c r="N994" s="2">
        <v>105656.84</v>
      </c>
      <c r="O994" s="1" t="s">
        <v>38</v>
      </c>
      <c r="P994" s="2">
        <v>105656.84</v>
      </c>
      <c r="Q994" s="1" t="s">
        <v>83</v>
      </c>
      <c r="R994" s="1" t="s">
        <v>40</v>
      </c>
      <c r="S994" s="1" t="s">
        <v>54</v>
      </c>
      <c r="T994" s="1" t="s">
        <v>42</v>
      </c>
      <c r="U994" s="1" t="s">
        <v>43</v>
      </c>
      <c r="V994" s="1" t="s">
        <v>55</v>
      </c>
      <c r="W994" s="1" t="s">
        <v>56</v>
      </c>
      <c r="X994" s="1" t="s">
        <v>43</v>
      </c>
      <c r="Y994" s="2" t="s">
        <v>43</v>
      </c>
      <c r="Z994" s="1" t="s">
        <v>46</v>
      </c>
      <c r="AA994" s="1" t="s">
        <v>109</v>
      </c>
    </row>
    <row r="995" spans="1:27" x14ac:dyDescent="0.25">
      <c r="A995" s="1" t="s">
        <v>929</v>
      </c>
      <c r="B995" s="1" t="s">
        <v>930</v>
      </c>
      <c r="C995" s="1" t="s">
        <v>333</v>
      </c>
      <c r="D995" s="1" t="s">
        <v>334</v>
      </c>
      <c r="E995" s="1" t="s">
        <v>30</v>
      </c>
      <c r="F995" s="1" t="s">
        <v>386</v>
      </c>
      <c r="G995" s="1" t="s">
        <v>5324</v>
      </c>
      <c r="H995" s="1" t="s">
        <v>5325</v>
      </c>
      <c r="I995" s="1" t="s">
        <v>7</v>
      </c>
      <c r="J995" s="1" t="s">
        <v>5326</v>
      </c>
      <c r="K995" s="1" t="s">
        <v>2841</v>
      </c>
      <c r="L995" s="1" t="s">
        <v>2842</v>
      </c>
      <c r="M995" s="1" t="s">
        <v>5053</v>
      </c>
      <c r="N995" s="2">
        <v>50000</v>
      </c>
      <c r="O995" s="1" t="s">
        <v>38</v>
      </c>
      <c r="P995" s="2">
        <v>50000</v>
      </c>
      <c r="Q995" s="1" t="s">
        <v>83</v>
      </c>
      <c r="R995" s="1" t="s">
        <v>40</v>
      </c>
      <c r="S995" s="1" t="s">
        <v>54</v>
      </c>
      <c r="T995" s="1" t="s">
        <v>42</v>
      </c>
      <c r="U995" s="1" t="s">
        <v>43</v>
      </c>
      <c r="V995" s="1" t="s">
        <v>55</v>
      </c>
      <c r="W995" s="1" t="s">
        <v>56</v>
      </c>
      <c r="X995" s="1" t="s">
        <v>43</v>
      </c>
      <c r="Y995" s="2" t="s">
        <v>43</v>
      </c>
      <c r="Z995" s="1" t="s">
        <v>46</v>
      </c>
      <c r="AA995" s="1" t="s">
        <v>145</v>
      </c>
    </row>
    <row r="996" spans="1:27" x14ac:dyDescent="0.25">
      <c r="A996" s="1" t="s">
        <v>929</v>
      </c>
      <c r="B996" s="1" t="s">
        <v>930</v>
      </c>
      <c r="C996" s="1" t="s">
        <v>333</v>
      </c>
      <c r="D996" s="1" t="s">
        <v>334</v>
      </c>
      <c r="E996" s="1" t="s">
        <v>30</v>
      </c>
      <c r="F996" s="1" t="s">
        <v>149</v>
      </c>
      <c r="G996" s="1" t="s">
        <v>5327</v>
      </c>
      <c r="H996" s="1" t="s">
        <v>5328</v>
      </c>
      <c r="I996" s="1" t="s">
        <v>7</v>
      </c>
      <c r="J996" s="1" t="s">
        <v>5329</v>
      </c>
      <c r="K996" s="1" t="s">
        <v>2841</v>
      </c>
      <c r="L996" s="1" t="s">
        <v>2842</v>
      </c>
      <c r="M996" s="1" t="s">
        <v>5053</v>
      </c>
      <c r="N996" s="2">
        <v>69000</v>
      </c>
      <c r="O996" s="1" t="s">
        <v>38</v>
      </c>
      <c r="P996" s="2">
        <v>69000</v>
      </c>
      <c r="Q996" s="1" t="s">
        <v>83</v>
      </c>
      <c r="R996" s="1" t="s">
        <v>40</v>
      </c>
      <c r="S996" s="1" t="s">
        <v>54</v>
      </c>
      <c r="T996" s="1" t="s">
        <v>42</v>
      </c>
      <c r="U996" s="1" t="s">
        <v>43</v>
      </c>
      <c r="V996" s="1" t="s">
        <v>55</v>
      </c>
      <c r="W996" s="1" t="s">
        <v>56</v>
      </c>
      <c r="X996" s="1" t="s">
        <v>43</v>
      </c>
      <c r="Y996" s="2" t="s">
        <v>43</v>
      </c>
      <c r="Z996" s="1" t="s">
        <v>46</v>
      </c>
      <c r="AA996" s="1" t="s">
        <v>57</v>
      </c>
    </row>
    <row r="997" spans="1:27" x14ac:dyDescent="0.25">
      <c r="A997" s="1" t="s">
        <v>929</v>
      </c>
      <c r="B997" s="1" t="s">
        <v>930</v>
      </c>
      <c r="C997" s="1" t="s">
        <v>333</v>
      </c>
      <c r="D997" s="1" t="s">
        <v>334</v>
      </c>
      <c r="E997" s="1" t="s">
        <v>30</v>
      </c>
      <c r="F997" s="1" t="s">
        <v>228</v>
      </c>
      <c r="G997" s="1" t="s">
        <v>5330</v>
      </c>
      <c r="H997" s="1" t="s">
        <v>5331</v>
      </c>
      <c r="I997" s="1" t="s">
        <v>7</v>
      </c>
      <c r="J997" s="1" t="s">
        <v>5332</v>
      </c>
      <c r="K997" s="1" t="s">
        <v>2841</v>
      </c>
      <c r="L997" s="1" t="s">
        <v>2842</v>
      </c>
      <c r="M997" s="1" t="s">
        <v>5053</v>
      </c>
      <c r="N997" s="2">
        <v>49000</v>
      </c>
      <c r="O997" s="1" t="s">
        <v>38</v>
      </c>
      <c r="P997" s="2">
        <v>49000</v>
      </c>
      <c r="Q997" s="1" t="s">
        <v>83</v>
      </c>
      <c r="R997" s="1" t="s">
        <v>40</v>
      </c>
      <c r="S997" s="1" t="s">
        <v>54</v>
      </c>
      <c r="T997" s="1" t="s">
        <v>42</v>
      </c>
      <c r="U997" s="1" t="s">
        <v>43</v>
      </c>
      <c r="V997" s="1" t="s">
        <v>55</v>
      </c>
      <c r="W997" s="1" t="s">
        <v>56</v>
      </c>
      <c r="X997" s="1" t="s">
        <v>43</v>
      </c>
      <c r="Y997" s="2" t="s">
        <v>43</v>
      </c>
      <c r="Z997" s="1" t="s">
        <v>46</v>
      </c>
      <c r="AA997" s="1" t="s">
        <v>76</v>
      </c>
    </row>
    <row r="998" spans="1:27" x14ac:dyDescent="0.25">
      <c r="A998" s="1" t="s">
        <v>929</v>
      </c>
      <c r="B998" s="1" t="s">
        <v>930</v>
      </c>
      <c r="C998" s="1" t="s">
        <v>333</v>
      </c>
      <c r="D998" s="1" t="s">
        <v>334</v>
      </c>
      <c r="E998" s="1" t="s">
        <v>30</v>
      </c>
      <c r="F998" s="1" t="s">
        <v>183</v>
      </c>
      <c r="G998" s="1" t="s">
        <v>5333</v>
      </c>
      <c r="H998" s="1" t="s">
        <v>5334</v>
      </c>
      <c r="I998" s="1" t="s">
        <v>7</v>
      </c>
      <c r="J998" s="1" t="s">
        <v>5335</v>
      </c>
      <c r="K998" s="1" t="s">
        <v>2841</v>
      </c>
      <c r="L998" s="1" t="s">
        <v>2842</v>
      </c>
      <c r="M998" s="1" t="s">
        <v>5053</v>
      </c>
      <c r="N998" s="2">
        <v>66000</v>
      </c>
      <c r="O998" s="1" t="s">
        <v>38</v>
      </c>
      <c r="P998" s="2">
        <v>66000</v>
      </c>
      <c r="Q998" s="1" t="s">
        <v>83</v>
      </c>
      <c r="R998" s="1" t="s">
        <v>40</v>
      </c>
      <c r="S998" s="1" t="s">
        <v>54</v>
      </c>
      <c r="T998" s="1" t="s">
        <v>42</v>
      </c>
      <c r="U998" s="1" t="s">
        <v>43</v>
      </c>
      <c r="V998" s="1" t="s">
        <v>55</v>
      </c>
      <c r="W998" s="1" t="s">
        <v>56</v>
      </c>
      <c r="X998" s="1" t="s">
        <v>43</v>
      </c>
      <c r="Y998" s="2" t="s">
        <v>43</v>
      </c>
      <c r="Z998" s="1" t="s">
        <v>46</v>
      </c>
      <c r="AA998" s="1" t="s">
        <v>289</v>
      </c>
    </row>
    <row r="999" spans="1:27" x14ac:dyDescent="0.25">
      <c r="A999" s="1" t="s">
        <v>929</v>
      </c>
      <c r="B999" s="1" t="s">
        <v>930</v>
      </c>
      <c r="C999" s="1" t="s">
        <v>333</v>
      </c>
      <c r="D999" s="1" t="s">
        <v>334</v>
      </c>
      <c r="E999" s="1" t="s">
        <v>30</v>
      </c>
      <c r="F999" s="1" t="s">
        <v>324</v>
      </c>
      <c r="G999" s="1" t="s">
        <v>5336</v>
      </c>
      <c r="H999" s="1" t="s">
        <v>5337</v>
      </c>
      <c r="I999" s="1" t="s">
        <v>7</v>
      </c>
      <c r="J999" s="1" t="s">
        <v>5338</v>
      </c>
      <c r="K999" s="1" t="s">
        <v>794</v>
      </c>
      <c r="L999" s="1" t="s">
        <v>795</v>
      </c>
      <c r="M999" s="1" t="s">
        <v>5053</v>
      </c>
      <c r="N999" s="2">
        <v>265680</v>
      </c>
      <c r="O999" s="1" t="s">
        <v>38</v>
      </c>
      <c r="P999" s="2">
        <v>265680</v>
      </c>
      <c r="Q999" s="1" t="s">
        <v>83</v>
      </c>
      <c r="R999" s="1" t="s">
        <v>40</v>
      </c>
      <c r="S999" s="1" t="s">
        <v>54</v>
      </c>
      <c r="T999" s="1" t="s">
        <v>42</v>
      </c>
      <c r="U999" s="1" t="s">
        <v>43</v>
      </c>
      <c r="V999" s="1" t="s">
        <v>55</v>
      </c>
      <c r="W999" s="1" t="s">
        <v>56</v>
      </c>
      <c r="X999" s="1" t="s">
        <v>43</v>
      </c>
      <c r="Y999" s="2" t="s">
        <v>43</v>
      </c>
      <c r="Z999" s="1" t="s">
        <v>46</v>
      </c>
      <c r="AA999" s="1" t="s">
        <v>324</v>
      </c>
    </row>
    <row r="1000" spans="1:27" x14ac:dyDescent="0.25">
      <c r="A1000" s="1" t="s">
        <v>3447</v>
      </c>
      <c r="B1000" s="1" t="s">
        <v>3448</v>
      </c>
      <c r="C1000" s="1" t="s">
        <v>333</v>
      </c>
      <c r="D1000" s="1" t="s">
        <v>334</v>
      </c>
      <c r="E1000" s="1" t="s">
        <v>30</v>
      </c>
      <c r="F1000" s="1" t="s">
        <v>273</v>
      </c>
      <c r="G1000" s="1" t="s">
        <v>3449</v>
      </c>
      <c r="H1000" s="1" t="s">
        <v>3450</v>
      </c>
      <c r="I1000" s="1" t="s">
        <v>7</v>
      </c>
      <c r="J1000" s="1" t="s">
        <v>3451</v>
      </c>
      <c r="K1000" s="1" t="s">
        <v>3406</v>
      </c>
      <c r="L1000" s="1" t="s">
        <v>3407</v>
      </c>
      <c r="M1000" s="1" t="s">
        <v>3402</v>
      </c>
      <c r="N1000" s="2">
        <v>34081.97</v>
      </c>
      <c r="O1000" s="1" t="s">
        <v>38</v>
      </c>
      <c r="P1000" s="2">
        <v>34081.97</v>
      </c>
      <c r="Q1000" s="1" t="s">
        <v>39</v>
      </c>
      <c r="R1000" s="1" t="s">
        <v>40</v>
      </c>
      <c r="S1000" s="1" t="s">
        <v>54</v>
      </c>
      <c r="T1000" s="1" t="s">
        <v>42</v>
      </c>
      <c r="U1000" s="1" t="s">
        <v>43</v>
      </c>
      <c r="V1000" s="1" t="s">
        <v>55</v>
      </c>
      <c r="W1000" s="1" t="s">
        <v>56</v>
      </c>
      <c r="X1000" s="1" t="s">
        <v>43</v>
      </c>
      <c r="Y1000" s="2" t="s">
        <v>43</v>
      </c>
      <c r="Z1000" s="1" t="s">
        <v>46</v>
      </c>
      <c r="AA1000" s="1" t="s">
        <v>131</v>
      </c>
    </row>
    <row r="1001" spans="1:27" x14ac:dyDescent="0.25">
      <c r="A1001" s="1" t="s">
        <v>3447</v>
      </c>
      <c r="B1001" s="1" t="s">
        <v>3448</v>
      </c>
      <c r="C1001" s="1" t="s">
        <v>333</v>
      </c>
      <c r="D1001" s="1" t="s">
        <v>334</v>
      </c>
      <c r="E1001" s="1" t="s">
        <v>30</v>
      </c>
      <c r="F1001" s="1" t="s">
        <v>183</v>
      </c>
      <c r="G1001" s="1" t="s">
        <v>3452</v>
      </c>
      <c r="H1001" s="1" t="s">
        <v>3453</v>
      </c>
      <c r="I1001" s="1" t="s">
        <v>7</v>
      </c>
      <c r="J1001" s="1" t="s">
        <v>3454</v>
      </c>
      <c r="K1001" s="1" t="s">
        <v>3455</v>
      </c>
      <c r="L1001" s="1" t="s">
        <v>3456</v>
      </c>
      <c r="M1001" s="1" t="s">
        <v>3402</v>
      </c>
      <c r="N1001" s="2">
        <v>85000</v>
      </c>
      <c r="O1001" s="1" t="s">
        <v>38</v>
      </c>
      <c r="P1001" s="2">
        <v>85000</v>
      </c>
      <c r="Q1001" s="1" t="s">
        <v>39</v>
      </c>
      <c r="R1001" s="1" t="s">
        <v>40</v>
      </c>
      <c r="S1001" s="1" t="s">
        <v>54</v>
      </c>
      <c r="T1001" s="1" t="s">
        <v>42</v>
      </c>
      <c r="U1001" s="1" t="s">
        <v>43</v>
      </c>
      <c r="V1001" s="1" t="s">
        <v>55</v>
      </c>
      <c r="W1001" s="1" t="s">
        <v>56</v>
      </c>
      <c r="X1001" s="1" t="s">
        <v>43</v>
      </c>
      <c r="Y1001" s="2" t="s">
        <v>43</v>
      </c>
      <c r="Z1001" s="1" t="s">
        <v>46</v>
      </c>
      <c r="AA1001" s="1" t="s">
        <v>324</v>
      </c>
    </row>
    <row r="1002" spans="1:27" x14ac:dyDescent="0.25">
      <c r="A1002" s="1" t="s">
        <v>3447</v>
      </c>
      <c r="B1002" s="1" t="s">
        <v>3448</v>
      </c>
      <c r="C1002" s="1" t="s">
        <v>333</v>
      </c>
      <c r="D1002" s="1" t="s">
        <v>334</v>
      </c>
      <c r="E1002" s="1" t="s">
        <v>30</v>
      </c>
      <c r="F1002" s="1" t="s">
        <v>155</v>
      </c>
      <c r="G1002" s="1" t="s">
        <v>4340</v>
      </c>
      <c r="H1002" s="1" t="s">
        <v>4341</v>
      </c>
      <c r="I1002" s="1" t="s">
        <v>7</v>
      </c>
      <c r="J1002" s="1" t="s">
        <v>4342</v>
      </c>
      <c r="K1002" s="1" t="s">
        <v>4343</v>
      </c>
      <c r="L1002" s="1" t="s">
        <v>4344</v>
      </c>
      <c r="M1002" s="1" t="s">
        <v>4296</v>
      </c>
      <c r="N1002" s="2">
        <v>44000</v>
      </c>
      <c r="O1002" s="1" t="s">
        <v>38</v>
      </c>
      <c r="P1002" s="2">
        <v>44000</v>
      </c>
      <c r="Q1002" s="1" t="s">
        <v>39</v>
      </c>
      <c r="R1002" s="1" t="s">
        <v>40</v>
      </c>
      <c r="S1002" s="1" t="s">
        <v>54</v>
      </c>
      <c r="T1002" s="1" t="s">
        <v>42</v>
      </c>
      <c r="U1002" s="1" t="s">
        <v>43</v>
      </c>
      <c r="V1002" s="1" t="s">
        <v>55</v>
      </c>
      <c r="W1002" s="1" t="s">
        <v>56</v>
      </c>
      <c r="X1002" s="1" t="s">
        <v>43</v>
      </c>
      <c r="Y1002" s="2" t="s">
        <v>43</v>
      </c>
      <c r="Z1002" s="1" t="s">
        <v>46</v>
      </c>
      <c r="AA1002" s="1" t="s">
        <v>174</v>
      </c>
    </row>
    <row r="1003" spans="1:27" x14ac:dyDescent="0.25">
      <c r="A1003" s="1" t="s">
        <v>3447</v>
      </c>
      <c r="B1003" s="1" t="s">
        <v>3448</v>
      </c>
      <c r="C1003" s="1" t="s">
        <v>333</v>
      </c>
      <c r="D1003" s="1" t="s">
        <v>334</v>
      </c>
      <c r="E1003" s="1" t="s">
        <v>30</v>
      </c>
      <c r="F1003" s="1" t="s">
        <v>112</v>
      </c>
      <c r="G1003" s="1" t="s">
        <v>5164</v>
      </c>
      <c r="H1003" s="1" t="s">
        <v>5165</v>
      </c>
      <c r="I1003" s="1" t="s">
        <v>7</v>
      </c>
      <c r="J1003" s="1" t="s">
        <v>5166</v>
      </c>
      <c r="K1003" s="1" t="s">
        <v>2833</v>
      </c>
      <c r="L1003" s="1" t="s">
        <v>2834</v>
      </c>
      <c r="M1003" s="1" t="s">
        <v>5053</v>
      </c>
      <c r="N1003" s="2">
        <v>84200</v>
      </c>
      <c r="O1003" s="1" t="s">
        <v>38</v>
      </c>
      <c r="P1003" s="2">
        <v>84200</v>
      </c>
      <c r="Q1003" s="1" t="s">
        <v>83</v>
      </c>
      <c r="R1003" s="1" t="s">
        <v>40</v>
      </c>
      <c r="S1003" s="1" t="s">
        <v>54</v>
      </c>
      <c r="T1003" s="1" t="s">
        <v>42</v>
      </c>
      <c r="U1003" s="1" t="s">
        <v>43</v>
      </c>
      <c r="V1003" s="1" t="s">
        <v>55</v>
      </c>
      <c r="W1003" s="1" t="s">
        <v>56</v>
      </c>
      <c r="X1003" s="1" t="s">
        <v>43</v>
      </c>
      <c r="Y1003" s="2" t="s">
        <v>43</v>
      </c>
      <c r="Z1003" s="1" t="s">
        <v>46</v>
      </c>
      <c r="AA1003" s="1" t="s">
        <v>265</v>
      </c>
    </row>
    <row r="1004" spans="1:27" x14ac:dyDescent="0.25">
      <c r="A1004" s="1" t="s">
        <v>3447</v>
      </c>
      <c r="B1004" s="1" t="s">
        <v>3448</v>
      </c>
      <c r="C1004" s="1" t="s">
        <v>333</v>
      </c>
      <c r="D1004" s="1" t="s">
        <v>334</v>
      </c>
      <c r="E1004" s="1" t="s">
        <v>30</v>
      </c>
      <c r="F1004" s="1" t="s">
        <v>48</v>
      </c>
      <c r="G1004" s="1" t="s">
        <v>5972</v>
      </c>
      <c r="H1004" s="1" t="s">
        <v>5973</v>
      </c>
      <c r="I1004" s="1" t="s">
        <v>7</v>
      </c>
      <c r="J1004" s="1" t="s">
        <v>5974</v>
      </c>
      <c r="K1004" s="1" t="s">
        <v>316</v>
      </c>
      <c r="L1004" s="1" t="s">
        <v>317</v>
      </c>
      <c r="M1004" s="1" t="s">
        <v>5928</v>
      </c>
      <c r="N1004" s="2">
        <v>44500</v>
      </c>
      <c r="O1004" s="1" t="s">
        <v>38</v>
      </c>
      <c r="P1004" s="2">
        <v>44500</v>
      </c>
      <c r="Q1004" s="1" t="s">
        <v>83</v>
      </c>
      <c r="R1004" s="1" t="s">
        <v>40</v>
      </c>
      <c r="S1004" s="1" t="s">
        <v>54</v>
      </c>
      <c r="T1004" s="1" t="s">
        <v>42</v>
      </c>
      <c r="U1004" s="1" t="s">
        <v>43</v>
      </c>
      <c r="V1004" s="1" t="s">
        <v>55</v>
      </c>
      <c r="W1004" s="1" t="s">
        <v>56</v>
      </c>
      <c r="X1004" s="1" t="s">
        <v>43</v>
      </c>
      <c r="Y1004" s="2" t="s">
        <v>43</v>
      </c>
      <c r="Z1004" s="1" t="s">
        <v>46</v>
      </c>
      <c r="AA1004" s="1" t="s">
        <v>141</v>
      </c>
    </row>
    <row r="1005" spans="1:27" x14ac:dyDescent="0.25">
      <c r="A1005" s="1" t="s">
        <v>3447</v>
      </c>
      <c r="B1005" s="1" t="s">
        <v>3448</v>
      </c>
      <c r="C1005" s="1" t="s">
        <v>333</v>
      </c>
      <c r="D1005" s="1" t="s">
        <v>334</v>
      </c>
      <c r="E1005" s="1" t="s">
        <v>30</v>
      </c>
      <c r="F1005" s="1" t="s">
        <v>47</v>
      </c>
      <c r="G1005" s="1" t="s">
        <v>5975</v>
      </c>
      <c r="H1005" s="1" t="s">
        <v>5976</v>
      </c>
      <c r="I1005" s="1" t="s">
        <v>7</v>
      </c>
      <c r="J1005" s="1" t="s">
        <v>5974</v>
      </c>
      <c r="K1005" s="1" t="s">
        <v>52</v>
      </c>
      <c r="L1005" s="1" t="s">
        <v>53</v>
      </c>
      <c r="M1005" s="1" t="s">
        <v>5928</v>
      </c>
      <c r="N1005" s="2">
        <v>59700</v>
      </c>
      <c r="O1005" s="1" t="s">
        <v>38</v>
      </c>
      <c r="P1005" s="2">
        <v>59700</v>
      </c>
      <c r="Q1005" s="1" t="s">
        <v>83</v>
      </c>
      <c r="R1005" s="1" t="s">
        <v>40</v>
      </c>
      <c r="S1005" s="1" t="s">
        <v>54</v>
      </c>
      <c r="T1005" s="1" t="s">
        <v>42</v>
      </c>
      <c r="U1005" s="1" t="s">
        <v>43</v>
      </c>
      <c r="V1005" s="1" t="s">
        <v>55</v>
      </c>
      <c r="W1005" s="1" t="s">
        <v>56</v>
      </c>
      <c r="X1005" s="1" t="s">
        <v>43</v>
      </c>
      <c r="Y1005" s="2" t="s">
        <v>43</v>
      </c>
      <c r="Z1005" s="1" t="s">
        <v>46</v>
      </c>
      <c r="AA1005" s="1" t="s">
        <v>47</v>
      </c>
    </row>
    <row r="1006" spans="1:27" x14ac:dyDescent="0.25">
      <c r="A1006" s="1" t="s">
        <v>2561</v>
      </c>
      <c r="B1006" s="1" t="s">
        <v>2562</v>
      </c>
      <c r="C1006" s="1" t="s">
        <v>86</v>
      </c>
      <c r="D1006" s="1" t="s">
        <v>87</v>
      </c>
      <c r="E1006" s="1" t="s">
        <v>30</v>
      </c>
      <c r="F1006" s="1" t="s">
        <v>112</v>
      </c>
      <c r="G1006" s="1" t="s">
        <v>2563</v>
      </c>
      <c r="H1006" s="1" t="s">
        <v>2564</v>
      </c>
      <c r="I1006" s="1" t="s">
        <v>7</v>
      </c>
      <c r="J1006" s="1" t="s">
        <v>2565</v>
      </c>
      <c r="K1006" s="1" t="s">
        <v>116</v>
      </c>
      <c r="L1006" s="1" t="s">
        <v>117</v>
      </c>
      <c r="M1006" s="1" t="s">
        <v>37</v>
      </c>
      <c r="N1006" s="2">
        <v>250000</v>
      </c>
      <c r="O1006" s="1" t="s">
        <v>38</v>
      </c>
      <c r="P1006" s="2">
        <v>250000</v>
      </c>
      <c r="Q1006" s="1" t="s">
        <v>93</v>
      </c>
      <c r="R1006" s="1" t="s">
        <v>94</v>
      </c>
      <c r="S1006" s="1" t="s">
        <v>41</v>
      </c>
      <c r="T1006" s="1" t="s">
        <v>42</v>
      </c>
      <c r="U1006" s="1" t="s">
        <v>43</v>
      </c>
      <c r="V1006" s="1" t="s">
        <v>44</v>
      </c>
      <c r="W1006" s="1" t="s">
        <v>45</v>
      </c>
      <c r="X1006" s="1" t="s">
        <v>112</v>
      </c>
      <c r="Y1006" s="2">
        <v>250000</v>
      </c>
      <c r="Z1006" s="1" t="s">
        <v>205</v>
      </c>
      <c r="AA1006" s="1" t="s">
        <v>190</v>
      </c>
    </row>
    <row r="1007" spans="1:27" x14ac:dyDescent="0.25">
      <c r="A1007" s="1" t="s">
        <v>2669</v>
      </c>
      <c r="B1007" s="1" t="s">
        <v>2670</v>
      </c>
      <c r="C1007" s="1" t="s">
        <v>86</v>
      </c>
      <c r="D1007" s="1" t="s">
        <v>87</v>
      </c>
      <c r="E1007" s="1" t="s">
        <v>30</v>
      </c>
      <c r="F1007" s="1" t="s">
        <v>64</v>
      </c>
      <c r="G1007" s="1" t="s">
        <v>2671</v>
      </c>
      <c r="H1007" s="1" t="s">
        <v>2672</v>
      </c>
      <c r="I1007" s="1" t="s">
        <v>7</v>
      </c>
      <c r="J1007" s="1" t="s">
        <v>2673</v>
      </c>
      <c r="K1007" s="1" t="s">
        <v>73</v>
      </c>
      <c r="L1007" s="1" t="s">
        <v>74</v>
      </c>
      <c r="M1007" s="1" t="s">
        <v>37</v>
      </c>
      <c r="N1007" s="2">
        <v>45000</v>
      </c>
      <c r="O1007" s="1" t="s">
        <v>38</v>
      </c>
      <c r="P1007" s="2">
        <v>45000</v>
      </c>
      <c r="Q1007" s="1" t="s">
        <v>93</v>
      </c>
      <c r="R1007" s="1" t="s">
        <v>94</v>
      </c>
      <c r="S1007" s="1" t="s">
        <v>54</v>
      </c>
      <c r="T1007" s="1" t="s">
        <v>42</v>
      </c>
      <c r="U1007" s="1" t="s">
        <v>43</v>
      </c>
      <c r="V1007" s="1" t="s">
        <v>55</v>
      </c>
      <c r="W1007" s="1" t="s">
        <v>56</v>
      </c>
      <c r="X1007" s="1" t="s">
        <v>43</v>
      </c>
      <c r="Y1007" s="2">
        <v>45000</v>
      </c>
      <c r="Z1007" s="1" t="s">
        <v>46</v>
      </c>
      <c r="AA1007" s="1" t="s">
        <v>64</v>
      </c>
    </row>
    <row r="1008" spans="1:27" x14ac:dyDescent="0.25">
      <c r="A1008" s="1" t="s">
        <v>2669</v>
      </c>
      <c r="B1008" s="1" t="s">
        <v>2670</v>
      </c>
      <c r="C1008" s="1" t="s">
        <v>86</v>
      </c>
      <c r="D1008" s="1" t="s">
        <v>87</v>
      </c>
      <c r="E1008" s="1" t="s">
        <v>30</v>
      </c>
      <c r="F1008" s="1" t="s">
        <v>77</v>
      </c>
      <c r="G1008" s="1" t="s">
        <v>3336</v>
      </c>
      <c r="H1008" s="1" t="s">
        <v>3337</v>
      </c>
      <c r="I1008" s="1" t="s">
        <v>7</v>
      </c>
      <c r="J1008" s="1" t="s">
        <v>3338</v>
      </c>
      <c r="K1008" s="1" t="s">
        <v>3097</v>
      </c>
      <c r="L1008" s="1" t="s">
        <v>3055</v>
      </c>
      <c r="M1008" s="1" t="s">
        <v>3055</v>
      </c>
      <c r="N1008" s="2">
        <v>46620</v>
      </c>
      <c r="O1008" s="1" t="s">
        <v>38</v>
      </c>
      <c r="P1008" s="2">
        <v>46620</v>
      </c>
      <c r="Q1008" s="1" t="s">
        <v>165</v>
      </c>
      <c r="R1008" s="1" t="s">
        <v>40</v>
      </c>
      <c r="S1008" s="1" t="s">
        <v>54</v>
      </c>
      <c r="T1008" s="1" t="s">
        <v>42</v>
      </c>
      <c r="U1008" s="1" t="s">
        <v>43</v>
      </c>
      <c r="V1008" s="1" t="s">
        <v>55</v>
      </c>
      <c r="W1008" s="1" t="s">
        <v>56</v>
      </c>
      <c r="X1008" s="1" t="s">
        <v>43</v>
      </c>
      <c r="Y1008" s="2" t="s">
        <v>43</v>
      </c>
      <c r="Z1008" s="1" t="s">
        <v>46</v>
      </c>
      <c r="AA1008" s="1" t="s">
        <v>112</v>
      </c>
    </row>
    <row r="1009" spans="1:27" x14ac:dyDescent="0.25">
      <c r="A1009" s="1" t="s">
        <v>2674</v>
      </c>
      <c r="B1009" s="1" t="s">
        <v>2675</v>
      </c>
      <c r="C1009" s="1" t="s">
        <v>86</v>
      </c>
      <c r="D1009" s="1" t="s">
        <v>87</v>
      </c>
      <c r="E1009" s="1" t="s">
        <v>30</v>
      </c>
      <c r="F1009" s="1" t="s">
        <v>342</v>
      </c>
      <c r="G1009" s="1" t="s">
        <v>2676</v>
      </c>
      <c r="H1009" s="1" t="s">
        <v>2677</v>
      </c>
      <c r="I1009" s="1" t="s">
        <v>7</v>
      </c>
      <c r="J1009" s="1" t="s">
        <v>2678</v>
      </c>
      <c r="K1009" s="1" t="s">
        <v>2269</v>
      </c>
      <c r="L1009" s="1" t="s">
        <v>2270</v>
      </c>
      <c r="M1009" s="1" t="s">
        <v>37</v>
      </c>
      <c r="N1009" s="2">
        <v>39300</v>
      </c>
      <c r="O1009" s="1" t="s">
        <v>38</v>
      </c>
      <c r="P1009" s="2">
        <v>39300</v>
      </c>
      <c r="Q1009" s="1" t="s">
        <v>165</v>
      </c>
      <c r="R1009" s="1" t="s">
        <v>264</v>
      </c>
      <c r="S1009" s="1" t="s">
        <v>54</v>
      </c>
      <c r="T1009" s="1" t="s">
        <v>42</v>
      </c>
      <c r="U1009" s="1" t="s">
        <v>43</v>
      </c>
      <c r="V1009" s="1" t="s">
        <v>55</v>
      </c>
      <c r="W1009" s="1" t="s">
        <v>56</v>
      </c>
      <c r="X1009" s="1" t="s">
        <v>43</v>
      </c>
      <c r="Y1009" s="2" t="s">
        <v>43</v>
      </c>
      <c r="Z1009" s="1" t="s">
        <v>46</v>
      </c>
      <c r="AA1009" s="1" t="s">
        <v>342</v>
      </c>
    </row>
    <row r="1010" spans="1:27" x14ac:dyDescent="0.25">
      <c r="A1010" s="1" t="s">
        <v>2674</v>
      </c>
      <c r="B1010" s="1" t="s">
        <v>2675</v>
      </c>
      <c r="C1010" s="1" t="s">
        <v>86</v>
      </c>
      <c r="D1010" s="1" t="s">
        <v>87</v>
      </c>
      <c r="E1010" s="1" t="s">
        <v>30</v>
      </c>
      <c r="F1010" s="1" t="s">
        <v>141</v>
      </c>
      <c r="G1010" s="1" t="s">
        <v>2679</v>
      </c>
      <c r="H1010" s="1" t="s">
        <v>2680</v>
      </c>
      <c r="I1010" s="1" t="s">
        <v>7</v>
      </c>
      <c r="J1010" s="1" t="s">
        <v>2681</v>
      </c>
      <c r="K1010" s="1" t="s">
        <v>1101</v>
      </c>
      <c r="L1010" s="1" t="s">
        <v>1102</v>
      </c>
      <c r="M1010" s="1" t="s">
        <v>37</v>
      </c>
      <c r="N1010" s="2">
        <v>57100</v>
      </c>
      <c r="O1010" s="1" t="s">
        <v>38</v>
      </c>
      <c r="P1010" s="2">
        <v>57100</v>
      </c>
      <c r="Q1010" s="1" t="s">
        <v>39</v>
      </c>
      <c r="R1010" s="1" t="s">
        <v>40</v>
      </c>
      <c r="S1010" s="1" t="s">
        <v>54</v>
      </c>
      <c r="T1010" s="1" t="s">
        <v>42</v>
      </c>
      <c r="U1010" s="1" t="s">
        <v>43</v>
      </c>
      <c r="V1010" s="1" t="s">
        <v>55</v>
      </c>
      <c r="W1010" s="1" t="s">
        <v>56</v>
      </c>
      <c r="X1010" s="1" t="s">
        <v>43</v>
      </c>
      <c r="Y1010" s="2" t="s">
        <v>43</v>
      </c>
      <c r="Z1010" s="1" t="s">
        <v>46</v>
      </c>
      <c r="AA1010" s="1" t="s">
        <v>141</v>
      </c>
    </row>
    <row r="1011" spans="1:27" x14ac:dyDescent="0.25">
      <c r="A1011" s="1" t="s">
        <v>2674</v>
      </c>
      <c r="B1011" s="1" t="s">
        <v>2675</v>
      </c>
      <c r="C1011" s="1" t="s">
        <v>86</v>
      </c>
      <c r="D1011" s="1" t="s">
        <v>87</v>
      </c>
      <c r="E1011" s="1" t="s">
        <v>30</v>
      </c>
      <c r="F1011" s="1" t="s">
        <v>386</v>
      </c>
      <c r="G1011" s="1" t="s">
        <v>2682</v>
      </c>
      <c r="H1011" s="1" t="s">
        <v>2683</v>
      </c>
      <c r="I1011" s="1" t="s">
        <v>7</v>
      </c>
      <c r="J1011" s="1" t="s">
        <v>2684</v>
      </c>
      <c r="K1011" s="1" t="s">
        <v>73</v>
      </c>
      <c r="L1011" s="1" t="s">
        <v>74</v>
      </c>
      <c r="M1011" s="1" t="s">
        <v>37</v>
      </c>
      <c r="N1011" s="2">
        <v>55000</v>
      </c>
      <c r="O1011" s="1" t="s">
        <v>38</v>
      </c>
      <c r="P1011" s="2">
        <v>55000</v>
      </c>
      <c r="Q1011" s="1" t="s">
        <v>165</v>
      </c>
      <c r="R1011" s="1" t="s">
        <v>40</v>
      </c>
      <c r="S1011" s="1" t="s">
        <v>54</v>
      </c>
      <c r="T1011" s="1" t="s">
        <v>42</v>
      </c>
      <c r="U1011" s="1" t="s">
        <v>43</v>
      </c>
      <c r="V1011" s="1" t="s">
        <v>55</v>
      </c>
      <c r="W1011" s="1" t="s">
        <v>56</v>
      </c>
      <c r="X1011" s="1" t="s">
        <v>43</v>
      </c>
      <c r="Y1011" s="2" t="s">
        <v>43</v>
      </c>
      <c r="Z1011" s="1" t="s">
        <v>46</v>
      </c>
      <c r="AA1011" s="1" t="s">
        <v>386</v>
      </c>
    </row>
    <row r="1012" spans="1:27" x14ac:dyDescent="0.25">
      <c r="A1012" s="1" t="s">
        <v>2674</v>
      </c>
      <c r="B1012" s="1" t="s">
        <v>2675</v>
      </c>
      <c r="C1012" s="1" t="s">
        <v>86</v>
      </c>
      <c r="D1012" s="1" t="s">
        <v>87</v>
      </c>
      <c r="E1012" s="1" t="s">
        <v>30</v>
      </c>
      <c r="F1012" s="1" t="s">
        <v>228</v>
      </c>
      <c r="G1012" s="1" t="s">
        <v>2685</v>
      </c>
      <c r="H1012" s="1" t="s">
        <v>2686</v>
      </c>
      <c r="I1012" s="1" t="s">
        <v>7</v>
      </c>
      <c r="J1012" s="1" t="s">
        <v>2687</v>
      </c>
      <c r="K1012" s="1" t="s">
        <v>1370</v>
      </c>
      <c r="L1012" s="1" t="s">
        <v>1371</v>
      </c>
      <c r="M1012" s="1" t="s">
        <v>37</v>
      </c>
      <c r="N1012" s="2">
        <v>166112</v>
      </c>
      <c r="O1012" s="1" t="s">
        <v>38</v>
      </c>
      <c r="P1012" s="2">
        <v>166112</v>
      </c>
      <c r="Q1012" s="1" t="s">
        <v>39</v>
      </c>
      <c r="R1012" s="1" t="s">
        <v>40</v>
      </c>
      <c r="S1012" s="1" t="s">
        <v>41</v>
      </c>
      <c r="T1012" s="1" t="s">
        <v>42</v>
      </c>
      <c r="U1012" s="1" t="s">
        <v>43</v>
      </c>
      <c r="V1012" s="1" t="s">
        <v>44</v>
      </c>
      <c r="W1012" s="1" t="s">
        <v>45</v>
      </c>
      <c r="X1012" s="1" t="s">
        <v>43</v>
      </c>
      <c r="Y1012" s="2" t="s">
        <v>43</v>
      </c>
      <c r="Z1012" s="1" t="s">
        <v>46</v>
      </c>
      <c r="AA1012" s="1" t="s">
        <v>228</v>
      </c>
    </row>
    <row r="1013" spans="1:27" x14ac:dyDescent="0.25">
      <c r="A1013" s="1" t="s">
        <v>2674</v>
      </c>
      <c r="B1013" s="1" t="s">
        <v>2675</v>
      </c>
      <c r="C1013" s="1" t="s">
        <v>86</v>
      </c>
      <c r="D1013" s="1" t="s">
        <v>87</v>
      </c>
      <c r="E1013" s="1" t="s">
        <v>30</v>
      </c>
      <c r="F1013" s="1" t="s">
        <v>228</v>
      </c>
      <c r="G1013" s="1" t="s">
        <v>2688</v>
      </c>
      <c r="H1013" s="1" t="s">
        <v>2689</v>
      </c>
      <c r="I1013" s="1" t="s">
        <v>7</v>
      </c>
      <c r="J1013" s="1" t="s">
        <v>2690</v>
      </c>
      <c r="K1013" s="1" t="s">
        <v>1370</v>
      </c>
      <c r="L1013" s="1" t="s">
        <v>1371</v>
      </c>
      <c r="M1013" s="1" t="s">
        <v>37</v>
      </c>
      <c r="N1013" s="2">
        <v>166112</v>
      </c>
      <c r="O1013" s="1" t="s">
        <v>38</v>
      </c>
      <c r="P1013" s="2">
        <v>166112</v>
      </c>
      <c r="Q1013" s="1" t="s">
        <v>39</v>
      </c>
      <c r="R1013" s="1" t="s">
        <v>40</v>
      </c>
      <c r="S1013" s="1" t="s">
        <v>41</v>
      </c>
      <c r="T1013" s="1" t="s">
        <v>42</v>
      </c>
      <c r="U1013" s="1" t="s">
        <v>43</v>
      </c>
      <c r="V1013" s="1" t="s">
        <v>44</v>
      </c>
      <c r="W1013" s="1" t="s">
        <v>45</v>
      </c>
      <c r="X1013" s="1" t="s">
        <v>43</v>
      </c>
      <c r="Y1013" s="2" t="s">
        <v>43</v>
      </c>
      <c r="Z1013" s="1" t="s">
        <v>46</v>
      </c>
      <c r="AA1013" s="1" t="s">
        <v>228</v>
      </c>
    </row>
    <row r="1014" spans="1:27" x14ac:dyDescent="0.25">
      <c r="A1014" s="1" t="s">
        <v>2674</v>
      </c>
      <c r="B1014" s="1" t="s">
        <v>2675</v>
      </c>
      <c r="C1014" s="1" t="s">
        <v>86</v>
      </c>
      <c r="D1014" s="1" t="s">
        <v>87</v>
      </c>
      <c r="E1014" s="1" t="s">
        <v>30</v>
      </c>
      <c r="F1014" s="1" t="s">
        <v>183</v>
      </c>
      <c r="G1014" s="1" t="s">
        <v>2691</v>
      </c>
      <c r="H1014" s="1" t="s">
        <v>2692</v>
      </c>
      <c r="I1014" s="1" t="s">
        <v>7</v>
      </c>
      <c r="J1014" s="1" t="s">
        <v>2693</v>
      </c>
      <c r="K1014" s="1" t="s">
        <v>242</v>
      </c>
      <c r="L1014" s="1" t="s">
        <v>243</v>
      </c>
      <c r="M1014" s="1" t="s">
        <v>37</v>
      </c>
      <c r="N1014" s="2">
        <v>66500</v>
      </c>
      <c r="O1014" s="1" t="s">
        <v>38</v>
      </c>
      <c r="P1014" s="2">
        <v>66500</v>
      </c>
      <c r="Q1014" s="1" t="s">
        <v>39</v>
      </c>
      <c r="R1014" s="1" t="s">
        <v>40</v>
      </c>
      <c r="S1014" s="1" t="s">
        <v>54</v>
      </c>
      <c r="T1014" s="1" t="s">
        <v>42</v>
      </c>
      <c r="U1014" s="1" t="s">
        <v>43</v>
      </c>
      <c r="V1014" s="1" t="s">
        <v>55</v>
      </c>
      <c r="W1014" s="1" t="s">
        <v>56</v>
      </c>
      <c r="X1014" s="1" t="s">
        <v>43</v>
      </c>
      <c r="Y1014" s="2" t="s">
        <v>43</v>
      </c>
      <c r="Z1014" s="1" t="s">
        <v>46</v>
      </c>
      <c r="AA1014" s="1" t="s">
        <v>289</v>
      </c>
    </row>
    <row r="1015" spans="1:27" x14ac:dyDescent="0.25">
      <c r="A1015" s="1" t="s">
        <v>1640</v>
      </c>
      <c r="B1015" s="1" t="s">
        <v>1641</v>
      </c>
      <c r="C1015" s="1" t="s">
        <v>86</v>
      </c>
      <c r="D1015" s="1" t="s">
        <v>87</v>
      </c>
      <c r="E1015" s="1" t="s">
        <v>30</v>
      </c>
      <c r="F1015" s="1" t="s">
        <v>31</v>
      </c>
      <c r="G1015" s="1" t="s">
        <v>1642</v>
      </c>
      <c r="H1015" s="1" t="s">
        <v>1643</v>
      </c>
      <c r="I1015" s="1" t="s">
        <v>7</v>
      </c>
      <c r="J1015" s="1" t="s">
        <v>1644</v>
      </c>
      <c r="K1015" s="1" t="s">
        <v>310</v>
      </c>
      <c r="L1015" s="1" t="s">
        <v>311</v>
      </c>
      <c r="M1015" s="1" t="s">
        <v>37</v>
      </c>
      <c r="N1015" s="2">
        <v>1750000</v>
      </c>
      <c r="O1015" s="1" t="s">
        <v>38</v>
      </c>
      <c r="P1015" s="2">
        <v>1750000</v>
      </c>
      <c r="Q1015" s="1" t="s">
        <v>83</v>
      </c>
      <c r="R1015" s="1" t="s">
        <v>40</v>
      </c>
      <c r="S1015" s="1" t="s">
        <v>41</v>
      </c>
      <c r="T1015" s="1" t="s">
        <v>42</v>
      </c>
      <c r="U1015" s="1" t="s">
        <v>43</v>
      </c>
      <c r="V1015" s="1" t="s">
        <v>44</v>
      </c>
      <c r="W1015" s="1" t="s">
        <v>45</v>
      </c>
      <c r="X1015" s="1" t="s">
        <v>43</v>
      </c>
      <c r="Y1015" s="2" t="s">
        <v>43</v>
      </c>
      <c r="Z1015" s="1" t="s">
        <v>46</v>
      </c>
      <c r="AA1015" s="1" t="s">
        <v>155</v>
      </c>
    </row>
    <row r="1016" spans="1:27" x14ac:dyDescent="0.25">
      <c r="A1016" s="1" t="s">
        <v>1640</v>
      </c>
      <c r="B1016" s="1" t="s">
        <v>1641</v>
      </c>
      <c r="C1016" s="1" t="s">
        <v>86</v>
      </c>
      <c r="D1016" s="1" t="s">
        <v>87</v>
      </c>
      <c r="E1016" s="1" t="s">
        <v>30</v>
      </c>
      <c r="F1016" s="1" t="s">
        <v>47</v>
      </c>
      <c r="G1016" s="1" t="s">
        <v>1645</v>
      </c>
      <c r="H1016" s="1" t="s">
        <v>1646</v>
      </c>
      <c r="I1016" s="1" t="s">
        <v>7</v>
      </c>
      <c r="J1016" s="1" t="s">
        <v>1647</v>
      </c>
      <c r="K1016" s="1" t="s">
        <v>473</v>
      </c>
      <c r="L1016" s="1" t="s">
        <v>474</v>
      </c>
      <c r="M1016" s="1" t="s">
        <v>37</v>
      </c>
      <c r="N1016" s="2">
        <v>137599.5</v>
      </c>
      <c r="O1016" s="1" t="s">
        <v>38</v>
      </c>
      <c r="P1016" s="2">
        <v>137599.5</v>
      </c>
      <c r="Q1016" s="1" t="s">
        <v>39</v>
      </c>
      <c r="R1016" s="1" t="s">
        <v>40</v>
      </c>
      <c r="S1016" s="1" t="s">
        <v>54</v>
      </c>
      <c r="T1016" s="1" t="s">
        <v>42</v>
      </c>
      <c r="U1016" s="1" t="s">
        <v>43</v>
      </c>
      <c r="V1016" s="1" t="s">
        <v>55</v>
      </c>
      <c r="W1016" s="1" t="s">
        <v>56</v>
      </c>
      <c r="X1016" s="1" t="s">
        <v>43</v>
      </c>
      <c r="Y1016" s="2" t="s">
        <v>43</v>
      </c>
      <c r="Z1016" s="1" t="s">
        <v>46</v>
      </c>
      <c r="AA1016" s="1" t="s">
        <v>273</v>
      </c>
    </row>
    <row r="1017" spans="1:27" x14ac:dyDescent="0.25">
      <c r="A1017" s="1" t="s">
        <v>1640</v>
      </c>
      <c r="B1017" s="1" t="s">
        <v>1641</v>
      </c>
      <c r="C1017" s="1" t="s">
        <v>86</v>
      </c>
      <c r="D1017" s="1" t="s">
        <v>87</v>
      </c>
      <c r="E1017" s="1" t="s">
        <v>30</v>
      </c>
      <c r="F1017" s="1" t="s">
        <v>112</v>
      </c>
      <c r="G1017" s="1" t="s">
        <v>1648</v>
      </c>
      <c r="H1017" s="1" t="s">
        <v>1649</v>
      </c>
      <c r="I1017" s="1" t="s">
        <v>7</v>
      </c>
      <c r="J1017" s="1" t="s">
        <v>1650</v>
      </c>
      <c r="K1017" s="1" t="s">
        <v>1651</v>
      </c>
      <c r="L1017" s="1" t="s">
        <v>1652</v>
      </c>
      <c r="M1017" s="1" t="s">
        <v>37</v>
      </c>
      <c r="N1017" s="2">
        <v>67500</v>
      </c>
      <c r="O1017" s="1" t="s">
        <v>38</v>
      </c>
      <c r="P1017" s="2">
        <v>67500</v>
      </c>
      <c r="Q1017" s="1" t="s">
        <v>165</v>
      </c>
      <c r="R1017" s="1" t="s">
        <v>40</v>
      </c>
      <c r="S1017" s="1" t="s">
        <v>41</v>
      </c>
      <c r="T1017" s="1" t="s">
        <v>42</v>
      </c>
      <c r="U1017" s="1" t="s">
        <v>43</v>
      </c>
      <c r="V1017" s="1" t="s">
        <v>44</v>
      </c>
      <c r="W1017" s="1" t="s">
        <v>45</v>
      </c>
      <c r="X1017" s="1" t="s">
        <v>43</v>
      </c>
      <c r="Y1017" s="2" t="s">
        <v>43</v>
      </c>
      <c r="Z1017" s="1" t="s">
        <v>46</v>
      </c>
      <c r="AA1017" s="1" t="s">
        <v>112</v>
      </c>
    </row>
    <row r="1018" spans="1:27" x14ac:dyDescent="0.25">
      <c r="A1018" s="1" t="s">
        <v>1640</v>
      </c>
      <c r="B1018" s="1" t="s">
        <v>1641</v>
      </c>
      <c r="C1018" s="1" t="s">
        <v>86</v>
      </c>
      <c r="D1018" s="1" t="s">
        <v>87</v>
      </c>
      <c r="E1018" s="1" t="s">
        <v>30</v>
      </c>
      <c r="F1018" s="1" t="s">
        <v>31</v>
      </c>
      <c r="G1018" s="1" t="s">
        <v>6216</v>
      </c>
      <c r="H1018" s="1" t="s">
        <v>6217</v>
      </c>
      <c r="I1018" s="1" t="s">
        <v>7</v>
      </c>
      <c r="J1018" s="1" t="s">
        <v>6218</v>
      </c>
      <c r="K1018" s="1" t="s">
        <v>62</v>
      </c>
      <c r="L1018" s="1" t="s">
        <v>63</v>
      </c>
      <c r="M1018" s="1" t="s">
        <v>5928</v>
      </c>
      <c r="N1018" s="2">
        <v>52869</v>
      </c>
      <c r="O1018" s="1" t="s">
        <v>38</v>
      </c>
      <c r="P1018" s="2">
        <v>52869</v>
      </c>
      <c r="Q1018" s="1" t="s">
        <v>39</v>
      </c>
      <c r="R1018" s="1" t="s">
        <v>40</v>
      </c>
      <c r="S1018" s="1" t="s">
        <v>54</v>
      </c>
      <c r="T1018" s="1" t="s">
        <v>42</v>
      </c>
      <c r="U1018" s="1" t="s">
        <v>43</v>
      </c>
      <c r="V1018" s="1" t="s">
        <v>55</v>
      </c>
      <c r="W1018" s="1" t="s">
        <v>56</v>
      </c>
      <c r="X1018" s="1" t="s">
        <v>43</v>
      </c>
      <c r="Y1018" s="2" t="s">
        <v>43</v>
      </c>
      <c r="Z1018" s="1" t="s">
        <v>46</v>
      </c>
      <c r="AA1018" s="1" t="s">
        <v>48</v>
      </c>
    </row>
    <row r="1019" spans="1:27" x14ac:dyDescent="0.25">
      <c r="A1019" s="1" t="s">
        <v>1714</v>
      </c>
      <c r="B1019" s="1" t="s">
        <v>1715</v>
      </c>
      <c r="C1019" s="1" t="s">
        <v>86</v>
      </c>
      <c r="D1019" s="1" t="s">
        <v>87</v>
      </c>
      <c r="E1019" s="1" t="s">
        <v>30</v>
      </c>
      <c r="F1019" s="1" t="s">
        <v>149</v>
      </c>
      <c r="G1019" s="1" t="s">
        <v>1716</v>
      </c>
      <c r="H1019" s="1" t="s">
        <v>1717</v>
      </c>
      <c r="I1019" s="1" t="s">
        <v>7</v>
      </c>
      <c r="J1019" s="1" t="s">
        <v>1718</v>
      </c>
      <c r="K1019" s="1" t="s">
        <v>615</v>
      </c>
      <c r="L1019" s="1" t="s">
        <v>616</v>
      </c>
      <c r="M1019" s="1" t="s">
        <v>37</v>
      </c>
      <c r="N1019" s="2">
        <v>208000</v>
      </c>
      <c r="O1019" s="1" t="s">
        <v>38</v>
      </c>
      <c r="P1019" s="2">
        <v>208000</v>
      </c>
      <c r="Q1019" s="1" t="s">
        <v>83</v>
      </c>
      <c r="R1019" s="1" t="s">
        <v>40</v>
      </c>
      <c r="S1019" s="1" t="s">
        <v>41</v>
      </c>
      <c r="T1019" s="1" t="s">
        <v>42</v>
      </c>
      <c r="U1019" s="1" t="s">
        <v>43</v>
      </c>
      <c r="V1019" s="1" t="s">
        <v>44</v>
      </c>
      <c r="W1019" s="1" t="s">
        <v>45</v>
      </c>
      <c r="X1019" s="1" t="s">
        <v>43</v>
      </c>
      <c r="Y1019" s="2" t="s">
        <v>43</v>
      </c>
      <c r="Z1019" s="1" t="s">
        <v>46</v>
      </c>
      <c r="AA1019" s="1" t="s">
        <v>149</v>
      </c>
    </row>
    <row r="1020" spans="1:27" x14ac:dyDescent="0.25">
      <c r="A1020" s="1" t="s">
        <v>1714</v>
      </c>
      <c r="B1020" s="1" t="s">
        <v>1715</v>
      </c>
      <c r="C1020" s="1" t="s">
        <v>86</v>
      </c>
      <c r="D1020" s="1" t="s">
        <v>87</v>
      </c>
      <c r="E1020" s="1" t="s">
        <v>30</v>
      </c>
      <c r="F1020" s="1" t="s">
        <v>155</v>
      </c>
      <c r="G1020" s="1" t="s">
        <v>1719</v>
      </c>
      <c r="H1020" s="1" t="s">
        <v>1720</v>
      </c>
      <c r="I1020" s="1" t="s">
        <v>7</v>
      </c>
      <c r="J1020" s="1" t="s">
        <v>1721</v>
      </c>
      <c r="K1020" s="1" t="s">
        <v>91</v>
      </c>
      <c r="L1020" s="1" t="s">
        <v>92</v>
      </c>
      <c r="M1020" s="1" t="s">
        <v>37</v>
      </c>
      <c r="N1020" s="2">
        <v>48000</v>
      </c>
      <c r="O1020" s="1" t="s">
        <v>38</v>
      </c>
      <c r="P1020" s="2">
        <v>48000</v>
      </c>
      <c r="Q1020" s="1" t="s">
        <v>93</v>
      </c>
      <c r="R1020" s="1" t="s">
        <v>94</v>
      </c>
      <c r="S1020" s="1" t="s">
        <v>54</v>
      </c>
      <c r="T1020" s="1" t="s">
        <v>42</v>
      </c>
      <c r="U1020" s="1" t="s">
        <v>43</v>
      </c>
      <c r="V1020" s="1" t="s">
        <v>55</v>
      </c>
      <c r="W1020" s="1" t="s">
        <v>56</v>
      </c>
      <c r="X1020" s="1" t="s">
        <v>43</v>
      </c>
      <c r="Y1020" s="2">
        <v>48000</v>
      </c>
      <c r="Z1020" s="1" t="s">
        <v>46</v>
      </c>
      <c r="AA1020" s="1" t="s">
        <v>155</v>
      </c>
    </row>
    <row r="1021" spans="1:27" x14ac:dyDescent="0.25">
      <c r="A1021" s="1" t="s">
        <v>1714</v>
      </c>
      <c r="B1021" s="1" t="s">
        <v>1715</v>
      </c>
      <c r="C1021" s="1" t="s">
        <v>86</v>
      </c>
      <c r="D1021" s="1" t="s">
        <v>87</v>
      </c>
      <c r="E1021" s="1" t="s">
        <v>30</v>
      </c>
      <c r="F1021" s="1" t="s">
        <v>273</v>
      </c>
      <c r="G1021" s="1" t="s">
        <v>1722</v>
      </c>
      <c r="H1021" s="1" t="s">
        <v>1723</v>
      </c>
      <c r="I1021" s="1" t="s">
        <v>7</v>
      </c>
      <c r="J1021" s="1" t="s">
        <v>1724</v>
      </c>
      <c r="K1021" s="1" t="s">
        <v>310</v>
      </c>
      <c r="L1021" s="1" t="s">
        <v>311</v>
      </c>
      <c r="M1021" s="1" t="s">
        <v>37</v>
      </c>
      <c r="N1021" s="2">
        <v>2174259</v>
      </c>
      <c r="O1021" s="1" t="s">
        <v>38</v>
      </c>
      <c r="P1021" s="2">
        <v>2174259</v>
      </c>
      <c r="Q1021" s="1" t="s">
        <v>75</v>
      </c>
      <c r="R1021" s="1" t="s">
        <v>40</v>
      </c>
      <c r="S1021" s="1" t="s">
        <v>41</v>
      </c>
      <c r="T1021" s="1" t="s">
        <v>42</v>
      </c>
      <c r="U1021" s="1" t="s">
        <v>43</v>
      </c>
      <c r="V1021" s="1" t="s">
        <v>44</v>
      </c>
      <c r="W1021" s="1" t="s">
        <v>45</v>
      </c>
      <c r="X1021" s="1" t="s">
        <v>43</v>
      </c>
      <c r="Y1021" s="2" t="s">
        <v>43</v>
      </c>
      <c r="Z1021" s="1" t="s">
        <v>46</v>
      </c>
      <c r="AA1021" s="1" t="s">
        <v>109</v>
      </c>
    </row>
    <row r="1022" spans="1:27" x14ac:dyDescent="0.25">
      <c r="A1022" s="1" t="s">
        <v>1714</v>
      </c>
      <c r="B1022" s="1" t="s">
        <v>1715</v>
      </c>
      <c r="C1022" s="1" t="s">
        <v>86</v>
      </c>
      <c r="D1022" s="1" t="s">
        <v>87</v>
      </c>
      <c r="E1022" s="1" t="s">
        <v>30</v>
      </c>
      <c r="F1022" s="1" t="s">
        <v>131</v>
      </c>
      <c r="G1022" s="1" t="s">
        <v>1725</v>
      </c>
      <c r="H1022" s="1" t="s">
        <v>1726</v>
      </c>
      <c r="I1022" s="1" t="s">
        <v>7</v>
      </c>
      <c r="J1022" s="1" t="s">
        <v>1727</v>
      </c>
      <c r="K1022" s="1" t="s">
        <v>546</v>
      </c>
      <c r="L1022" s="1" t="s">
        <v>547</v>
      </c>
      <c r="M1022" s="1" t="s">
        <v>37</v>
      </c>
      <c r="N1022" s="2">
        <v>1771200</v>
      </c>
      <c r="O1022" s="1" t="s">
        <v>108</v>
      </c>
      <c r="P1022" s="2">
        <v>314400</v>
      </c>
      <c r="Q1022" s="1" t="s">
        <v>75</v>
      </c>
      <c r="R1022" s="1" t="s">
        <v>264</v>
      </c>
      <c r="S1022" s="1" t="s">
        <v>54</v>
      </c>
      <c r="T1022" s="1" t="s">
        <v>42</v>
      </c>
      <c r="U1022" s="1" t="s">
        <v>43</v>
      </c>
      <c r="V1022" s="1" t="s">
        <v>55</v>
      </c>
      <c r="W1022" s="1" t="s">
        <v>56</v>
      </c>
      <c r="X1022" s="1" t="s">
        <v>43</v>
      </c>
      <c r="Y1022" s="2" t="s">
        <v>43</v>
      </c>
      <c r="Z1022" s="1" t="s">
        <v>46</v>
      </c>
      <c r="AA1022" s="1" t="s">
        <v>109</v>
      </c>
    </row>
    <row r="1023" spans="1:27" x14ac:dyDescent="0.25">
      <c r="A1023" s="1" t="s">
        <v>1714</v>
      </c>
      <c r="B1023" s="1" t="s">
        <v>1715</v>
      </c>
      <c r="C1023" s="1" t="s">
        <v>86</v>
      </c>
      <c r="D1023" s="1" t="s">
        <v>87</v>
      </c>
      <c r="E1023" s="1" t="s">
        <v>30</v>
      </c>
      <c r="F1023" s="1" t="s">
        <v>131</v>
      </c>
      <c r="G1023" s="1" t="s">
        <v>1725</v>
      </c>
      <c r="H1023" s="1" t="s">
        <v>1728</v>
      </c>
      <c r="I1023" s="1" t="s">
        <v>7</v>
      </c>
      <c r="J1023" s="1" t="s">
        <v>1727</v>
      </c>
      <c r="K1023" s="1" t="s">
        <v>546</v>
      </c>
      <c r="L1023" s="1" t="s">
        <v>547</v>
      </c>
      <c r="M1023" s="1" t="s">
        <v>37</v>
      </c>
      <c r="N1023" s="2">
        <v>1771200</v>
      </c>
      <c r="O1023" s="1" t="s">
        <v>108</v>
      </c>
      <c r="P1023" s="2">
        <v>204000</v>
      </c>
      <c r="Q1023" s="1" t="s">
        <v>75</v>
      </c>
      <c r="R1023" s="1" t="s">
        <v>264</v>
      </c>
      <c r="S1023" s="1" t="s">
        <v>54</v>
      </c>
      <c r="T1023" s="1" t="s">
        <v>42</v>
      </c>
      <c r="U1023" s="1" t="s">
        <v>43</v>
      </c>
      <c r="V1023" s="1" t="s">
        <v>55</v>
      </c>
      <c r="W1023" s="1" t="s">
        <v>56</v>
      </c>
      <c r="X1023" s="1" t="s">
        <v>43</v>
      </c>
      <c r="Y1023" s="2" t="s">
        <v>43</v>
      </c>
      <c r="Z1023" s="1" t="s">
        <v>46</v>
      </c>
      <c r="AA1023" s="1" t="s">
        <v>109</v>
      </c>
    </row>
    <row r="1024" spans="1:27" x14ac:dyDescent="0.25">
      <c r="A1024" s="1" t="s">
        <v>1714</v>
      </c>
      <c r="B1024" s="1" t="s">
        <v>1715</v>
      </c>
      <c r="C1024" s="1" t="s">
        <v>86</v>
      </c>
      <c r="D1024" s="1" t="s">
        <v>87</v>
      </c>
      <c r="E1024" s="1" t="s">
        <v>30</v>
      </c>
      <c r="F1024" s="1" t="s">
        <v>131</v>
      </c>
      <c r="G1024" s="1" t="s">
        <v>1725</v>
      </c>
      <c r="H1024" s="1" t="s">
        <v>1729</v>
      </c>
      <c r="I1024" s="1" t="s">
        <v>7</v>
      </c>
      <c r="J1024" s="1" t="s">
        <v>1727</v>
      </c>
      <c r="K1024" s="1" t="s">
        <v>546</v>
      </c>
      <c r="L1024" s="1" t="s">
        <v>547</v>
      </c>
      <c r="M1024" s="1" t="s">
        <v>37</v>
      </c>
      <c r="N1024" s="2">
        <v>1771200</v>
      </c>
      <c r="O1024" s="1" t="s">
        <v>108</v>
      </c>
      <c r="P1024" s="2">
        <v>1108800</v>
      </c>
      <c r="Q1024" s="1" t="s">
        <v>75</v>
      </c>
      <c r="R1024" s="1" t="s">
        <v>264</v>
      </c>
      <c r="S1024" s="1" t="s">
        <v>54</v>
      </c>
      <c r="T1024" s="1" t="s">
        <v>42</v>
      </c>
      <c r="U1024" s="1" t="s">
        <v>43</v>
      </c>
      <c r="V1024" s="1" t="s">
        <v>55</v>
      </c>
      <c r="W1024" s="1" t="s">
        <v>56</v>
      </c>
      <c r="X1024" s="1" t="s">
        <v>43</v>
      </c>
      <c r="Y1024" s="2" t="s">
        <v>43</v>
      </c>
      <c r="Z1024" s="1" t="s">
        <v>46</v>
      </c>
      <c r="AA1024" s="1" t="s">
        <v>109</v>
      </c>
    </row>
    <row r="1025" spans="1:27" x14ac:dyDescent="0.25">
      <c r="A1025" s="1" t="s">
        <v>1714</v>
      </c>
      <c r="B1025" s="1" t="s">
        <v>1715</v>
      </c>
      <c r="C1025" s="1" t="s">
        <v>86</v>
      </c>
      <c r="D1025" s="1" t="s">
        <v>87</v>
      </c>
      <c r="E1025" s="1" t="s">
        <v>30</v>
      </c>
      <c r="F1025" s="1" t="s">
        <v>131</v>
      </c>
      <c r="G1025" s="1" t="s">
        <v>1725</v>
      </c>
      <c r="H1025" s="1" t="s">
        <v>1730</v>
      </c>
      <c r="I1025" s="1" t="s">
        <v>7</v>
      </c>
      <c r="J1025" s="1" t="s">
        <v>1727</v>
      </c>
      <c r="K1025" s="1" t="s">
        <v>546</v>
      </c>
      <c r="L1025" s="1" t="s">
        <v>547</v>
      </c>
      <c r="M1025" s="1" t="s">
        <v>37</v>
      </c>
      <c r="N1025" s="2">
        <v>1771200</v>
      </c>
      <c r="O1025" s="1" t="s">
        <v>108</v>
      </c>
      <c r="P1025" s="2">
        <v>144000</v>
      </c>
      <c r="Q1025" s="1" t="s">
        <v>75</v>
      </c>
      <c r="R1025" s="1" t="s">
        <v>264</v>
      </c>
      <c r="S1025" s="1" t="s">
        <v>54</v>
      </c>
      <c r="T1025" s="1" t="s">
        <v>42</v>
      </c>
      <c r="U1025" s="1" t="s">
        <v>43</v>
      </c>
      <c r="V1025" s="1" t="s">
        <v>55</v>
      </c>
      <c r="W1025" s="1" t="s">
        <v>56</v>
      </c>
      <c r="X1025" s="1" t="s">
        <v>43</v>
      </c>
      <c r="Y1025" s="2" t="s">
        <v>43</v>
      </c>
      <c r="Z1025" s="1" t="s">
        <v>46</v>
      </c>
      <c r="AA1025" s="1" t="s">
        <v>109</v>
      </c>
    </row>
    <row r="1026" spans="1:27" x14ac:dyDescent="0.25">
      <c r="A1026" s="1" t="s">
        <v>1714</v>
      </c>
      <c r="B1026" s="1" t="s">
        <v>1715</v>
      </c>
      <c r="C1026" s="1" t="s">
        <v>86</v>
      </c>
      <c r="D1026" s="1" t="s">
        <v>87</v>
      </c>
      <c r="E1026" s="1" t="s">
        <v>30</v>
      </c>
      <c r="F1026" s="1" t="s">
        <v>174</v>
      </c>
      <c r="G1026" s="1" t="s">
        <v>1731</v>
      </c>
      <c r="H1026" s="1" t="s">
        <v>1732</v>
      </c>
      <c r="I1026" s="1" t="s">
        <v>7</v>
      </c>
      <c r="J1026" s="1" t="s">
        <v>1733</v>
      </c>
      <c r="K1026" s="1" t="s">
        <v>212</v>
      </c>
      <c r="L1026" s="1" t="s">
        <v>213</v>
      </c>
      <c r="M1026" s="1" t="s">
        <v>37</v>
      </c>
      <c r="N1026" s="2">
        <v>212400</v>
      </c>
      <c r="O1026" s="1" t="s">
        <v>38</v>
      </c>
      <c r="P1026" s="2">
        <v>212400</v>
      </c>
      <c r="Q1026" s="1" t="s">
        <v>93</v>
      </c>
      <c r="R1026" s="1" t="s">
        <v>94</v>
      </c>
      <c r="S1026" s="1" t="s">
        <v>54</v>
      </c>
      <c r="T1026" s="1" t="s">
        <v>42</v>
      </c>
      <c r="U1026" s="1" t="s">
        <v>43</v>
      </c>
      <c r="V1026" s="1" t="s">
        <v>55</v>
      </c>
      <c r="W1026" s="1" t="s">
        <v>56</v>
      </c>
      <c r="X1026" s="1" t="s">
        <v>43</v>
      </c>
      <c r="Y1026" s="2">
        <v>212400</v>
      </c>
      <c r="Z1026" s="1" t="s">
        <v>46</v>
      </c>
      <c r="AA1026" s="1" t="s">
        <v>174</v>
      </c>
    </row>
    <row r="1027" spans="1:27" x14ac:dyDescent="0.25">
      <c r="A1027" s="1" t="s">
        <v>1714</v>
      </c>
      <c r="B1027" s="1" t="s">
        <v>1715</v>
      </c>
      <c r="C1027" s="1" t="s">
        <v>86</v>
      </c>
      <c r="D1027" s="1" t="s">
        <v>87</v>
      </c>
      <c r="E1027" s="1" t="s">
        <v>30</v>
      </c>
      <c r="F1027" s="1" t="s">
        <v>77</v>
      </c>
      <c r="G1027" s="1" t="s">
        <v>1734</v>
      </c>
      <c r="H1027" s="1" t="s">
        <v>1735</v>
      </c>
      <c r="I1027" s="1" t="s">
        <v>7</v>
      </c>
      <c r="J1027" s="1" t="s">
        <v>1736</v>
      </c>
      <c r="K1027" s="1" t="s">
        <v>127</v>
      </c>
      <c r="L1027" s="1" t="s">
        <v>128</v>
      </c>
      <c r="M1027" s="1" t="s">
        <v>37</v>
      </c>
      <c r="N1027" s="2">
        <v>49900</v>
      </c>
      <c r="O1027" s="1" t="s">
        <v>38</v>
      </c>
      <c r="P1027" s="2">
        <v>49900</v>
      </c>
      <c r="Q1027" s="1" t="s">
        <v>165</v>
      </c>
      <c r="R1027" s="1" t="s">
        <v>40</v>
      </c>
      <c r="S1027" s="1" t="s">
        <v>54</v>
      </c>
      <c r="T1027" s="1" t="s">
        <v>42</v>
      </c>
      <c r="U1027" s="1" t="s">
        <v>43</v>
      </c>
      <c r="V1027" s="1" t="s">
        <v>55</v>
      </c>
      <c r="W1027" s="1" t="s">
        <v>56</v>
      </c>
      <c r="X1027" s="1" t="s">
        <v>43</v>
      </c>
      <c r="Y1027" s="2" t="s">
        <v>43</v>
      </c>
      <c r="Z1027" s="1" t="s">
        <v>46</v>
      </c>
      <c r="AA1027" s="1" t="s">
        <v>324</v>
      </c>
    </row>
    <row r="1028" spans="1:27" x14ac:dyDescent="0.25">
      <c r="A1028" s="1" t="s">
        <v>1714</v>
      </c>
      <c r="B1028" s="1" t="s">
        <v>1715</v>
      </c>
      <c r="C1028" s="1" t="s">
        <v>86</v>
      </c>
      <c r="D1028" s="1" t="s">
        <v>87</v>
      </c>
      <c r="E1028" s="1" t="s">
        <v>30</v>
      </c>
      <c r="F1028" s="1" t="s">
        <v>558</v>
      </c>
      <c r="G1028" s="1" t="s">
        <v>1737</v>
      </c>
      <c r="H1028" s="1" t="s">
        <v>1738</v>
      </c>
      <c r="I1028" s="1" t="s">
        <v>7</v>
      </c>
      <c r="J1028" s="1" t="s">
        <v>1739</v>
      </c>
      <c r="K1028" s="1" t="s">
        <v>127</v>
      </c>
      <c r="L1028" s="1" t="s">
        <v>128</v>
      </c>
      <c r="M1028" s="1" t="s">
        <v>37</v>
      </c>
      <c r="N1028" s="2">
        <v>52000</v>
      </c>
      <c r="O1028" s="1" t="s">
        <v>38</v>
      </c>
      <c r="P1028" s="2">
        <v>52000</v>
      </c>
      <c r="Q1028" s="1" t="s">
        <v>83</v>
      </c>
      <c r="R1028" s="1" t="s">
        <v>40</v>
      </c>
      <c r="S1028" s="1" t="s">
        <v>54</v>
      </c>
      <c r="T1028" s="1" t="s">
        <v>42</v>
      </c>
      <c r="U1028" s="1" t="s">
        <v>43</v>
      </c>
      <c r="V1028" s="1" t="s">
        <v>55</v>
      </c>
      <c r="W1028" s="1" t="s">
        <v>56</v>
      </c>
      <c r="X1028" s="1" t="s">
        <v>43</v>
      </c>
      <c r="Y1028" s="2" t="s">
        <v>43</v>
      </c>
      <c r="Z1028" s="1" t="s">
        <v>46</v>
      </c>
      <c r="AA1028" s="1" t="s">
        <v>265</v>
      </c>
    </row>
    <row r="1029" spans="1:27" x14ac:dyDescent="0.25">
      <c r="A1029" s="1" t="s">
        <v>1714</v>
      </c>
      <c r="B1029" s="1" t="s">
        <v>1715</v>
      </c>
      <c r="C1029" s="1" t="s">
        <v>86</v>
      </c>
      <c r="D1029" s="1" t="s">
        <v>87</v>
      </c>
      <c r="E1029" s="1" t="s">
        <v>30</v>
      </c>
      <c r="F1029" s="1" t="s">
        <v>265</v>
      </c>
      <c r="G1029" s="1" t="s">
        <v>1740</v>
      </c>
      <c r="H1029" s="1" t="s">
        <v>1741</v>
      </c>
      <c r="I1029" s="1" t="s">
        <v>7</v>
      </c>
      <c r="J1029" s="1" t="s">
        <v>1742</v>
      </c>
      <c r="K1029" s="1" t="s">
        <v>106</v>
      </c>
      <c r="L1029" s="1" t="s">
        <v>107</v>
      </c>
      <c r="M1029" s="1" t="s">
        <v>37</v>
      </c>
      <c r="N1029" s="2">
        <v>78700</v>
      </c>
      <c r="O1029" s="1" t="s">
        <v>38</v>
      </c>
      <c r="P1029" s="2">
        <v>78700</v>
      </c>
      <c r="Q1029" s="1" t="s">
        <v>93</v>
      </c>
      <c r="R1029" s="1" t="s">
        <v>94</v>
      </c>
      <c r="S1029" s="1" t="s">
        <v>54</v>
      </c>
      <c r="T1029" s="1" t="s">
        <v>42</v>
      </c>
      <c r="U1029" s="1" t="s">
        <v>43</v>
      </c>
      <c r="V1029" s="1" t="s">
        <v>55</v>
      </c>
      <c r="W1029" s="1" t="s">
        <v>56</v>
      </c>
      <c r="X1029" s="1" t="s">
        <v>43</v>
      </c>
      <c r="Y1029" s="2">
        <v>78700</v>
      </c>
      <c r="Z1029" s="1" t="s">
        <v>46</v>
      </c>
      <c r="AA1029" s="1" t="s">
        <v>265</v>
      </c>
    </row>
    <row r="1030" spans="1:27" x14ac:dyDescent="0.25">
      <c r="A1030" s="1" t="s">
        <v>1714</v>
      </c>
      <c r="B1030" s="1" t="s">
        <v>1715</v>
      </c>
      <c r="C1030" s="1" t="s">
        <v>86</v>
      </c>
      <c r="D1030" s="1" t="s">
        <v>87</v>
      </c>
      <c r="E1030" s="1" t="s">
        <v>30</v>
      </c>
      <c r="F1030" s="1" t="s">
        <v>324</v>
      </c>
      <c r="G1030" s="1" t="s">
        <v>1743</v>
      </c>
      <c r="H1030" s="1" t="s">
        <v>1744</v>
      </c>
      <c r="I1030" s="1" t="s">
        <v>7</v>
      </c>
      <c r="J1030" s="1" t="s">
        <v>1745</v>
      </c>
      <c r="K1030" s="1" t="s">
        <v>91</v>
      </c>
      <c r="L1030" s="1" t="s">
        <v>92</v>
      </c>
      <c r="M1030" s="1" t="s">
        <v>37</v>
      </c>
      <c r="N1030" s="2">
        <v>141000</v>
      </c>
      <c r="O1030" s="1" t="s">
        <v>38</v>
      </c>
      <c r="P1030" s="2">
        <v>141000</v>
      </c>
      <c r="Q1030" s="1" t="s">
        <v>93</v>
      </c>
      <c r="R1030" s="1" t="s">
        <v>94</v>
      </c>
      <c r="S1030" s="1" t="s">
        <v>54</v>
      </c>
      <c r="T1030" s="1" t="s">
        <v>42</v>
      </c>
      <c r="U1030" s="1" t="s">
        <v>43</v>
      </c>
      <c r="V1030" s="1" t="s">
        <v>55</v>
      </c>
      <c r="W1030" s="1" t="s">
        <v>56</v>
      </c>
      <c r="X1030" s="1" t="s">
        <v>43</v>
      </c>
      <c r="Y1030" s="2">
        <v>141000</v>
      </c>
      <c r="Z1030" s="1" t="s">
        <v>46</v>
      </c>
      <c r="AA1030" s="1" t="s">
        <v>324</v>
      </c>
    </row>
    <row r="1031" spans="1:27" x14ac:dyDescent="0.25">
      <c r="A1031" s="1" t="s">
        <v>1714</v>
      </c>
      <c r="B1031" s="1" t="s">
        <v>1715</v>
      </c>
      <c r="C1031" s="1" t="s">
        <v>86</v>
      </c>
      <c r="D1031" s="1" t="s">
        <v>87</v>
      </c>
      <c r="E1031" s="1" t="s">
        <v>30</v>
      </c>
      <c r="F1031" s="1" t="s">
        <v>109</v>
      </c>
      <c r="G1031" s="1" t="s">
        <v>5569</v>
      </c>
      <c r="H1031" s="1" t="s">
        <v>5570</v>
      </c>
      <c r="I1031" s="1" t="s">
        <v>7</v>
      </c>
      <c r="J1031" s="1" t="s">
        <v>5571</v>
      </c>
      <c r="K1031" s="1" t="s">
        <v>2841</v>
      </c>
      <c r="L1031" s="1" t="s">
        <v>2842</v>
      </c>
      <c r="M1031" s="1" t="s">
        <v>5053</v>
      </c>
      <c r="N1031" s="2">
        <v>296700</v>
      </c>
      <c r="O1031" s="1" t="s">
        <v>38</v>
      </c>
      <c r="P1031" s="2">
        <v>296700</v>
      </c>
      <c r="Q1031" s="1" t="s">
        <v>93</v>
      </c>
      <c r="R1031" s="1" t="s">
        <v>94</v>
      </c>
      <c r="S1031" s="1" t="s">
        <v>54</v>
      </c>
      <c r="T1031" s="1" t="s">
        <v>42</v>
      </c>
      <c r="U1031" s="1" t="s">
        <v>43</v>
      </c>
      <c r="V1031" s="1" t="s">
        <v>55</v>
      </c>
      <c r="W1031" s="1" t="s">
        <v>56</v>
      </c>
      <c r="X1031" s="1" t="s">
        <v>43</v>
      </c>
      <c r="Y1031" s="2">
        <v>296700</v>
      </c>
      <c r="Z1031" s="1" t="s">
        <v>46</v>
      </c>
      <c r="AA1031" s="1" t="s">
        <v>95</v>
      </c>
    </row>
    <row r="1032" spans="1:27" x14ac:dyDescent="0.25">
      <c r="A1032" s="1" t="s">
        <v>1714</v>
      </c>
      <c r="B1032" s="1" t="s">
        <v>1715</v>
      </c>
      <c r="C1032" s="1" t="s">
        <v>86</v>
      </c>
      <c r="D1032" s="1" t="s">
        <v>87</v>
      </c>
      <c r="E1032" s="1" t="s">
        <v>30</v>
      </c>
      <c r="F1032" s="1" t="s">
        <v>131</v>
      </c>
      <c r="G1032" s="1" t="s">
        <v>5572</v>
      </c>
      <c r="H1032" s="1" t="s">
        <v>5573</v>
      </c>
      <c r="I1032" s="1" t="s">
        <v>7</v>
      </c>
      <c r="J1032" s="1" t="s">
        <v>5574</v>
      </c>
      <c r="K1032" s="1" t="s">
        <v>2841</v>
      </c>
      <c r="L1032" s="1" t="s">
        <v>2842</v>
      </c>
      <c r="M1032" s="1" t="s">
        <v>5053</v>
      </c>
      <c r="N1032" s="2">
        <v>134500</v>
      </c>
      <c r="O1032" s="1" t="s">
        <v>38</v>
      </c>
      <c r="P1032" s="2">
        <v>134500</v>
      </c>
      <c r="Q1032" s="1" t="s">
        <v>93</v>
      </c>
      <c r="R1032" s="1" t="s">
        <v>94</v>
      </c>
      <c r="S1032" s="1" t="s">
        <v>54</v>
      </c>
      <c r="T1032" s="1" t="s">
        <v>42</v>
      </c>
      <c r="U1032" s="1" t="s">
        <v>43</v>
      </c>
      <c r="V1032" s="1" t="s">
        <v>55</v>
      </c>
      <c r="W1032" s="1" t="s">
        <v>56</v>
      </c>
      <c r="X1032" s="1" t="s">
        <v>43</v>
      </c>
      <c r="Y1032" s="2">
        <v>134500</v>
      </c>
      <c r="Z1032" s="1" t="s">
        <v>46</v>
      </c>
      <c r="AA1032" s="1" t="s">
        <v>95</v>
      </c>
    </row>
    <row r="1033" spans="1:27" x14ac:dyDescent="0.25">
      <c r="A1033" s="1" t="s">
        <v>1714</v>
      </c>
      <c r="B1033" s="1" t="s">
        <v>1715</v>
      </c>
      <c r="C1033" s="1" t="s">
        <v>86</v>
      </c>
      <c r="D1033" s="1" t="s">
        <v>87</v>
      </c>
      <c r="E1033" s="1" t="s">
        <v>30</v>
      </c>
      <c r="F1033" s="1" t="s">
        <v>174</v>
      </c>
      <c r="G1033" s="1" t="s">
        <v>5575</v>
      </c>
      <c r="H1033" s="1" t="s">
        <v>5576</v>
      </c>
      <c r="I1033" s="1" t="s">
        <v>7</v>
      </c>
      <c r="J1033" s="1" t="s">
        <v>5577</v>
      </c>
      <c r="K1033" s="1" t="s">
        <v>2841</v>
      </c>
      <c r="L1033" s="1" t="s">
        <v>2842</v>
      </c>
      <c r="M1033" s="1" t="s">
        <v>5053</v>
      </c>
      <c r="N1033" s="2">
        <v>109120</v>
      </c>
      <c r="O1033" s="1" t="s">
        <v>38</v>
      </c>
      <c r="P1033" s="2">
        <v>109120</v>
      </c>
      <c r="Q1033" s="1" t="s">
        <v>93</v>
      </c>
      <c r="R1033" s="1" t="s">
        <v>94</v>
      </c>
      <c r="S1033" s="1" t="s">
        <v>54</v>
      </c>
      <c r="T1033" s="1" t="s">
        <v>42</v>
      </c>
      <c r="U1033" s="1" t="s">
        <v>43</v>
      </c>
      <c r="V1033" s="1" t="s">
        <v>55</v>
      </c>
      <c r="W1033" s="1" t="s">
        <v>56</v>
      </c>
      <c r="X1033" s="1" t="s">
        <v>43</v>
      </c>
      <c r="Y1033" s="2">
        <v>109120</v>
      </c>
      <c r="Z1033" s="1" t="s">
        <v>46</v>
      </c>
      <c r="AA1033" s="1" t="s">
        <v>64</v>
      </c>
    </row>
    <row r="1034" spans="1:27" x14ac:dyDescent="0.25">
      <c r="A1034" s="1" t="s">
        <v>1714</v>
      </c>
      <c r="B1034" s="1" t="s">
        <v>1715</v>
      </c>
      <c r="C1034" s="1" t="s">
        <v>86</v>
      </c>
      <c r="D1034" s="1" t="s">
        <v>87</v>
      </c>
      <c r="E1034" s="1" t="s">
        <v>30</v>
      </c>
      <c r="F1034" s="1" t="s">
        <v>77</v>
      </c>
      <c r="G1034" s="1" t="s">
        <v>5578</v>
      </c>
      <c r="H1034" s="1" t="s">
        <v>5579</v>
      </c>
      <c r="I1034" s="1" t="s">
        <v>7</v>
      </c>
      <c r="J1034" s="1" t="s">
        <v>5580</v>
      </c>
      <c r="K1034" s="1" t="s">
        <v>5051</v>
      </c>
      <c r="L1034" s="1" t="s">
        <v>5052</v>
      </c>
      <c r="M1034" s="1" t="s">
        <v>5053</v>
      </c>
      <c r="N1034" s="2">
        <v>330000</v>
      </c>
      <c r="O1034" s="1" t="s">
        <v>38</v>
      </c>
      <c r="P1034" s="2">
        <v>330000</v>
      </c>
      <c r="Q1034" s="1" t="s">
        <v>93</v>
      </c>
      <c r="R1034" s="1" t="s">
        <v>40</v>
      </c>
      <c r="S1034" s="1" t="s">
        <v>41</v>
      </c>
      <c r="T1034" s="1" t="s">
        <v>42</v>
      </c>
      <c r="U1034" s="1" t="s">
        <v>43</v>
      </c>
      <c r="V1034" s="1" t="s">
        <v>44</v>
      </c>
      <c r="W1034" s="1" t="s">
        <v>45</v>
      </c>
      <c r="X1034" s="1" t="s">
        <v>43</v>
      </c>
      <c r="Y1034" s="2" t="s">
        <v>43</v>
      </c>
      <c r="Z1034" s="1" t="s">
        <v>46</v>
      </c>
      <c r="AA1034" s="1" t="s">
        <v>77</v>
      </c>
    </row>
    <row r="1035" spans="1:27" x14ac:dyDescent="0.25">
      <c r="A1035" s="1" t="s">
        <v>1714</v>
      </c>
      <c r="B1035" s="1" t="s">
        <v>1715</v>
      </c>
      <c r="C1035" s="1" t="s">
        <v>86</v>
      </c>
      <c r="D1035" s="1" t="s">
        <v>87</v>
      </c>
      <c r="E1035" s="1" t="s">
        <v>30</v>
      </c>
      <c r="F1035" s="1" t="s">
        <v>289</v>
      </c>
      <c r="G1035" s="1" t="s">
        <v>6231</v>
      </c>
      <c r="H1035" s="1" t="s">
        <v>6232</v>
      </c>
      <c r="I1035" s="1" t="s">
        <v>7</v>
      </c>
      <c r="J1035" s="1" t="s">
        <v>6233</v>
      </c>
      <c r="K1035" s="1" t="s">
        <v>1421</v>
      </c>
      <c r="L1035" s="1" t="s">
        <v>1422</v>
      </c>
      <c r="M1035" s="1" t="s">
        <v>5928</v>
      </c>
      <c r="N1035" s="2">
        <v>121212</v>
      </c>
      <c r="O1035" s="1" t="s">
        <v>38</v>
      </c>
      <c r="P1035" s="2">
        <v>121212</v>
      </c>
      <c r="Q1035" s="1" t="s">
        <v>93</v>
      </c>
      <c r="R1035" s="1" t="s">
        <v>94</v>
      </c>
      <c r="S1035" s="1" t="s">
        <v>54</v>
      </c>
      <c r="T1035" s="1" t="s">
        <v>42</v>
      </c>
      <c r="U1035" s="1" t="s">
        <v>43</v>
      </c>
      <c r="V1035" s="1" t="s">
        <v>55</v>
      </c>
      <c r="W1035" s="1" t="s">
        <v>56</v>
      </c>
      <c r="X1035" s="1" t="s">
        <v>43</v>
      </c>
      <c r="Y1035" s="2">
        <v>121212</v>
      </c>
      <c r="Z1035" s="1" t="s">
        <v>46</v>
      </c>
      <c r="AA1035" s="1" t="s">
        <v>289</v>
      </c>
    </row>
    <row r="1036" spans="1:27" x14ac:dyDescent="0.25">
      <c r="A1036" s="1" t="s">
        <v>340</v>
      </c>
      <c r="B1036" s="1" t="s">
        <v>341</v>
      </c>
      <c r="C1036" s="1" t="s">
        <v>86</v>
      </c>
      <c r="D1036" s="1" t="s">
        <v>87</v>
      </c>
      <c r="E1036" s="1" t="s">
        <v>30</v>
      </c>
      <c r="F1036" s="1" t="s">
        <v>342</v>
      </c>
      <c r="G1036" s="1" t="s">
        <v>343</v>
      </c>
      <c r="H1036" s="1" t="s">
        <v>344</v>
      </c>
      <c r="I1036" s="1" t="s">
        <v>7</v>
      </c>
      <c r="J1036" s="1" t="s">
        <v>345</v>
      </c>
      <c r="K1036" s="1" t="s">
        <v>73</v>
      </c>
      <c r="L1036" s="1" t="s">
        <v>74</v>
      </c>
      <c r="M1036" s="1" t="s">
        <v>37</v>
      </c>
      <c r="N1036" s="2">
        <v>46000</v>
      </c>
      <c r="O1036" s="1" t="s">
        <v>38</v>
      </c>
      <c r="P1036" s="2">
        <v>46000</v>
      </c>
      <c r="Q1036" s="1" t="s">
        <v>83</v>
      </c>
      <c r="R1036" s="1" t="s">
        <v>40</v>
      </c>
      <c r="S1036" s="1" t="s">
        <v>54</v>
      </c>
      <c r="T1036" s="1" t="s">
        <v>42</v>
      </c>
      <c r="U1036" s="1" t="s">
        <v>43</v>
      </c>
      <c r="V1036" s="1" t="s">
        <v>55</v>
      </c>
      <c r="W1036" s="1" t="s">
        <v>56</v>
      </c>
      <c r="X1036" s="1" t="s">
        <v>43</v>
      </c>
      <c r="Y1036" s="2" t="s">
        <v>43</v>
      </c>
      <c r="Z1036" s="1" t="s">
        <v>46</v>
      </c>
      <c r="AA1036" s="1" t="s">
        <v>48</v>
      </c>
    </row>
    <row r="1037" spans="1:27" x14ac:dyDescent="0.25">
      <c r="A1037" s="1" t="s">
        <v>340</v>
      </c>
      <c r="B1037" s="1" t="s">
        <v>341</v>
      </c>
      <c r="C1037" s="1" t="s">
        <v>86</v>
      </c>
      <c r="D1037" s="1" t="s">
        <v>87</v>
      </c>
      <c r="E1037" s="1" t="s">
        <v>30</v>
      </c>
      <c r="F1037" s="1" t="s">
        <v>145</v>
      </c>
      <c r="G1037" s="1" t="s">
        <v>346</v>
      </c>
      <c r="H1037" s="1" t="s">
        <v>347</v>
      </c>
      <c r="I1037" s="1" t="s">
        <v>7</v>
      </c>
      <c r="J1037" s="1" t="s">
        <v>348</v>
      </c>
      <c r="K1037" s="1" t="s">
        <v>310</v>
      </c>
      <c r="L1037" s="1" t="s">
        <v>311</v>
      </c>
      <c r="M1037" s="1" t="s">
        <v>37</v>
      </c>
      <c r="N1037" s="2">
        <v>122400</v>
      </c>
      <c r="O1037" s="1" t="s">
        <v>38</v>
      </c>
      <c r="P1037" s="2">
        <v>122400</v>
      </c>
      <c r="Q1037" s="1" t="s">
        <v>83</v>
      </c>
      <c r="R1037" s="1" t="s">
        <v>40</v>
      </c>
      <c r="S1037" s="1" t="s">
        <v>41</v>
      </c>
      <c r="T1037" s="1" t="s">
        <v>42</v>
      </c>
      <c r="U1037" s="1" t="s">
        <v>43</v>
      </c>
      <c r="V1037" s="1" t="s">
        <v>44</v>
      </c>
      <c r="W1037" s="1" t="s">
        <v>45</v>
      </c>
      <c r="X1037" s="1" t="s">
        <v>43</v>
      </c>
      <c r="Y1037" s="2" t="s">
        <v>43</v>
      </c>
      <c r="Z1037" s="1" t="s">
        <v>46</v>
      </c>
      <c r="AA1037" s="1" t="s">
        <v>47</v>
      </c>
    </row>
    <row r="1038" spans="1:27" x14ac:dyDescent="0.25">
      <c r="A1038" s="1" t="s">
        <v>340</v>
      </c>
      <c r="B1038" s="1" t="s">
        <v>341</v>
      </c>
      <c r="C1038" s="1" t="s">
        <v>86</v>
      </c>
      <c r="D1038" s="1" t="s">
        <v>87</v>
      </c>
      <c r="E1038" s="1" t="s">
        <v>30</v>
      </c>
      <c r="F1038" s="1" t="s">
        <v>76</v>
      </c>
      <c r="G1038" s="1" t="s">
        <v>3442</v>
      </c>
      <c r="H1038" s="1" t="s">
        <v>3443</v>
      </c>
      <c r="I1038" s="1" t="s">
        <v>7</v>
      </c>
      <c r="J1038" s="1" t="s">
        <v>3444</v>
      </c>
      <c r="K1038" s="1" t="s">
        <v>3445</v>
      </c>
      <c r="L1038" s="1" t="s">
        <v>3446</v>
      </c>
      <c r="M1038" s="1" t="s">
        <v>3402</v>
      </c>
      <c r="N1038" s="2">
        <v>49000</v>
      </c>
      <c r="O1038" s="1" t="s">
        <v>38</v>
      </c>
      <c r="P1038" s="2">
        <v>49000</v>
      </c>
      <c r="Q1038" s="1" t="s">
        <v>39</v>
      </c>
      <c r="R1038" s="1" t="s">
        <v>40</v>
      </c>
      <c r="S1038" s="1" t="s">
        <v>41</v>
      </c>
      <c r="T1038" s="1" t="s">
        <v>42</v>
      </c>
      <c r="U1038" s="1" t="s">
        <v>43</v>
      </c>
      <c r="V1038" s="1" t="s">
        <v>55</v>
      </c>
      <c r="W1038" s="1" t="s">
        <v>56</v>
      </c>
      <c r="X1038" s="1" t="s">
        <v>43</v>
      </c>
      <c r="Y1038" s="2" t="s">
        <v>43</v>
      </c>
      <c r="Z1038" s="1" t="s">
        <v>46</v>
      </c>
      <c r="AA1038" s="1" t="s">
        <v>252</v>
      </c>
    </row>
    <row r="1039" spans="1:27" x14ac:dyDescent="0.25">
      <c r="A1039" s="1" t="s">
        <v>340</v>
      </c>
      <c r="B1039" s="1" t="s">
        <v>341</v>
      </c>
      <c r="C1039" s="1" t="s">
        <v>86</v>
      </c>
      <c r="D1039" s="1" t="s">
        <v>87</v>
      </c>
      <c r="E1039" s="1" t="s">
        <v>30</v>
      </c>
      <c r="F1039" s="1" t="s">
        <v>386</v>
      </c>
      <c r="G1039" s="1" t="s">
        <v>5966</v>
      </c>
      <c r="H1039" s="1" t="s">
        <v>5967</v>
      </c>
      <c r="I1039" s="1" t="s">
        <v>7</v>
      </c>
      <c r="J1039" s="1" t="s">
        <v>5968</v>
      </c>
      <c r="K1039" s="1" t="s">
        <v>62</v>
      </c>
      <c r="L1039" s="1" t="s">
        <v>63</v>
      </c>
      <c r="M1039" s="1" t="s">
        <v>5928</v>
      </c>
      <c r="N1039" s="2">
        <v>200000</v>
      </c>
      <c r="O1039" s="1" t="s">
        <v>38</v>
      </c>
      <c r="P1039" s="2">
        <v>200000</v>
      </c>
      <c r="Q1039" s="1" t="s">
        <v>39</v>
      </c>
      <c r="R1039" s="1" t="s">
        <v>40</v>
      </c>
      <c r="S1039" s="1" t="s">
        <v>54</v>
      </c>
      <c r="T1039" s="1" t="s">
        <v>42</v>
      </c>
      <c r="U1039" s="1" t="s">
        <v>43</v>
      </c>
      <c r="V1039" s="1" t="s">
        <v>55</v>
      </c>
      <c r="W1039" s="1" t="s">
        <v>56</v>
      </c>
      <c r="X1039" s="1" t="s">
        <v>43</v>
      </c>
      <c r="Y1039" s="2" t="s">
        <v>43</v>
      </c>
      <c r="Z1039" s="1" t="s">
        <v>46</v>
      </c>
      <c r="AA1039" s="1" t="s">
        <v>183</v>
      </c>
    </row>
    <row r="1040" spans="1:27" x14ac:dyDescent="0.25">
      <c r="A1040" s="1" t="s">
        <v>5599</v>
      </c>
      <c r="B1040" s="1" t="s">
        <v>5600</v>
      </c>
      <c r="C1040" s="1" t="s">
        <v>86</v>
      </c>
      <c r="D1040" s="1" t="s">
        <v>87</v>
      </c>
      <c r="E1040" s="1" t="s">
        <v>30</v>
      </c>
      <c r="F1040" s="1" t="s">
        <v>386</v>
      </c>
      <c r="G1040" s="1" t="s">
        <v>5601</v>
      </c>
      <c r="H1040" s="1" t="s">
        <v>5602</v>
      </c>
      <c r="I1040" s="1" t="s">
        <v>7</v>
      </c>
      <c r="J1040" s="1" t="s">
        <v>5603</v>
      </c>
      <c r="K1040" s="1" t="s">
        <v>2833</v>
      </c>
      <c r="L1040" s="1" t="s">
        <v>2834</v>
      </c>
      <c r="M1040" s="1" t="s">
        <v>5053</v>
      </c>
      <c r="N1040" s="2">
        <v>102675</v>
      </c>
      <c r="O1040" s="1" t="s">
        <v>38</v>
      </c>
      <c r="P1040" s="2">
        <v>102675</v>
      </c>
      <c r="Q1040" s="1" t="s">
        <v>83</v>
      </c>
      <c r="R1040" s="1" t="s">
        <v>40</v>
      </c>
      <c r="S1040" s="1" t="s">
        <v>54</v>
      </c>
      <c r="T1040" s="1" t="s">
        <v>42</v>
      </c>
      <c r="U1040" s="1" t="s">
        <v>43</v>
      </c>
      <c r="V1040" s="1" t="s">
        <v>55</v>
      </c>
      <c r="W1040" s="1" t="s">
        <v>56</v>
      </c>
      <c r="X1040" s="1" t="s">
        <v>43</v>
      </c>
      <c r="Y1040" s="2" t="s">
        <v>43</v>
      </c>
      <c r="Z1040" s="1" t="s">
        <v>46</v>
      </c>
      <c r="AA1040" s="1" t="s">
        <v>149</v>
      </c>
    </row>
    <row r="1041" spans="1:27" x14ac:dyDescent="0.25">
      <c r="A1041" s="1" t="s">
        <v>5599</v>
      </c>
      <c r="B1041" s="1" t="s">
        <v>5600</v>
      </c>
      <c r="C1041" s="1" t="s">
        <v>86</v>
      </c>
      <c r="D1041" s="1" t="s">
        <v>87</v>
      </c>
      <c r="E1041" s="1" t="s">
        <v>30</v>
      </c>
      <c r="F1041" s="1" t="s">
        <v>109</v>
      </c>
      <c r="G1041" s="1" t="s">
        <v>5604</v>
      </c>
      <c r="H1041" s="1" t="s">
        <v>5605</v>
      </c>
      <c r="I1041" s="1" t="s">
        <v>7</v>
      </c>
      <c r="J1041" s="1" t="s">
        <v>5606</v>
      </c>
      <c r="K1041" s="1" t="s">
        <v>2833</v>
      </c>
      <c r="L1041" s="1" t="s">
        <v>2834</v>
      </c>
      <c r="M1041" s="1" t="s">
        <v>5053</v>
      </c>
      <c r="N1041" s="2">
        <v>186283.89</v>
      </c>
      <c r="O1041" s="1" t="s">
        <v>38</v>
      </c>
      <c r="P1041" s="2">
        <v>186283.89</v>
      </c>
      <c r="Q1041" s="1" t="s">
        <v>83</v>
      </c>
      <c r="R1041" s="1" t="s">
        <v>40</v>
      </c>
      <c r="S1041" s="1" t="s">
        <v>54</v>
      </c>
      <c r="T1041" s="1" t="s">
        <v>42</v>
      </c>
      <c r="U1041" s="1" t="s">
        <v>43</v>
      </c>
      <c r="V1041" s="1" t="s">
        <v>55</v>
      </c>
      <c r="W1041" s="1" t="s">
        <v>56</v>
      </c>
      <c r="X1041" s="1" t="s">
        <v>43</v>
      </c>
      <c r="Y1041" s="2" t="s">
        <v>43</v>
      </c>
      <c r="Z1041" s="1" t="s">
        <v>46</v>
      </c>
      <c r="AA1041" s="1" t="s">
        <v>183</v>
      </c>
    </row>
    <row r="1042" spans="1:27" x14ac:dyDescent="0.25">
      <c r="A1042" s="1" t="s">
        <v>5599</v>
      </c>
      <c r="B1042" s="1" t="s">
        <v>5600</v>
      </c>
      <c r="C1042" s="1" t="s">
        <v>86</v>
      </c>
      <c r="D1042" s="1" t="s">
        <v>87</v>
      </c>
      <c r="E1042" s="1" t="s">
        <v>30</v>
      </c>
      <c r="F1042" s="1" t="s">
        <v>109</v>
      </c>
      <c r="G1042" s="1" t="s">
        <v>5607</v>
      </c>
      <c r="H1042" s="1" t="s">
        <v>5608</v>
      </c>
      <c r="I1042" s="1" t="s">
        <v>7</v>
      </c>
      <c r="J1042" s="1" t="s">
        <v>5609</v>
      </c>
      <c r="K1042" s="1" t="s">
        <v>2833</v>
      </c>
      <c r="L1042" s="1" t="s">
        <v>2834</v>
      </c>
      <c r="M1042" s="1" t="s">
        <v>5053</v>
      </c>
      <c r="N1042" s="2">
        <v>292042.90000000002</v>
      </c>
      <c r="O1042" s="1" t="s">
        <v>38</v>
      </c>
      <c r="P1042" s="2">
        <v>292042.90000000002</v>
      </c>
      <c r="Q1042" s="1" t="s">
        <v>83</v>
      </c>
      <c r="R1042" s="1" t="s">
        <v>40</v>
      </c>
      <c r="S1042" s="1" t="s">
        <v>54</v>
      </c>
      <c r="T1042" s="1" t="s">
        <v>42</v>
      </c>
      <c r="U1042" s="1" t="s">
        <v>43</v>
      </c>
      <c r="V1042" s="1" t="s">
        <v>55</v>
      </c>
      <c r="W1042" s="1" t="s">
        <v>56</v>
      </c>
      <c r="X1042" s="1" t="s">
        <v>43</v>
      </c>
      <c r="Y1042" s="2" t="s">
        <v>43</v>
      </c>
      <c r="Z1042" s="1" t="s">
        <v>46</v>
      </c>
      <c r="AA1042" s="1" t="s">
        <v>183</v>
      </c>
    </row>
    <row r="1043" spans="1:27" x14ac:dyDescent="0.25">
      <c r="A1043" s="1" t="s">
        <v>2566</v>
      </c>
      <c r="B1043" s="1" t="s">
        <v>2567</v>
      </c>
      <c r="C1043" s="1" t="s">
        <v>86</v>
      </c>
      <c r="D1043" s="1" t="s">
        <v>87</v>
      </c>
      <c r="E1043" s="1" t="s">
        <v>30</v>
      </c>
      <c r="F1043" s="1" t="s">
        <v>386</v>
      </c>
      <c r="G1043" s="1" t="s">
        <v>2568</v>
      </c>
      <c r="H1043" s="1" t="s">
        <v>2569</v>
      </c>
      <c r="I1043" s="1" t="s">
        <v>7</v>
      </c>
      <c r="J1043" s="1" t="s">
        <v>2570</v>
      </c>
      <c r="K1043" s="1" t="s">
        <v>495</v>
      </c>
      <c r="L1043" s="1" t="s">
        <v>496</v>
      </c>
      <c r="M1043" s="1" t="s">
        <v>37</v>
      </c>
      <c r="N1043" s="2">
        <v>1312</v>
      </c>
      <c r="O1043" s="1" t="s">
        <v>38</v>
      </c>
      <c r="P1043" s="2">
        <v>1312</v>
      </c>
      <c r="Q1043" s="1" t="s">
        <v>93</v>
      </c>
      <c r="R1043" s="1" t="s">
        <v>94</v>
      </c>
      <c r="S1043" s="1" t="s">
        <v>54</v>
      </c>
      <c r="T1043" s="1" t="s">
        <v>42</v>
      </c>
      <c r="U1043" s="1" t="s">
        <v>43</v>
      </c>
      <c r="V1043" s="1" t="s">
        <v>55</v>
      </c>
      <c r="W1043" s="1" t="s">
        <v>56</v>
      </c>
      <c r="X1043" s="1" t="s">
        <v>43</v>
      </c>
      <c r="Y1043" s="2">
        <v>1312</v>
      </c>
      <c r="Z1043" s="1" t="s">
        <v>46</v>
      </c>
      <c r="AA1043" s="1" t="s">
        <v>386</v>
      </c>
    </row>
    <row r="1044" spans="1:27" x14ac:dyDescent="0.25">
      <c r="A1044" s="1" t="s">
        <v>2566</v>
      </c>
      <c r="B1044" s="1" t="s">
        <v>2567</v>
      </c>
      <c r="C1044" s="1" t="s">
        <v>86</v>
      </c>
      <c r="D1044" s="1" t="s">
        <v>87</v>
      </c>
      <c r="E1044" s="1" t="s">
        <v>30</v>
      </c>
      <c r="F1044" s="1" t="s">
        <v>386</v>
      </c>
      <c r="G1044" s="1" t="s">
        <v>2571</v>
      </c>
      <c r="H1044" s="1" t="s">
        <v>2572</v>
      </c>
      <c r="I1044" s="1" t="s">
        <v>7</v>
      </c>
      <c r="J1044" s="1" t="s">
        <v>2573</v>
      </c>
      <c r="K1044" s="1" t="s">
        <v>495</v>
      </c>
      <c r="L1044" s="1" t="s">
        <v>496</v>
      </c>
      <c r="M1044" s="1" t="s">
        <v>37</v>
      </c>
      <c r="N1044" s="2">
        <v>7968</v>
      </c>
      <c r="O1044" s="1" t="s">
        <v>38</v>
      </c>
      <c r="P1044" s="2">
        <v>7968</v>
      </c>
      <c r="Q1044" s="1" t="s">
        <v>93</v>
      </c>
      <c r="R1044" s="1" t="s">
        <v>94</v>
      </c>
      <c r="S1044" s="1" t="s">
        <v>54</v>
      </c>
      <c r="T1044" s="1" t="s">
        <v>42</v>
      </c>
      <c r="U1044" s="1" t="s">
        <v>43</v>
      </c>
      <c r="V1044" s="1" t="s">
        <v>55</v>
      </c>
      <c r="W1044" s="1" t="s">
        <v>56</v>
      </c>
      <c r="X1044" s="1" t="s">
        <v>43</v>
      </c>
      <c r="Y1044" s="2">
        <v>7968</v>
      </c>
      <c r="Z1044" s="1" t="s">
        <v>46</v>
      </c>
      <c r="AA1044" s="1" t="s">
        <v>386</v>
      </c>
    </row>
    <row r="1045" spans="1:27" x14ac:dyDescent="0.25">
      <c r="A1045" s="1" t="s">
        <v>2566</v>
      </c>
      <c r="B1045" s="1" t="s">
        <v>2567</v>
      </c>
      <c r="C1045" s="1" t="s">
        <v>86</v>
      </c>
      <c r="D1045" s="1" t="s">
        <v>87</v>
      </c>
      <c r="E1045" s="1" t="s">
        <v>30</v>
      </c>
      <c r="F1045" s="1" t="s">
        <v>386</v>
      </c>
      <c r="G1045" s="1" t="s">
        <v>2574</v>
      </c>
      <c r="H1045" s="1" t="s">
        <v>2575</v>
      </c>
      <c r="I1045" s="1" t="s">
        <v>7</v>
      </c>
      <c r="J1045" s="1" t="s">
        <v>2576</v>
      </c>
      <c r="K1045" s="1" t="s">
        <v>256</v>
      </c>
      <c r="L1045" s="1" t="s">
        <v>257</v>
      </c>
      <c r="M1045" s="1" t="s">
        <v>37</v>
      </c>
      <c r="N1045" s="2">
        <v>65553</v>
      </c>
      <c r="O1045" s="1" t="s">
        <v>38</v>
      </c>
      <c r="P1045" s="2">
        <v>65553</v>
      </c>
      <c r="Q1045" s="1" t="s">
        <v>39</v>
      </c>
      <c r="R1045" s="1" t="s">
        <v>40</v>
      </c>
      <c r="S1045" s="1" t="s">
        <v>54</v>
      </c>
      <c r="T1045" s="1" t="s">
        <v>42</v>
      </c>
      <c r="U1045" s="1" t="s">
        <v>43</v>
      </c>
      <c r="V1045" s="1" t="s">
        <v>55</v>
      </c>
      <c r="W1045" s="1" t="s">
        <v>56</v>
      </c>
      <c r="X1045" s="1" t="s">
        <v>43</v>
      </c>
      <c r="Y1045" s="2" t="s">
        <v>43</v>
      </c>
      <c r="Z1045" s="1" t="s">
        <v>46</v>
      </c>
      <c r="AA1045" s="1" t="s">
        <v>386</v>
      </c>
    </row>
    <row r="1046" spans="1:27" x14ac:dyDescent="0.25">
      <c r="A1046" s="1" t="s">
        <v>2566</v>
      </c>
      <c r="B1046" s="1" t="s">
        <v>2567</v>
      </c>
      <c r="C1046" s="1" t="s">
        <v>86</v>
      </c>
      <c r="D1046" s="1" t="s">
        <v>87</v>
      </c>
      <c r="E1046" s="1" t="s">
        <v>30</v>
      </c>
      <c r="F1046" s="1" t="s">
        <v>386</v>
      </c>
      <c r="G1046" s="1" t="s">
        <v>2577</v>
      </c>
      <c r="H1046" s="1" t="s">
        <v>2578</v>
      </c>
      <c r="I1046" s="1" t="s">
        <v>7</v>
      </c>
      <c r="J1046" s="1" t="s">
        <v>2579</v>
      </c>
      <c r="K1046" s="1" t="s">
        <v>52</v>
      </c>
      <c r="L1046" s="1" t="s">
        <v>53</v>
      </c>
      <c r="M1046" s="1" t="s">
        <v>37</v>
      </c>
      <c r="N1046" s="2">
        <v>138920</v>
      </c>
      <c r="O1046" s="1" t="s">
        <v>38</v>
      </c>
      <c r="P1046" s="2">
        <v>138920</v>
      </c>
      <c r="Q1046" s="1" t="s">
        <v>39</v>
      </c>
      <c r="R1046" s="1" t="s">
        <v>40</v>
      </c>
      <c r="S1046" s="1" t="s">
        <v>54</v>
      </c>
      <c r="T1046" s="1" t="s">
        <v>42</v>
      </c>
      <c r="U1046" s="1" t="s">
        <v>43</v>
      </c>
      <c r="V1046" s="1" t="s">
        <v>55</v>
      </c>
      <c r="W1046" s="1" t="s">
        <v>56</v>
      </c>
      <c r="X1046" s="1" t="s">
        <v>43</v>
      </c>
      <c r="Y1046" s="2" t="s">
        <v>43</v>
      </c>
      <c r="Z1046" s="1" t="s">
        <v>46</v>
      </c>
      <c r="AA1046" s="1" t="s">
        <v>386</v>
      </c>
    </row>
    <row r="1047" spans="1:27" x14ac:dyDescent="0.25">
      <c r="A1047" s="1" t="s">
        <v>2566</v>
      </c>
      <c r="B1047" s="1" t="s">
        <v>2567</v>
      </c>
      <c r="C1047" s="1" t="s">
        <v>86</v>
      </c>
      <c r="D1047" s="1" t="s">
        <v>87</v>
      </c>
      <c r="E1047" s="1" t="s">
        <v>30</v>
      </c>
      <c r="F1047" s="1" t="s">
        <v>57</v>
      </c>
      <c r="G1047" s="1" t="s">
        <v>2580</v>
      </c>
      <c r="H1047" s="1" t="s">
        <v>2581</v>
      </c>
      <c r="I1047" s="1" t="s">
        <v>7</v>
      </c>
      <c r="J1047" s="1" t="s">
        <v>2582</v>
      </c>
      <c r="K1047" s="1" t="s">
        <v>256</v>
      </c>
      <c r="L1047" s="1" t="s">
        <v>257</v>
      </c>
      <c r="M1047" s="1" t="s">
        <v>37</v>
      </c>
      <c r="N1047" s="2">
        <v>46129.86</v>
      </c>
      <c r="O1047" s="1" t="s">
        <v>38</v>
      </c>
      <c r="P1047" s="2">
        <v>46129.86</v>
      </c>
      <c r="Q1047" s="1" t="s">
        <v>39</v>
      </c>
      <c r="R1047" s="1" t="s">
        <v>40</v>
      </c>
      <c r="S1047" s="1" t="s">
        <v>54</v>
      </c>
      <c r="T1047" s="1" t="s">
        <v>42</v>
      </c>
      <c r="U1047" s="1" t="s">
        <v>43</v>
      </c>
      <c r="V1047" s="1" t="s">
        <v>55</v>
      </c>
      <c r="W1047" s="1" t="s">
        <v>56</v>
      </c>
      <c r="X1047" s="1" t="s">
        <v>43</v>
      </c>
      <c r="Y1047" s="2" t="s">
        <v>43</v>
      </c>
      <c r="Z1047" s="1" t="s">
        <v>46</v>
      </c>
      <c r="AA1047" s="1" t="s">
        <v>57</v>
      </c>
    </row>
    <row r="1048" spans="1:27" x14ac:dyDescent="0.25">
      <c r="A1048" s="1" t="s">
        <v>2566</v>
      </c>
      <c r="B1048" s="1" t="s">
        <v>2567</v>
      </c>
      <c r="C1048" s="1" t="s">
        <v>86</v>
      </c>
      <c r="D1048" s="1" t="s">
        <v>87</v>
      </c>
      <c r="E1048" s="1" t="s">
        <v>30</v>
      </c>
      <c r="F1048" s="1" t="s">
        <v>47</v>
      </c>
      <c r="G1048" s="1" t="s">
        <v>2583</v>
      </c>
      <c r="H1048" s="1" t="s">
        <v>2584</v>
      </c>
      <c r="I1048" s="1" t="s">
        <v>7</v>
      </c>
      <c r="J1048" s="1" t="s">
        <v>2585</v>
      </c>
      <c r="K1048" s="1" t="s">
        <v>256</v>
      </c>
      <c r="L1048" s="1" t="s">
        <v>257</v>
      </c>
      <c r="M1048" s="1" t="s">
        <v>37</v>
      </c>
      <c r="N1048" s="2">
        <v>90500</v>
      </c>
      <c r="O1048" s="1" t="s">
        <v>38</v>
      </c>
      <c r="P1048" s="2">
        <v>90500</v>
      </c>
      <c r="Q1048" s="1" t="s">
        <v>39</v>
      </c>
      <c r="R1048" s="1" t="s">
        <v>40</v>
      </c>
      <c r="S1048" s="1" t="s">
        <v>54</v>
      </c>
      <c r="T1048" s="1" t="s">
        <v>42</v>
      </c>
      <c r="U1048" s="1" t="s">
        <v>43</v>
      </c>
      <c r="V1048" s="1" t="s">
        <v>55</v>
      </c>
      <c r="W1048" s="1" t="s">
        <v>56</v>
      </c>
      <c r="X1048" s="1" t="s">
        <v>43</v>
      </c>
      <c r="Y1048" s="2" t="s">
        <v>43</v>
      </c>
      <c r="Z1048" s="1" t="s">
        <v>46</v>
      </c>
      <c r="AA1048" s="1" t="s">
        <v>47</v>
      </c>
    </row>
    <row r="1049" spans="1:27" x14ac:dyDescent="0.25">
      <c r="A1049" s="1" t="s">
        <v>2566</v>
      </c>
      <c r="B1049" s="1" t="s">
        <v>2567</v>
      </c>
      <c r="C1049" s="1" t="s">
        <v>86</v>
      </c>
      <c r="D1049" s="1" t="s">
        <v>87</v>
      </c>
      <c r="E1049" s="1" t="s">
        <v>30</v>
      </c>
      <c r="F1049" s="1" t="s">
        <v>58</v>
      </c>
      <c r="G1049" s="1" t="s">
        <v>2586</v>
      </c>
      <c r="H1049" s="1" t="s">
        <v>2587</v>
      </c>
      <c r="I1049" s="1" t="s">
        <v>7</v>
      </c>
      <c r="J1049" s="1" t="s">
        <v>2588</v>
      </c>
      <c r="K1049" s="1" t="s">
        <v>73</v>
      </c>
      <c r="L1049" s="1" t="s">
        <v>74</v>
      </c>
      <c r="M1049" s="1" t="s">
        <v>37</v>
      </c>
      <c r="N1049" s="2">
        <v>52000</v>
      </c>
      <c r="O1049" s="1" t="s">
        <v>38</v>
      </c>
      <c r="P1049" s="2">
        <v>52000</v>
      </c>
      <c r="Q1049" s="1" t="s">
        <v>39</v>
      </c>
      <c r="R1049" s="1" t="s">
        <v>40</v>
      </c>
      <c r="S1049" s="1" t="s">
        <v>54</v>
      </c>
      <c r="T1049" s="1" t="s">
        <v>42</v>
      </c>
      <c r="U1049" s="1" t="s">
        <v>43</v>
      </c>
      <c r="V1049" s="1" t="s">
        <v>55</v>
      </c>
      <c r="W1049" s="1" t="s">
        <v>56</v>
      </c>
      <c r="X1049" s="1" t="s">
        <v>43</v>
      </c>
      <c r="Y1049" s="2" t="s">
        <v>43</v>
      </c>
      <c r="Z1049" s="1" t="s">
        <v>46</v>
      </c>
      <c r="AA1049" s="1" t="s">
        <v>58</v>
      </c>
    </row>
    <row r="1050" spans="1:27" x14ac:dyDescent="0.25">
      <c r="A1050" s="1" t="s">
        <v>2566</v>
      </c>
      <c r="B1050" s="1" t="s">
        <v>2567</v>
      </c>
      <c r="C1050" s="1" t="s">
        <v>86</v>
      </c>
      <c r="D1050" s="1" t="s">
        <v>87</v>
      </c>
      <c r="E1050" s="1" t="s">
        <v>30</v>
      </c>
      <c r="F1050" s="1" t="s">
        <v>155</v>
      </c>
      <c r="G1050" s="1" t="s">
        <v>2589</v>
      </c>
      <c r="H1050" s="1" t="s">
        <v>2590</v>
      </c>
      <c r="I1050" s="1" t="s">
        <v>7</v>
      </c>
      <c r="J1050" s="1" t="s">
        <v>2591</v>
      </c>
      <c r="K1050" s="1" t="s">
        <v>52</v>
      </c>
      <c r="L1050" s="1" t="s">
        <v>53</v>
      </c>
      <c r="M1050" s="1" t="s">
        <v>37</v>
      </c>
      <c r="N1050" s="2">
        <v>42200</v>
      </c>
      <c r="O1050" s="1" t="s">
        <v>38</v>
      </c>
      <c r="P1050" s="2">
        <v>42200</v>
      </c>
      <c r="Q1050" s="1" t="s">
        <v>39</v>
      </c>
      <c r="R1050" s="1" t="s">
        <v>40</v>
      </c>
      <c r="S1050" s="1" t="s">
        <v>54</v>
      </c>
      <c r="T1050" s="1" t="s">
        <v>42</v>
      </c>
      <c r="U1050" s="1" t="s">
        <v>43</v>
      </c>
      <c r="V1050" s="1" t="s">
        <v>55</v>
      </c>
      <c r="W1050" s="1" t="s">
        <v>56</v>
      </c>
      <c r="X1050" s="1" t="s">
        <v>43</v>
      </c>
      <c r="Y1050" s="2" t="s">
        <v>43</v>
      </c>
      <c r="Z1050" s="1" t="s">
        <v>46</v>
      </c>
      <c r="AA1050" s="1" t="s">
        <v>155</v>
      </c>
    </row>
    <row r="1051" spans="1:27" x14ac:dyDescent="0.25">
      <c r="A1051" s="1" t="s">
        <v>2566</v>
      </c>
      <c r="B1051" s="1" t="s">
        <v>2567</v>
      </c>
      <c r="C1051" s="1" t="s">
        <v>86</v>
      </c>
      <c r="D1051" s="1" t="s">
        <v>87</v>
      </c>
      <c r="E1051" s="1" t="s">
        <v>30</v>
      </c>
      <c r="F1051" s="1" t="s">
        <v>174</v>
      </c>
      <c r="G1051" s="1" t="s">
        <v>2592</v>
      </c>
      <c r="H1051" s="1" t="s">
        <v>2593</v>
      </c>
      <c r="I1051" s="1" t="s">
        <v>7</v>
      </c>
      <c r="J1051" s="1" t="s">
        <v>2594</v>
      </c>
      <c r="K1051" s="1" t="s">
        <v>425</v>
      </c>
      <c r="L1051" s="1" t="s">
        <v>426</v>
      </c>
      <c r="M1051" s="1" t="s">
        <v>37</v>
      </c>
      <c r="N1051" s="2">
        <v>1890</v>
      </c>
      <c r="O1051" s="1" t="s">
        <v>38</v>
      </c>
      <c r="P1051" s="2">
        <v>1890</v>
      </c>
      <c r="Q1051" s="1" t="s">
        <v>93</v>
      </c>
      <c r="R1051" s="1" t="s">
        <v>94</v>
      </c>
      <c r="S1051" s="1" t="s">
        <v>54</v>
      </c>
      <c r="T1051" s="1" t="s">
        <v>42</v>
      </c>
      <c r="U1051" s="1" t="s">
        <v>43</v>
      </c>
      <c r="V1051" s="1" t="s">
        <v>55</v>
      </c>
      <c r="W1051" s="1" t="s">
        <v>56</v>
      </c>
      <c r="X1051" s="1" t="s">
        <v>43</v>
      </c>
      <c r="Y1051" s="2">
        <v>1890</v>
      </c>
      <c r="Z1051" s="1" t="s">
        <v>46</v>
      </c>
      <c r="AA1051" s="1" t="s">
        <v>64</v>
      </c>
    </row>
    <row r="1052" spans="1:27" x14ac:dyDescent="0.25">
      <c r="A1052" s="1" t="s">
        <v>2566</v>
      </c>
      <c r="B1052" s="1" t="s">
        <v>2567</v>
      </c>
      <c r="C1052" s="1" t="s">
        <v>86</v>
      </c>
      <c r="D1052" s="1" t="s">
        <v>87</v>
      </c>
      <c r="E1052" s="1" t="s">
        <v>30</v>
      </c>
      <c r="F1052" s="1" t="s">
        <v>189</v>
      </c>
      <c r="G1052" s="1" t="s">
        <v>2595</v>
      </c>
      <c r="H1052" s="1" t="s">
        <v>2596</v>
      </c>
      <c r="I1052" s="1" t="s">
        <v>7</v>
      </c>
      <c r="J1052" s="1" t="s">
        <v>2597</v>
      </c>
      <c r="K1052" s="1" t="s">
        <v>52</v>
      </c>
      <c r="L1052" s="1" t="s">
        <v>53</v>
      </c>
      <c r="M1052" s="1" t="s">
        <v>37</v>
      </c>
      <c r="N1052" s="2">
        <v>41500</v>
      </c>
      <c r="O1052" s="1" t="s">
        <v>38</v>
      </c>
      <c r="P1052" s="2">
        <v>41500</v>
      </c>
      <c r="Q1052" s="1" t="s">
        <v>39</v>
      </c>
      <c r="R1052" s="1" t="s">
        <v>40</v>
      </c>
      <c r="S1052" s="1" t="s">
        <v>54</v>
      </c>
      <c r="T1052" s="1" t="s">
        <v>42</v>
      </c>
      <c r="U1052" s="1" t="s">
        <v>43</v>
      </c>
      <c r="V1052" s="1" t="s">
        <v>55</v>
      </c>
      <c r="W1052" s="1" t="s">
        <v>56</v>
      </c>
      <c r="X1052" s="1" t="s">
        <v>43</v>
      </c>
      <c r="Y1052" s="2" t="s">
        <v>43</v>
      </c>
      <c r="Z1052" s="1" t="s">
        <v>46</v>
      </c>
      <c r="AA1052" s="1" t="s">
        <v>189</v>
      </c>
    </row>
    <row r="1053" spans="1:27" x14ac:dyDescent="0.25">
      <c r="A1053" s="1" t="s">
        <v>2566</v>
      </c>
      <c r="B1053" s="1" t="s">
        <v>2567</v>
      </c>
      <c r="C1053" s="1" t="s">
        <v>86</v>
      </c>
      <c r="D1053" s="1" t="s">
        <v>87</v>
      </c>
      <c r="E1053" s="1" t="s">
        <v>30</v>
      </c>
      <c r="F1053" s="1" t="s">
        <v>77</v>
      </c>
      <c r="G1053" s="1" t="s">
        <v>2598</v>
      </c>
      <c r="H1053" s="1" t="s">
        <v>2599</v>
      </c>
      <c r="I1053" s="1" t="s">
        <v>7</v>
      </c>
      <c r="J1053" s="1" t="s">
        <v>2600</v>
      </c>
      <c r="K1053" s="1" t="s">
        <v>495</v>
      </c>
      <c r="L1053" s="1" t="s">
        <v>496</v>
      </c>
      <c r="M1053" s="1" t="s">
        <v>37</v>
      </c>
      <c r="N1053" s="2">
        <v>996</v>
      </c>
      <c r="O1053" s="1" t="s">
        <v>38</v>
      </c>
      <c r="P1053" s="2">
        <v>996</v>
      </c>
      <c r="Q1053" s="1" t="s">
        <v>93</v>
      </c>
      <c r="R1053" s="1" t="s">
        <v>94</v>
      </c>
      <c r="S1053" s="1" t="s">
        <v>54</v>
      </c>
      <c r="T1053" s="1" t="s">
        <v>42</v>
      </c>
      <c r="U1053" s="1" t="s">
        <v>43</v>
      </c>
      <c r="V1053" s="1" t="s">
        <v>237</v>
      </c>
      <c r="W1053" s="1" t="s">
        <v>238</v>
      </c>
      <c r="X1053" s="1" t="s">
        <v>43</v>
      </c>
      <c r="Y1053" s="2">
        <v>996</v>
      </c>
      <c r="Z1053" s="1" t="s">
        <v>46</v>
      </c>
      <c r="AA1053" s="1" t="s">
        <v>77</v>
      </c>
    </row>
    <row r="1054" spans="1:27" x14ac:dyDescent="0.25">
      <c r="A1054" s="1" t="s">
        <v>2566</v>
      </c>
      <c r="B1054" s="1" t="s">
        <v>2567</v>
      </c>
      <c r="C1054" s="1" t="s">
        <v>86</v>
      </c>
      <c r="D1054" s="1" t="s">
        <v>87</v>
      </c>
      <c r="E1054" s="1" t="s">
        <v>30</v>
      </c>
      <c r="F1054" s="1" t="s">
        <v>77</v>
      </c>
      <c r="G1054" s="1" t="s">
        <v>2601</v>
      </c>
      <c r="H1054" s="1" t="s">
        <v>2602</v>
      </c>
      <c r="I1054" s="1" t="s">
        <v>7</v>
      </c>
      <c r="J1054" s="1" t="s">
        <v>2603</v>
      </c>
      <c r="K1054" s="1" t="s">
        <v>495</v>
      </c>
      <c r="L1054" s="1" t="s">
        <v>496</v>
      </c>
      <c r="M1054" s="1" t="s">
        <v>37</v>
      </c>
      <c r="N1054" s="2">
        <v>1591</v>
      </c>
      <c r="O1054" s="1" t="s">
        <v>38</v>
      </c>
      <c r="P1054" s="2">
        <v>1591</v>
      </c>
      <c r="Q1054" s="1" t="s">
        <v>93</v>
      </c>
      <c r="R1054" s="1" t="s">
        <v>94</v>
      </c>
      <c r="S1054" s="1" t="s">
        <v>54</v>
      </c>
      <c r="T1054" s="1" t="s">
        <v>42</v>
      </c>
      <c r="U1054" s="1" t="s">
        <v>43</v>
      </c>
      <c r="V1054" s="1" t="s">
        <v>237</v>
      </c>
      <c r="W1054" s="1" t="s">
        <v>238</v>
      </c>
      <c r="X1054" s="1" t="s">
        <v>43</v>
      </c>
      <c r="Y1054" s="2">
        <v>1591</v>
      </c>
      <c r="Z1054" s="1" t="s">
        <v>46</v>
      </c>
      <c r="AA1054" s="1" t="s">
        <v>77</v>
      </c>
    </row>
    <row r="1055" spans="1:27" x14ac:dyDescent="0.25">
      <c r="A1055" s="1" t="s">
        <v>2566</v>
      </c>
      <c r="B1055" s="1" t="s">
        <v>2567</v>
      </c>
      <c r="C1055" s="1" t="s">
        <v>86</v>
      </c>
      <c r="D1055" s="1" t="s">
        <v>87</v>
      </c>
      <c r="E1055" s="1" t="s">
        <v>30</v>
      </c>
      <c r="F1055" s="1" t="s">
        <v>112</v>
      </c>
      <c r="G1055" s="1" t="s">
        <v>2604</v>
      </c>
      <c r="H1055" s="1" t="s">
        <v>2605</v>
      </c>
      <c r="I1055" s="1" t="s">
        <v>7</v>
      </c>
      <c r="J1055" s="1" t="s">
        <v>2603</v>
      </c>
      <c r="K1055" s="1" t="s">
        <v>495</v>
      </c>
      <c r="L1055" s="1" t="s">
        <v>496</v>
      </c>
      <c r="M1055" s="1" t="s">
        <v>37</v>
      </c>
      <c r="N1055" s="2">
        <v>1591</v>
      </c>
      <c r="O1055" s="1" t="s">
        <v>38</v>
      </c>
      <c r="P1055" s="2">
        <v>1591</v>
      </c>
      <c r="Q1055" s="1" t="s">
        <v>93</v>
      </c>
      <c r="R1055" s="1" t="s">
        <v>94</v>
      </c>
      <c r="S1055" s="1" t="s">
        <v>54</v>
      </c>
      <c r="T1055" s="1" t="s">
        <v>42</v>
      </c>
      <c r="U1055" s="1" t="s">
        <v>43</v>
      </c>
      <c r="V1055" s="1" t="s">
        <v>55</v>
      </c>
      <c r="W1055" s="1" t="s">
        <v>56</v>
      </c>
      <c r="X1055" s="1" t="s">
        <v>43</v>
      </c>
      <c r="Y1055" s="2">
        <v>1591</v>
      </c>
      <c r="Z1055" s="1" t="s">
        <v>46</v>
      </c>
      <c r="AA1055" s="1" t="s">
        <v>112</v>
      </c>
    </row>
    <row r="1056" spans="1:27" x14ac:dyDescent="0.25">
      <c r="A1056" s="1" t="s">
        <v>2566</v>
      </c>
      <c r="B1056" s="1" t="s">
        <v>2567</v>
      </c>
      <c r="C1056" s="1" t="s">
        <v>86</v>
      </c>
      <c r="D1056" s="1" t="s">
        <v>87</v>
      </c>
      <c r="E1056" s="1" t="s">
        <v>30</v>
      </c>
      <c r="F1056" s="1" t="s">
        <v>189</v>
      </c>
      <c r="G1056" s="1" t="s">
        <v>5843</v>
      </c>
      <c r="H1056" s="1" t="s">
        <v>5844</v>
      </c>
      <c r="I1056" s="1" t="s">
        <v>7</v>
      </c>
      <c r="J1056" s="1" t="s">
        <v>5845</v>
      </c>
      <c r="K1056" s="1" t="s">
        <v>2833</v>
      </c>
      <c r="L1056" s="1" t="s">
        <v>2834</v>
      </c>
      <c r="M1056" s="1" t="s">
        <v>5053</v>
      </c>
      <c r="N1056" s="2">
        <v>90752</v>
      </c>
      <c r="O1056" s="1" t="s">
        <v>38</v>
      </c>
      <c r="P1056" s="2">
        <v>90752</v>
      </c>
      <c r="Q1056" s="1" t="s">
        <v>93</v>
      </c>
      <c r="R1056" s="1" t="s">
        <v>94</v>
      </c>
      <c r="S1056" s="1" t="s">
        <v>54</v>
      </c>
      <c r="T1056" s="1" t="s">
        <v>42</v>
      </c>
      <c r="U1056" s="1" t="s">
        <v>43</v>
      </c>
      <c r="V1056" s="1" t="s">
        <v>55</v>
      </c>
      <c r="W1056" s="1" t="s">
        <v>56</v>
      </c>
      <c r="X1056" s="1" t="s">
        <v>43</v>
      </c>
      <c r="Y1056" s="2">
        <v>90752</v>
      </c>
      <c r="Z1056" s="1" t="s">
        <v>46</v>
      </c>
      <c r="AA1056" s="1" t="s">
        <v>265</v>
      </c>
    </row>
    <row r="1057" spans="1:27" x14ac:dyDescent="0.25">
      <c r="A1057" s="1" t="s">
        <v>2566</v>
      </c>
      <c r="B1057" s="1" t="s">
        <v>2567</v>
      </c>
      <c r="C1057" s="1" t="s">
        <v>86</v>
      </c>
      <c r="D1057" s="1" t="s">
        <v>87</v>
      </c>
      <c r="E1057" s="1" t="s">
        <v>30</v>
      </c>
      <c r="F1057" s="1" t="s">
        <v>386</v>
      </c>
      <c r="G1057" s="1" t="s">
        <v>6398</v>
      </c>
      <c r="H1057" s="1" t="s">
        <v>6399</v>
      </c>
      <c r="I1057" s="1" t="s">
        <v>7</v>
      </c>
      <c r="J1057" s="1" t="s">
        <v>6400</v>
      </c>
      <c r="K1057" s="1" t="s">
        <v>52</v>
      </c>
      <c r="L1057" s="1" t="s">
        <v>53</v>
      </c>
      <c r="M1057" s="1" t="s">
        <v>5928</v>
      </c>
      <c r="N1057" s="2">
        <v>96500</v>
      </c>
      <c r="O1057" s="1" t="s">
        <v>38</v>
      </c>
      <c r="P1057" s="2">
        <v>96500</v>
      </c>
      <c r="Q1057" s="1" t="s">
        <v>39</v>
      </c>
      <c r="R1057" s="1" t="s">
        <v>40</v>
      </c>
      <c r="S1057" s="1" t="s">
        <v>54</v>
      </c>
      <c r="T1057" s="1" t="s">
        <v>42</v>
      </c>
      <c r="U1057" s="1" t="s">
        <v>43</v>
      </c>
      <c r="V1057" s="1" t="s">
        <v>55</v>
      </c>
      <c r="W1057" s="1" t="s">
        <v>56</v>
      </c>
      <c r="X1057" s="1" t="s">
        <v>43</v>
      </c>
      <c r="Y1057" s="2" t="s">
        <v>43</v>
      </c>
      <c r="Z1057" s="1" t="s">
        <v>46</v>
      </c>
      <c r="AA1057" s="1" t="s">
        <v>386</v>
      </c>
    </row>
    <row r="1058" spans="1:27" x14ac:dyDescent="0.25">
      <c r="A1058" s="1" t="s">
        <v>2566</v>
      </c>
      <c r="B1058" s="1" t="s">
        <v>2567</v>
      </c>
      <c r="C1058" s="1" t="s">
        <v>86</v>
      </c>
      <c r="D1058" s="1" t="s">
        <v>87</v>
      </c>
      <c r="E1058" s="1" t="s">
        <v>30</v>
      </c>
      <c r="F1058" s="1" t="s">
        <v>386</v>
      </c>
      <c r="G1058" s="1" t="s">
        <v>6401</v>
      </c>
      <c r="H1058" s="1" t="s">
        <v>6402</v>
      </c>
      <c r="I1058" s="1" t="s">
        <v>7</v>
      </c>
      <c r="J1058" s="1" t="s">
        <v>6403</v>
      </c>
      <c r="K1058" s="1" t="s">
        <v>256</v>
      </c>
      <c r="L1058" s="1" t="s">
        <v>257</v>
      </c>
      <c r="M1058" s="1" t="s">
        <v>5928</v>
      </c>
      <c r="N1058" s="2">
        <v>101912.5</v>
      </c>
      <c r="O1058" s="1" t="s">
        <v>38</v>
      </c>
      <c r="P1058" s="2">
        <v>101912.5</v>
      </c>
      <c r="Q1058" s="1" t="s">
        <v>39</v>
      </c>
      <c r="R1058" s="1" t="s">
        <v>40</v>
      </c>
      <c r="S1058" s="1" t="s">
        <v>54</v>
      </c>
      <c r="T1058" s="1" t="s">
        <v>42</v>
      </c>
      <c r="U1058" s="1" t="s">
        <v>43</v>
      </c>
      <c r="V1058" s="1" t="s">
        <v>55</v>
      </c>
      <c r="W1058" s="1" t="s">
        <v>56</v>
      </c>
      <c r="X1058" s="1" t="s">
        <v>43</v>
      </c>
      <c r="Y1058" s="2" t="s">
        <v>43</v>
      </c>
      <c r="Z1058" s="1" t="s">
        <v>46</v>
      </c>
      <c r="AA1058" s="1" t="s">
        <v>386</v>
      </c>
    </row>
    <row r="1059" spans="1:27" x14ac:dyDescent="0.25">
      <c r="A1059" s="1" t="s">
        <v>2606</v>
      </c>
      <c r="B1059" s="1" t="s">
        <v>2607</v>
      </c>
      <c r="C1059" s="1" t="s">
        <v>86</v>
      </c>
      <c r="D1059" s="1" t="s">
        <v>87</v>
      </c>
      <c r="E1059" s="1" t="s">
        <v>30</v>
      </c>
      <c r="F1059" s="1" t="s">
        <v>342</v>
      </c>
      <c r="G1059" s="1" t="s">
        <v>2608</v>
      </c>
      <c r="H1059" s="1" t="s">
        <v>2609</v>
      </c>
      <c r="I1059" s="1" t="s">
        <v>7</v>
      </c>
      <c r="J1059" s="1" t="s">
        <v>2610</v>
      </c>
      <c r="K1059" s="1" t="s">
        <v>459</v>
      </c>
      <c r="L1059" s="1" t="s">
        <v>460</v>
      </c>
      <c r="M1059" s="1" t="s">
        <v>37</v>
      </c>
      <c r="N1059" s="2">
        <v>72000</v>
      </c>
      <c r="O1059" s="1" t="s">
        <v>38</v>
      </c>
      <c r="P1059" s="2">
        <v>72000</v>
      </c>
      <c r="Q1059" s="1" t="s">
        <v>165</v>
      </c>
      <c r="R1059" s="1" t="s">
        <v>264</v>
      </c>
      <c r="S1059" s="1" t="s">
        <v>54</v>
      </c>
      <c r="T1059" s="1" t="s">
        <v>42</v>
      </c>
      <c r="U1059" s="1" t="s">
        <v>43</v>
      </c>
      <c r="V1059" s="1" t="s">
        <v>55</v>
      </c>
      <c r="W1059" s="1" t="s">
        <v>56</v>
      </c>
      <c r="X1059" s="1" t="s">
        <v>43</v>
      </c>
      <c r="Y1059" s="2" t="s">
        <v>43</v>
      </c>
      <c r="Z1059" s="1" t="s">
        <v>46</v>
      </c>
      <c r="AA1059" s="1" t="s">
        <v>342</v>
      </c>
    </row>
    <row r="1060" spans="1:27" x14ac:dyDescent="0.25">
      <c r="A1060" s="1" t="s">
        <v>2606</v>
      </c>
      <c r="B1060" s="1" t="s">
        <v>2607</v>
      </c>
      <c r="C1060" s="1" t="s">
        <v>86</v>
      </c>
      <c r="D1060" s="1" t="s">
        <v>87</v>
      </c>
      <c r="E1060" s="1" t="s">
        <v>30</v>
      </c>
      <c r="F1060" s="1" t="s">
        <v>58</v>
      </c>
      <c r="G1060" s="1" t="s">
        <v>2611</v>
      </c>
      <c r="H1060" s="1" t="s">
        <v>2612</v>
      </c>
      <c r="I1060" s="1" t="s">
        <v>7</v>
      </c>
      <c r="J1060" s="1" t="s">
        <v>2613</v>
      </c>
      <c r="K1060" s="1" t="s">
        <v>495</v>
      </c>
      <c r="L1060" s="1" t="s">
        <v>496</v>
      </c>
      <c r="M1060" s="1" t="s">
        <v>37</v>
      </c>
      <c r="N1060" s="2">
        <v>2076.04</v>
      </c>
      <c r="O1060" s="1" t="s">
        <v>38</v>
      </c>
      <c r="P1060" s="2">
        <v>2076.04</v>
      </c>
      <c r="Q1060" s="1" t="s">
        <v>93</v>
      </c>
      <c r="R1060" s="1" t="s">
        <v>94</v>
      </c>
      <c r="S1060" s="1" t="s">
        <v>54</v>
      </c>
      <c r="T1060" s="1" t="s">
        <v>42</v>
      </c>
      <c r="U1060" s="1" t="s">
        <v>43</v>
      </c>
      <c r="V1060" s="1" t="s">
        <v>55</v>
      </c>
      <c r="W1060" s="1" t="s">
        <v>56</v>
      </c>
      <c r="X1060" s="1" t="s">
        <v>43</v>
      </c>
      <c r="Y1060" s="2">
        <v>2076.04</v>
      </c>
      <c r="Z1060" s="1" t="s">
        <v>46</v>
      </c>
      <c r="AA1060" s="1" t="s">
        <v>131</v>
      </c>
    </row>
    <row r="1061" spans="1:27" x14ac:dyDescent="0.25">
      <c r="A1061" s="1" t="s">
        <v>2606</v>
      </c>
      <c r="B1061" s="1" t="s">
        <v>2607</v>
      </c>
      <c r="C1061" s="1" t="s">
        <v>86</v>
      </c>
      <c r="D1061" s="1" t="s">
        <v>87</v>
      </c>
      <c r="E1061" s="1" t="s">
        <v>30</v>
      </c>
      <c r="F1061" s="1" t="s">
        <v>58</v>
      </c>
      <c r="G1061" s="1" t="s">
        <v>2614</v>
      </c>
      <c r="H1061" s="1" t="s">
        <v>2615</v>
      </c>
      <c r="I1061" s="1" t="s">
        <v>7</v>
      </c>
      <c r="J1061" s="1" t="s">
        <v>2616</v>
      </c>
      <c r="K1061" s="1" t="s">
        <v>495</v>
      </c>
      <c r="L1061" s="1" t="s">
        <v>496</v>
      </c>
      <c r="M1061" s="1" t="s">
        <v>37</v>
      </c>
      <c r="N1061" s="2">
        <v>852.72</v>
      </c>
      <c r="O1061" s="1" t="s">
        <v>38</v>
      </c>
      <c r="P1061" s="2">
        <v>852.72</v>
      </c>
      <c r="Q1061" s="1" t="s">
        <v>93</v>
      </c>
      <c r="R1061" s="1" t="s">
        <v>94</v>
      </c>
      <c r="S1061" s="1" t="s">
        <v>54</v>
      </c>
      <c r="T1061" s="1" t="s">
        <v>42</v>
      </c>
      <c r="U1061" s="1" t="s">
        <v>43</v>
      </c>
      <c r="V1061" s="1" t="s">
        <v>55</v>
      </c>
      <c r="W1061" s="1" t="s">
        <v>56</v>
      </c>
      <c r="X1061" s="1" t="s">
        <v>43</v>
      </c>
      <c r="Y1061" s="2">
        <v>852.72</v>
      </c>
      <c r="Z1061" s="1" t="s">
        <v>46</v>
      </c>
      <c r="AA1061" s="1" t="s">
        <v>131</v>
      </c>
    </row>
    <row r="1062" spans="1:27" x14ac:dyDescent="0.25">
      <c r="A1062" s="1" t="s">
        <v>2606</v>
      </c>
      <c r="B1062" s="1" t="s">
        <v>2607</v>
      </c>
      <c r="C1062" s="1" t="s">
        <v>86</v>
      </c>
      <c r="D1062" s="1" t="s">
        <v>87</v>
      </c>
      <c r="E1062" s="1" t="s">
        <v>30</v>
      </c>
      <c r="F1062" s="1" t="s">
        <v>58</v>
      </c>
      <c r="G1062" s="1" t="s">
        <v>2617</v>
      </c>
      <c r="H1062" s="1" t="s">
        <v>2618</v>
      </c>
      <c r="I1062" s="1" t="s">
        <v>7</v>
      </c>
      <c r="J1062" s="1" t="s">
        <v>2619</v>
      </c>
      <c r="K1062" s="1" t="s">
        <v>495</v>
      </c>
      <c r="L1062" s="1" t="s">
        <v>496</v>
      </c>
      <c r="M1062" s="1" t="s">
        <v>37</v>
      </c>
      <c r="N1062" s="2">
        <v>23147.75</v>
      </c>
      <c r="O1062" s="1" t="s">
        <v>38</v>
      </c>
      <c r="P1062" s="2">
        <v>23147.75</v>
      </c>
      <c r="Q1062" s="1" t="s">
        <v>93</v>
      </c>
      <c r="R1062" s="1" t="s">
        <v>94</v>
      </c>
      <c r="S1062" s="1" t="s">
        <v>54</v>
      </c>
      <c r="T1062" s="1" t="s">
        <v>42</v>
      </c>
      <c r="U1062" s="1" t="s">
        <v>43</v>
      </c>
      <c r="V1062" s="1" t="s">
        <v>55</v>
      </c>
      <c r="W1062" s="1" t="s">
        <v>56</v>
      </c>
      <c r="X1062" s="1" t="s">
        <v>43</v>
      </c>
      <c r="Y1062" s="2">
        <v>23147.75</v>
      </c>
      <c r="Z1062" s="1" t="s">
        <v>46</v>
      </c>
      <c r="AA1062" s="1" t="s">
        <v>131</v>
      </c>
    </row>
    <row r="1063" spans="1:27" x14ac:dyDescent="0.25">
      <c r="A1063" s="1" t="s">
        <v>2606</v>
      </c>
      <c r="B1063" s="1" t="s">
        <v>2607</v>
      </c>
      <c r="C1063" s="1" t="s">
        <v>86</v>
      </c>
      <c r="D1063" s="1" t="s">
        <v>87</v>
      </c>
      <c r="E1063" s="1" t="s">
        <v>30</v>
      </c>
      <c r="F1063" s="1" t="s">
        <v>95</v>
      </c>
      <c r="G1063" s="1" t="s">
        <v>2620</v>
      </c>
      <c r="H1063" s="1" t="s">
        <v>2621</v>
      </c>
      <c r="I1063" s="1" t="s">
        <v>7</v>
      </c>
      <c r="J1063" s="1" t="s">
        <v>2622</v>
      </c>
      <c r="K1063" s="1" t="s">
        <v>73</v>
      </c>
      <c r="L1063" s="1" t="s">
        <v>74</v>
      </c>
      <c r="M1063" s="1" t="s">
        <v>37</v>
      </c>
      <c r="N1063" s="2">
        <v>52000</v>
      </c>
      <c r="O1063" s="1" t="s">
        <v>38</v>
      </c>
      <c r="P1063" s="2">
        <v>52000</v>
      </c>
      <c r="Q1063" s="1" t="s">
        <v>83</v>
      </c>
      <c r="R1063" s="1" t="s">
        <v>40</v>
      </c>
      <c r="S1063" s="1" t="s">
        <v>54</v>
      </c>
      <c r="T1063" s="1" t="s">
        <v>42</v>
      </c>
      <c r="U1063" s="1" t="s">
        <v>43</v>
      </c>
      <c r="V1063" s="1" t="s">
        <v>237</v>
      </c>
      <c r="W1063" s="1" t="s">
        <v>238</v>
      </c>
      <c r="X1063" s="1" t="s">
        <v>76</v>
      </c>
      <c r="Y1063" s="2">
        <v>52000</v>
      </c>
      <c r="Z1063" s="1" t="s">
        <v>205</v>
      </c>
      <c r="AA1063" s="1" t="s">
        <v>289</v>
      </c>
    </row>
    <row r="1064" spans="1:27" x14ac:dyDescent="0.25">
      <c r="A1064" s="1" t="s">
        <v>2623</v>
      </c>
      <c r="B1064" s="1" t="s">
        <v>2624</v>
      </c>
      <c r="C1064" s="1" t="s">
        <v>86</v>
      </c>
      <c r="D1064" s="1" t="s">
        <v>87</v>
      </c>
      <c r="E1064" s="1" t="s">
        <v>30</v>
      </c>
      <c r="F1064" s="1" t="s">
        <v>47</v>
      </c>
      <c r="G1064" s="1" t="s">
        <v>2625</v>
      </c>
      <c r="H1064" s="1" t="s">
        <v>2626</v>
      </c>
      <c r="I1064" s="1" t="s">
        <v>7</v>
      </c>
      <c r="J1064" s="1" t="s">
        <v>2627</v>
      </c>
      <c r="K1064" s="1" t="s">
        <v>99</v>
      </c>
      <c r="L1064" s="1" t="s">
        <v>100</v>
      </c>
      <c r="M1064" s="1" t="s">
        <v>37</v>
      </c>
      <c r="N1064" s="2">
        <v>194750</v>
      </c>
      <c r="O1064" s="1" t="s">
        <v>38</v>
      </c>
      <c r="P1064" s="2">
        <v>194750</v>
      </c>
      <c r="Q1064" s="1" t="s">
        <v>83</v>
      </c>
      <c r="R1064" s="1" t="s">
        <v>40</v>
      </c>
      <c r="S1064" s="1" t="s">
        <v>54</v>
      </c>
      <c r="T1064" s="1" t="s">
        <v>42</v>
      </c>
      <c r="U1064" s="1" t="s">
        <v>43</v>
      </c>
      <c r="V1064" s="1" t="s">
        <v>55</v>
      </c>
      <c r="W1064" s="1" t="s">
        <v>56</v>
      </c>
      <c r="X1064" s="1" t="s">
        <v>43</v>
      </c>
      <c r="Y1064" s="2" t="s">
        <v>43</v>
      </c>
      <c r="Z1064" s="1" t="s">
        <v>46</v>
      </c>
      <c r="AA1064" s="1" t="s">
        <v>69</v>
      </c>
    </row>
    <row r="1065" spans="1:27" x14ac:dyDescent="0.25">
      <c r="A1065" s="1" t="s">
        <v>2623</v>
      </c>
      <c r="B1065" s="1" t="s">
        <v>2624</v>
      </c>
      <c r="C1065" s="1" t="s">
        <v>86</v>
      </c>
      <c r="D1065" s="1" t="s">
        <v>87</v>
      </c>
      <c r="E1065" s="1" t="s">
        <v>30</v>
      </c>
      <c r="F1065" s="1" t="s">
        <v>155</v>
      </c>
      <c r="G1065" s="1" t="s">
        <v>2628</v>
      </c>
      <c r="H1065" s="1" t="s">
        <v>2629</v>
      </c>
      <c r="I1065" s="1" t="s">
        <v>7</v>
      </c>
      <c r="J1065" s="1" t="s">
        <v>2630</v>
      </c>
      <c r="K1065" s="1" t="s">
        <v>99</v>
      </c>
      <c r="L1065" s="1" t="s">
        <v>100</v>
      </c>
      <c r="M1065" s="1" t="s">
        <v>37</v>
      </c>
      <c r="N1065" s="2">
        <v>124000</v>
      </c>
      <c r="O1065" s="1" t="s">
        <v>38</v>
      </c>
      <c r="P1065" s="2">
        <v>124000</v>
      </c>
      <c r="Q1065" s="1" t="s">
        <v>83</v>
      </c>
      <c r="R1065" s="1" t="s">
        <v>40</v>
      </c>
      <c r="S1065" s="1" t="s">
        <v>54</v>
      </c>
      <c r="T1065" s="1" t="s">
        <v>42</v>
      </c>
      <c r="U1065" s="1" t="s">
        <v>43</v>
      </c>
      <c r="V1065" s="1" t="s">
        <v>55</v>
      </c>
      <c r="W1065" s="1" t="s">
        <v>56</v>
      </c>
      <c r="X1065" s="1" t="s">
        <v>43</v>
      </c>
      <c r="Y1065" s="2" t="s">
        <v>43</v>
      </c>
      <c r="Z1065" s="1" t="s">
        <v>46</v>
      </c>
      <c r="AA1065" s="1" t="s">
        <v>69</v>
      </c>
    </row>
    <row r="1066" spans="1:27" x14ac:dyDescent="0.25">
      <c r="A1066" s="1" t="s">
        <v>2623</v>
      </c>
      <c r="B1066" s="1" t="s">
        <v>2624</v>
      </c>
      <c r="C1066" s="1" t="s">
        <v>86</v>
      </c>
      <c r="D1066" s="1" t="s">
        <v>87</v>
      </c>
      <c r="E1066" s="1" t="s">
        <v>30</v>
      </c>
      <c r="F1066" s="1" t="s">
        <v>155</v>
      </c>
      <c r="G1066" s="1" t="s">
        <v>2631</v>
      </c>
      <c r="H1066" s="1" t="s">
        <v>2632</v>
      </c>
      <c r="I1066" s="1" t="s">
        <v>7</v>
      </c>
      <c r="J1066" s="1" t="s">
        <v>2633</v>
      </c>
      <c r="K1066" s="1" t="s">
        <v>99</v>
      </c>
      <c r="L1066" s="1" t="s">
        <v>100</v>
      </c>
      <c r="M1066" s="1" t="s">
        <v>37</v>
      </c>
      <c r="N1066" s="2">
        <v>53700</v>
      </c>
      <c r="O1066" s="1" t="s">
        <v>38</v>
      </c>
      <c r="P1066" s="2">
        <v>53700</v>
      </c>
      <c r="Q1066" s="1" t="s">
        <v>83</v>
      </c>
      <c r="R1066" s="1" t="s">
        <v>40</v>
      </c>
      <c r="S1066" s="1" t="s">
        <v>54</v>
      </c>
      <c r="T1066" s="1" t="s">
        <v>42</v>
      </c>
      <c r="U1066" s="1" t="s">
        <v>43</v>
      </c>
      <c r="V1066" s="1" t="s">
        <v>55</v>
      </c>
      <c r="W1066" s="1" t="s">
        <v>56</v>
      </c>
      <c r="X1066" s="1" t="s">
        <v>43</v>
      </c>
      <c r="Y1066" s="2" t="s">
        <v>43</v>
      </c>
      <c r="Z1066" s="1" t="s">
        <v>46</v>
      </c>
      <c r="AA1066" s="1" t="s">
        <v>69</v>
      </c>
    </row>
    <row r="1067" spans="1:27" x14ac:dyDescent="0.25">
      <c r="A1067" s="1" t="s">
        <v>2623</v>
      </c>
      <c r="B1067" s="1" t="s">
        <v>2624</v>
      </c>
      <c r="C1067" s="1" t="s">
        <v>86</v>
      </c>
      <c r="D1067" s="1" t="s">
        <v>87</v>
      </c>
      <c r="E1067" s="1" t="s">
        <v>30</v>
      </c>
      <c r="F1067" s="1" t="s">
        <v>265</v>
      </c>
      <c r="G1067" s="1" t="s">
        <v>5846</v>
      </c>
      <c r="H1067" s="1" t="s">
        <v>5847</v>
      </c>
      <c r="I1067" s="1" t="s">
        <v>7</v>
      </c>
      <c r="J1067" s="1" t="s">
        <v>5848</v>
      </c>
      <c r="K1067" s="1" t="s">
        <v>5100</v>
      </c>
      <c r="L1067" s="1" t="s">
        <v>5101</v>
      </c>
      <c r="M1067" s="1" t="s">
        <v>5053</v>
      </c>
      <c r="N1067" s="2">
        <v>49500</v>
      </c>
      <c r="O1067" s="1" t="s">
        <v>38</v>
      </c>
      <c r="P1067" s="2">
        <v>49500</v>
      </c>
      <c r="Q1067" s="1" t="s">
        <v>83</v>
      </c>
      <c r="R1067" s="1" t="s">
        <v>40</v>
      </c>
      <c r="S1067" s="1" t="s">
        <v>54</v>
      </c>
      <c r="T1067" s="1" t="s">
        <v>42</v>
      </c>
      <c r="U1067" s="1" t="s">
        <v>43</v>
      </c>
      <c r="V1067" s="1" t="s">
        <v>55</v>
      </c>
      <c r="W1067" s="1" t="s">
        <v>56</v>
      </c>
      <c r="X1067" s="1" t="s">
        <v>43</v>
      </c>
      <c r="Y1067" s="2" t="s">
        <v>43</v>
      </c>
      <c r="Z1067" s="1" t="s">
        <v>46</v>
      </c>
      <c r="AA1067" s="1" t="s">
        <v>289</v>
      </c>
    </row>
    <row r="1068" spans="1:27" x14ac:dyDescent="0.25">
      <c r="A1068" s="1" t="s">
        <v>2623</v>
      </c>
      <c r="B1068" s="1" t="s">
        <v>2624</v>
      </c>
      <c r="C1068" s="1" t="s">
        <v>86</v>
      </c>
      <c r="D1068" s="1" t="s">
        <v>87</v>
      </c>
      <c r="E1068" s="1" t="s">
        <v>30</v>
      </c>
      <c r="F1068" s="1" t="s">
        <v>149</v>
      </c>
      <c r="G1068" s="1" t="s">
        <v>6404</v>
      </c>
      <c r="H1068" s="1" t="s">
        <v>6405</v>
      </c>
      <c r="I1068" s="1" t="s">
        <v>7</v>
      </c>
      <c r="J1068" s="1" t="s">
        <v>6406</v>
      </c>
      <c r="K1068" s="1" t="s">
        <v>99</v>
      </c>
      <c r="L1068" s="1" t="s">
        <v>100</v>
      </c>
      <c r="M1068" s="1" t="s">
        <v>5928</v>
      </c>
      <c r="N1068" s="2">
        <v>46911.14</v>
      </c>
      <c r="O1068" s="1" t="s">
        <v>38</v>
      </c>
      <c r="P1068" s="2">
        <v>46911.14</v>
      </c>
      <c r="Q1068" s="1" t="s">
        <v>83</v>
      </c>
      <c r="R1068" s="1" t="s">
        <v>40</v>
      </c>
      <c r="S1068" s="1" t="s">
        <v>54</v>
      </c>
      <c r="T1068" s="1" t="s">
        <v>42</v>
      </c>
      <c r="U1068" s="1" t="s">
        <v>43</v>
      </c>
      <c r="V1068" s="1" t="s">
        <v>55</v>
      </c>
      <c r="W1068" s="1" t="s">
        <v>56</v>
      </c>
      <c r="X1068" s="1" t="s">
        <v>43</v>
      </c>
      <c r="Y1068" s="2" t="s">
        <v>43</v>
      </c>
      <c r="Z1068" s="1" t="s">
        <v>46</v>
      </c>
      <c r="AA1068" s="1" t="s">
        <v>69</v>
      </c>
    </row>
    <row r="1069" spans="1:27" x14ac:dyDescent="0.25">
      <c r="A1069" s="1" t="s">
        <v>1766</v>
      </c>
      <c r="B1069" s="1" t="s">
        <v>1767</v>
      </c>
      <c r="C1069" s="1" t="s">
        <v>86</v>
      </c>
      <c r="D1069" s="1" t="s">
        <v>87</v>
      </c>
      <c r="E1069" s="1" t="s">
        <v>30</v>
      </c>
      <c r="F1069" s="1" t="s">
        <v>189</v>
      </c>
      <c r="G1069" s="1" t="s">
        <v>1768</v>
      </c>
      <c r="H1069" s="1" t="s">
        <v>1769</v>
      </c>
      <c r="I1069" s="1" t="s">
        <v>7</v>
      </c>
      <c r="J1069" s="1" t="s">
        <v>1770</v>
      </c>
      <c r="K1069" s="1" t="s">
        <v>399</v>
      </c>
      <c r="L1069" s="1" t="s">
        <v>400</v>
      </c>
      <c r="M1069" s="1" t="s">
        <v>37</v>
      </c>
      <c r="N1069" s="2">
        <v>877851.7</v>
      </c>
      <c r="O1069" s="1" t="s">
        <v>38</v>
      </c>
      <c r="P1069" s="2">
        <v>877851.7</v>
      </c>
      <c r="Q1069" s="1" t="s">
        <v>75</v>
      </c>
      <c r="R1069" s="1" t="s">
        <v>40</v>
      </c>
      <c r="S1069" s="1" t="s">
        <v>54</v>
      </c>
      <c r="T1069" s="1" t="s">
        <v>42</v>
      </c>
      <c r="U1069" s="1" t="s">
        <v>43</v>
      </c>
      <c r="V1069" s="1" t="s">
        <v>55</v>
      </c>
      <c r="W1069" s="1" t="s">
        <v>56</v>
      </c>
      <c r="X1069" s="1" t="s">
        <v>43</v>
      </c>
      <c r="Y1069" s="2" t="s">
        <v>43</v>
      </c>
      <c r="Z1069" s="1" t="s">
        <v>46</v>
      </c>
      <c r="AA1069" s="1" t="s">
        <v>76</v>
      </c>
    </row>
    <row r="1070" spans="1:27" x14ac:dyDescent="0.25">
      <c r="A1070" s="1" t="s">
        <v>1766</v>
      </c>
      <c r="B1070" s="1" t="s">
        <v>1767</v>
      </c>
      <c r="C1070" s="1" t="s">
        <v>86</v>
      </c>
      <c r="D1070" s="1" t="s">
        <v>87</v>
      </c>
      <c r="E1070" s="1" t="s">
        <v>30</v>
      </c>
      <c r="F1070" s="1" t="s">
        <v>69</v>
      </c>
      <c r="G1070" s="1" t="s">
        <v>3749</v>
      </c>
      <c r="H1070" s="1" t="s">
        <v>3750</v>
      </c>
      <c r="I1070" s="1" t="s">
        <v>7</v>
      </c>
      <c r="J1070" s="1" t="s">
        <v>3751</v>
      </c>
      <c r="K1070" s="1" t="s">
        <v>135</v>
      </c>
      <c r="L1070" s="1" t="s">
        <v>136</v>
      </c>
      <c r="M1070" s="1" t="s">
        <v>3402</v>
      </c>
      <c r="N1070" s="2">
        <v>44500</v>
      </c>
      <c r="O1070" s="1" t="s">
        <v>38</v>
      </c>
      <c r="P1070" s="2">
        <v>44500</v>
      </c>
      <c r="Q1070" s="1" t="s">
        <v>39</v>
      </c>
      <c r="R1070" s="1" t="s">
        <v>40</v>
      </c>
      <c r="S1070" s="1" t="s">
        <v>54</v>
      </c>
      <c r="T1070" s="1" t="s">
        <v>42</v>
      </c>
      <c r="U1070" s="1" t="s">
        <v>43</v>
      </c>
      <c r="V1070" s="1" t="s">
        <v>55</v>
      </c>
      <c r="W1070" s="1" t="s">
        <v>56</v>
      </c>
      <c r="X1070" s="1" t="s">
        <v>43</v>
      </c>
      <c r="Y1070" s="2" t="s">
        <v>43</v>
      </c>
      <c r="Z1070" s="1" t="s">
        <v>46</v>
      </c>
      <c r="AA1070" s="1" t="s">
        <v>69</v>
      </c>
    </row>
    <row r="1071" spans="1:27" x14ac:dyDescent="0.25">
      <c r="A1071" s="1" t="s">
        <v>1766</v>
      </c>
      <c r="B1071" s="1" t="s">
        <v>1767</v>
      </c>
      <c r="C1071" s="1" t="s">
        <v>86</v>
      </c>
      <c r="D1071" s="1" t="s">
        <v>87</v>
      </c>
      <c r="E1071" s="1" t="s">
        <v>30</v>
      </c>
      <c r="F1071" s="1" t="s">
        <v>174</v>
      </c>
      <c r="G1071" s="1" t="s">
        <v>5593</v>
      </c>
      <c r="H1071" s="1" t="s">
        <v>5594</v>
      </c>
      <c r="I1071" s="1" t="s">
        <v>7</v>
      </c>
      <c r="J1071" s="1" t="s">
        <v>5595</v>
      </c>
      <c r="K1071" s="1" t="s">
        <v>5100</v>
      </c>
      <c r="L1071" s="1" t="s">
        <v>5101</v>
      </c>
      <c r="M1071" s="1" t="s">
        <v>5053</v>
      </c>
      <c r="N1071" s="2">
        <v>44000</v>
      </c>
      <c r="O1071" s="1" t="s">
        <v>38</v>
      </c>
      <c r="P1071" s="2">
        <v>44000</v>
      </c>
      <c r="Q1071" s="1" t="s">
        <v>83</v>
      </c>
      <c r="R1071" s="1" t="s">
        <v>40</v>
      </c>
      <c r="S1071" s="1" t="s">
        <v>54</v>
      </c>
      <c r="T1071" s="1" t="s">
        <v>42</v>
      </c>
      <c r="U1071" s="1" t="s">
        <v>43</v>
      </c>
      <c r="V1071" s="1" t="s">
        <v>55</v>
      </c>
      <c r="W1071" s="1" t="s">
        <v>56</v>
      </c>
      <c r="X1071" s="1" t="s">
        <v>43</v>
      </c>
      <c r="Y1071" s="2" t="s">
        <v>43</v>
      </c>
      <c r="Z1071" s="1" t="s">
        <v>46</v>
      </c>
      <c r="AA1071" s="1" t="s">
        <v>77</v>
      </c>
    </row>
    <row r="1072" spans="1:27" x14ac:dyDescent="0.25">
      <c r="A1072" s="1" t="s">
        <v>1766</v>
      </c>
      <c r="B1072" s="1" t="s">
        <v>1767</v>
      </c>
      <c r="C1072" s="1" t="s">
        <v>86</v>
      </c>
      <c r="D1072" s="1" t="s">
        <v>87</v>
      </c>
      <c r="E1072" s="1" t="s">
        <v>30</v>
      </c>
      <c r="F1072" s="1" t="s">
        <v>64</v>
      </c>
      <c r="G1072" s="1" t="s">
        <v>5596</v>
      </c>
      <c r="H1072" s="1" t="s">
        <v>5597</v>
      </c>
      <c r="I1072" s="1" t="s">
        <v>7</v>
      </c>
      <c r="J1072" s="1" t="s">
        <v>5598</v>
      </c>
      <c r="K1072" s="1" t="s">
        <v>5100</v>
      </c>
      <c r="L1072" s="1" t="s">
        <v>5101</v>
      </c>
      <c r="M1072" s="1" t="s">
        <v>5053</v>
      </c>
      <c r="N1072" s="2">
        <v>100000</v>
      </c>
      <c r="O1072" s="1" t="s">
        <v>38</v>
      </c>
      <c r="P1072" s="2">
        <v>100000</v>
      </c>
      <c r="Q1072" s="1" t="s">
        <v>83</v>
      </c>
      <c r="R1072" s="1" t="s">
        <v>40</v>
      </c>
      <c r="S1072" s="1" t="s">
        <v>54</v>
      </c>
      <c r="T1072" s="1" t="s">
        <v>42</v>
      </c>
      <c r="U1072" s="1" t="s">
        <v>43</v>
      </c>
      <c r="V1072" s="1" t="s">
        <v>55</v>
      </c>
      <c r="W1072" s="1" t="s">
        <v>56</v>
      </c>
      <c r="X1072" s="1" t="s">
        <v>43</v>
      </c>
      <c r="Y1072" s="2" t="s">
        <v>43</v>
      </c>
      <c r="Z1072" s="1" t="s">
        <v>46</v>
      </c>
      <c r="AA1072" s="1" t="s">
        <v>64</v>
      </c>
    </row>
    <row r="1073" spans="1:27" x14ac:dyDescent="0.25">
      <c r="A1073" s="1" t="s">
        <v>1788</v>
      </c>
      <c r="B1073" s="1" t="s">
        <v>1789</v>
      </c>
      <c r="C1073" s="1" t="s">
        <v>86</v>
      </c>
      <c r="D1073" s="1" t="s">
        <v>87</v>
      </c>
      <c r="E1073" s="1" t="s">
        <v>30</v>
      </c>
      <c r="F1073" s="1" t="s">
        <v>31</v>
      </c>
      <c r="G1073" s="1" t="s">
        <v>1790</v>
      </c>
      <c r="H1073" s="1" t="s">
        <v>1791</v>
      </c>
      <c r="I1073" s="1" t="s">
        <v>7</v>
      </c>
      <c r="J1073" s="1" t="s">
        <v>1792</v>
      </c>
      <c r="K1073" s="1" t="s">
        <v>277</v>
      </c>
      <c r="L1073" s="1" t="s">
        <v>278</v>
      </c>
      <c r="M1073" s="1" t="s">
        <v>37</v>
      </c>
      <c r="N1073" s="2">
        <v>420000</v>
      </c>
      <c r="O1073" s="1" t="s">
        <v>38</v>
      </c>
      <c r="P1073" s="2">
        <v>420000</v>
      </c>
      <c r="Q1073" s="1" t="s">
        <v>1608</v>
      </c>
      <c r="R1073" s="1" t="s">
        <v>40</v>
      </c>
      <c r="S1073" s="1" t="s">
        <v>41</v>
      </c>
      <c r="T1073" s="1" t="s">
        <v>42</v>
      </c>
      <c r="U1073" s="1" t="s">
        <v>43</v>
      </c>
      <c r="V1073" s="1" t="s">
        <v>55</v>
      </c>
      <c r="W1073" s="1" t="s">
        <v>56</v>
      </c>
      <c r="X1073" s="1" t="s">
        <v>43</v>
      </c>
      <c r="Y1073" s="2" t="s">
        <v>43</v>
      </c>
      <c r="Z1073" s="1" t="s">
        <v>46</v>
      </c>
      <c r="AA1073" s="1" t="s">
        <v>31</v>
      </c>
    </row>
    <row r="1074" spans="1:27" x14ac:dyDescent="0.25">
      <c r="A1074" s="1" t="s">
        <v>1788</v>
      </c>
      <c r="B1074" s="1" t="s">
        <v>1789</v>
      </c>
      <c r="C1074" s="1" t="s">
        <v>86</v>
      </c>
      <c r="D1074" s="1" t="s">
        <v>87</v>
      </c>
      <c r="E1074" s="1" t="s">
        <v>30</v>
      </c>
      <c r="F1074" s="1" t="s">
        <v>145</v>
      </c>
      <c r="G1074" s="1" t="s">
        <v>1793</v>
      </c>
      <c r="H1074" s="1" t="s">
        <v>1794</v>
      </c>
      <c r="I1074" s="1" t="s">
        <v>7</v>
      </c>
      <c r="J1074" s="1" t="s">
        <v>1795</v>
      </c>
      <c r="K1074" s="1" t="s">
        <v>223</v>
      </c>
      <c r="L1074" s="1" t="s">
        <v>224</v>
      </c>
      <c r="M1074" s="1" t="s">
        <v>37</v>
      </c>
      <c r="N1074" s="2">
        <v>56650</v>
      </c>
      <c r="O1074" s="1" t="s">
        <v>38</v>
      </c>
      <c r="P1074" s="2">
        <v>56650</v>
      </c>
      <c r="Q1074" s="1" t="s">
        <v>83</v>
      </c>
      <c r="R1074" s="1" t="s">
        <v>40</v>
      </c>
      <c r="S1074" s="1" t="s">
        <v>54</v>
      </c>
      <c r="T1074" s="1" t="s">
        <v>42</v>
      </c>
      <c r="U1074" s="1" t="s">
        <v>43</v>
      </c>
      <c r="V1074" s="1" t="s">
        <v>55</v>
      </c>
      <c r="W1074" s="1" t="s">
        <v>56</v>
      </c>
      <c r="X1074" s="1" t="s">
        <v>43</v>
      </c>
      <c r="Y1074" s="2" t="s">
        <v>43</v>
      </c>
      <c r="Z1074" s="1" t="s">
        <v>46</v>
      </c>
      <c r="AA1074" s="1" t="s">
        <v>69</v>
      </c>
    </row>
    <row r="1075" spans="1:27" x14ac:dyDescent="0.25">
      <c r="A1075" s="1" t="s">
        <v>1788</v>
      </c>
      <c r="B1075" s="1" t="s">
        <v>1789</v>
      </c>
      <c r="C1075" s="1" t="s">
        <v>86</v>
      </c>
      <c r="D1075" s="1" t="s">
        <v>87</v>
      </c>
      <c r="E1075" s="1" t="s">
        <v>30</v>
      </c>
      <c r="F1075" s="1" t="s">
        <v>149</v>
      </c>
      <c r="G1075" s="1" t="s">
        <v>1796</v>
      </c>
      <c r="H1075" s="1" t="s">
        <v>1797</v>
      </c>
      <c r="I1075" s="1" t="s">
        <v>7</v>
      </c>
      <c r="J1075" s="1" t="s">
        <v>1798</v>
      </c>
      <c r="K1075" s="1" t="s">
        <v>399</v>
      </c>
      <c r="L1075" s="1" t="s">
        <v>400</v>
      </c>
      <c r="M1075" s="1" t="s">
        <v>37</v>
      </c>
      <c r="N1075" s="2">
        <v>79000</v>
      </c>
      <c r="O1075" s="1" t="s">
        <v>38</v>
      </c>
      <c r="P1075" s="2">
        <v>79000</v>
      </c>
      <c r="Q1075" s="1" t="s">
        <v>83</v>
      </c>
      <c r="R1075" s="1" t="s">
        <v>40</v>
      </c>
      <c r="S1075" s="1" t="s">
        <v>54</v>
      </c>
      <c r="T1075" s="1" t="s">
        <v>42</v>
      </c>
      <c r="U1075" s="1" t="s">
        <v>43</v>
      </c>
      <c r="V1075" s="1" t="s">
        <v>55</v>
      </c>
      <c r="W1075" s="1" t="s">
        <v>56</v>
      </c>
      <c r="X1075" s="1" t="s">
        <v>43</v>
      </c>
      <c r="Y1075" s="2" t="s">
        <v>43</v>
      </c>
      <c r="Z1075" s="1" t="s">
        <v>46</v>
      </c>
      <c r="AA1075" s="1" t="s">
        <v>149</v>
      </c>
    </row>
    <row r="1076" spans="1:27" x14ac:dyDescent="0.25">
      <c r="A1076" s="1" t="s">
        <v>1788</v>
      </c>
      <c r="B1076" s="1" t="s">
        <v>1789</v>
      </c>
      <c r="C1076" s="1" t="s">
        <v>86</v>
      </c>
      <c r="D1076" s="1" t="s">
        <v>87</v>
      </c>
      <c r="E1076" s="1" t="s">
        <v>30</v>
      </c>
      <c r="F1076" s="1" t="s">
        <v>58</v>
      </c>
      <c r="G1076" s="1" t="s">
        <v>1799</v>
      </c>
      <c r="H1076" s="1" t="s">
        <v>1800</v>
      </c>
      <c r="I1076" s="1" t="s">
        <v>7</v>
      </c>
      <c r="J1076" s="1" t="s">
        <v>1801</v>
      </c>
      <c r="K1076" s="1" t="s">
        <v>256</v>
      </c>
      <c r="L1076" s="1" t="s">
        <v>257</v>
      </c>
      <c r="M1076" s="1" t="s">
        <v>37</v>
      </c>
      <c r="N1076" s="2">
        <v>60000</v>
      </c>
      <c r="O1076" s="1" t="s">
        <v>38</v>
      </c>
      <c r="P1076" s="2">
        <v>60000</v>
      </c>
      <c r="Q1076" s="1" t="s">
        <v>83</v>
      </c>
      <c r="R1076" s="1" t="s">
        <v>40</v>
      </c>
      <c r="S1076" s="1" t="s">
        <v>54</v>
      </c>
      <c r="T1076" s="1" t="s">
        <v>42</v>
      </c>
      <c r="U1076" s="1" t="s">
        <v>43</v>
      </c>
      <c r="V1076" s="1" t="s">
        <v>55</v>
      </c>
      <c r="W1076" s="1" t="s">
        <v>56</v>
      </c>
      <c r="X1076" s="1" t="s">
        <v>43</v>
      </c>
      <c r="Y1076" s="2" t="s">
        <v>43</v>
      </c>
      <c r="Z1076" s="1" t="s">
        <v>46</v>
      </c>
      <c r="AA1076" s="1" t="s">
        <v>58</v>
      </c>
    </row>
    <row r="1077" spans="1:27" x14ac:dyDescent="0.25">
      <c r="A1077" s="1" t="s">
        <v>1788</v>
      </c>
      <c r="B1077" s="1" t="s">
        <v>1789</v>
      </c>
      <c r="C1077" s="1" t="s">
        <v>86</v>
      </c>
      <c r="D1077" s="1" t="s">
        <v>87</v>
      </c>
      <c r="E1077" s="1" t="s">
        <v>30</v>
      </c>
      <c r="F1077" s="1" t="s">
        <v>174</v>
      </c>
      <c r="G1077" s="1" t="s">
        <v>1802</v>
      </c>
      <c r="H1077" s="1" t="s">
        <v>1803</v>
      </c>
      <c r="I1077" s="1" t="s">
        <v>7</v>
      </c>
      <c r="J1077" s="1" t="s">
        <v>1804</v>
      </c>
      <c r="K1077" s="1" t="s">
        <v>399</v>
      </c>
      <c r="L1077" s="1" t="s">
        <v>400</v>
      </c>
      <c r="M1077" s="1" t="s">
        <v>37</v>
      </c>
      <c r="N1077" s="2">
        <v>105000</v>
      </c>
      <c r="O1077" s="1" t="s">
        <v>38</v>
      </c>
      <c r="P1077" s="2">
        <v>105000</v>
      </c>
      <c r="Q1077" s="1" t="s">
        <v>93</v>
      </c>
      <c r="R1077" s="1" t="s">
        <v>94</v>
      </c>
      <c r="S1077" s="1" t="s">
        <v>54</v>
      </c>
      <c r="T1077" s="1" t="s">
        <v>42</v>
      </c>
      <c r="U1077" s="1" t="s">
        <v>43</v>
      </c>
      <c r="V1077" s="1" t="s">
        <v>55</v>
      </c>
      <c r="W1077" s="1" t="s">
        <v>56</v>
      </c>
      <c r="X1077" s="1" t="s">
        <v>43</v>
      </c>
      <c r="Y1077" s="2">
        <v>105000</v>
      </c>
      <c r="Z1077" s="1" t="s">
        <v>46</v>
      </c>
      <c r="AA1077" s="1" t="s">
        <v>174</v>
      </c>
    </row>
    <row r="1078" spans="1:27" x14ac:dyDescent="0.25">
      <c r="A1078" s="1" t="s">
        <v>1788</v>
      </c>
      <c r="B1078" s="1" t="s">
        <v>1789</v>
      </c>
      <c r="C1078" s="1" t="s">
        <v>86</v>
      </c>
      <c r="D1078" s="1" t="s">
        <v>87</v>
      </c>
      <c r="E1078" s="1" t="s">
        <v>30</v>
      </c>
      <c r="F1078" s="1" t="s">
        <v>76</v>
      </c>
      <c r="G1078" s="1" t="s">
        <v>1805</v>
      </c>
      <c r="H1078" s="1" t="s">
        <v>1806</v>
      </c>
      <c r="I1078" s="1" t="s">
        <v>7</v>
      </c>
      <c r="J1078" s="1" t="s">
        <v>1807</v>
      </c>
      <c r="K1078" s="1" t="s">
        <v>399</v>
      </c>
      <c r="L1078" s="1" t="s">
        <v>400</v>
      </c>
      <c r="M1078" s="1" t="s">
        <v>37</v>
      </c>
      <c r="N1078" s="2">
        <v>85000</v>
      </c>
      <c r="O1078" s="1" t="s">
        <v>38</v>
      </c>
      <c r="P1078" s="2">
        <v>85000</v>
      </c>
      <c r="Q1078" s="1" t="s">
        <v>83</v>
      </c>
      <c r="R1078" s="1" t="s">
        <v>40</v>
      </c>
      <c r="S1078" s="1" t="s">
        <v>54</v>
      </c>
      <c r="T1078" s="1" t="s">
        <v>42</v>
      </c>
      <c r="U1078" s="1" t="s">
        <v>43</v>
      </c>
      <c r="V1078" s="1" t="s">
        <v>55</v>
      </c>
      <c r="W1078" s="1" t="s">
        <v>56</v>
      </c>
      <c r="X1078" s="1" t="s">
        <v>43</v>
      </c>
      <c r="Y1078" s="2" t="s">
        <v>43</v>
      </c>
      <c r="Z1078" s="1" t="s">
        <v>46</v>
      </c>
      <c r="AA1078" s="1" t="s">
        <v>76</v>
      </c>
    </row>
    <row r="1079" spans="1:27" x14ac:dyDescent="0.25">
      <c r="A1079" s="1" t="s">
        <v>1788</v>
      </c>
      <c r="B1079" s="1" t="s">
        <v>1789</v>
      </c>
      <c r="C1079" s="1" t="s">
        <v>86</v>
      </c>
      <c r="D1079" s="1" t="s">
        <v>87</v>
      </c>
      <c r="E1079" s="1" t="s">
        <v>30</v>
      </c>
      <c r="F1079" s="1" t="s">
        <v>131</v>
      </c>
      <c r="G1079" s="1" t="s">
        <v>5610</v>
      </c>
      <c r="H1079" s="1" t="s">
        <v>5611</v>
      </c>
      <c r="I1079" s="1" t="s">
        <v>7</v>
      </c>
      <c r="J1079" s="1" t="s">
        <v>5612</v>
      </c>
      <c r="K1079" s="1" t="s">
        <v>2841</v>
      </c>
      <c r="L1079" s="1" t="s">
        <v>2842</v>
      </c>
      <c r="M1079" s="1" t="s">
        <v>5053</v>
      </c>
      <c r="N1079" s="2">
        <v>190000</v>
      </c>
      <c r="O1079" s="1" t="s">
        <v>38</v>
      </c>
      <c r="P1079" s="2">
        <v>190000</v>
      </c>
      <c r="Q1079" s="1" t="s">
        <v>93</v>
      </c>
      <c r="R1079" s="1" t="s">
        <v>94</v>
      </c>
      <c r="S1079" s="1" t="s">
        <v>54</v>
      </c>
      <c r="T1079" s="1" t="s">
        <v>42</v>
      </c>
      <c r="U1079" s="1" t="s">
        <v>43</v>
      </c>
      <c r="V1079" s="1" t="s">
        <v>55</v>
      </c>
      <c r="W1079" s="1" t="s">
        <v>56</v>
      </c>
      <c r="X1079" s="1" t="s">
        <v>43</v>
      </c>
      <c r="Y1079" s="2">
        <v>190000</v>
      </c>
      <c r="Z1079" s="1" t="s">
        <v>46</v>
      </c>
      <c r="AA1079" s="1" t="s">
        <v>131</v>
      </c>
    </row>
    <row r="1080" spans="1:27" x14ac:dyDescent="0.25">
      <c r="A1080" s="1" t="s">
        <v>1788</v>
      </c>
      <c r="B1080" s="1" t="s">
        <v>1789</v>
      </c>
      <c r="C1080" s="1" t="s">
        <v>86</v>
      </c>
      <c r="D1080" s="1" t="s">
        <v>87</v>
      </c>
      <c r="E1080" s="1" t="s">
        <v>30</v>
      </c>
      <c r="F1080" s="1" t="s">
        <v>112</v>
      </c>
      <c r="G1080" s="1" t="s">
        <v>5613</v>
      </c>
      <c r="H1080" s="1" t="s">
        <v>5614</v>
      </c>
      <c r="I1080" s="1" t="s">
        <v>7</v>
      </c>
      <c r="J1080" s="1" t="s">
        <v>5615</v>
      </c>
      <c r="K1080" s="1" t="s">
        <v>5100</v>
      </c>
      <c r="L1080" s="1" t="s">
        <v>5101</v>
      </c>
      <c r="M1080" s="1" t="s">
        <v>5053</v>
      </c>
      <c r="N1080" s="2">
        <v>87100</v>
      </c>
      <c r="O1080" s="1" t="s">
        <v>38</v>
      </c>
      <c r="P1080" s="2">
        <v>87100</v>
      </c>
      <c r="Q1080" s="1" t="s">
        <v>93</v>
      </c>
      <c r="R1080" s="1" t="s">
        <v>94</v>
      </c>
      <c r="S1080" s="1" t="s">
        <v>54</v>
      </c>
      <c r="T1080" s="1" t="s">
        <v>42</v>
      </c>
      <c r="U1080" s="1" t="s">
        <v>43</v>
      </c>
      <c r="V1080" s="1" t="s">
        <v>55</v>
      </c>
      <c r="W1080" s="1" t="s">
        <v>56</v>
      </c>
      <c r="X1080" s="1" t="s">
        <v>43</v>
      </c>
      <c r="Y1080" s="2">
        <v>87100</v>
      </c>
      <c r="Z1080" s="1" t="s">
        <v>46</v>
      </c>
      <c r="AA1080" s="1" t="s">
        <v>76</v>
      </c>
    </row>
    <row r="1081" spans="1:27" x14ac:dyDescent="0.25">
      <c r="A1081" s="1" t="s">
        <v>1788</v>
      </c>
      <c r="B1081" s="1" t="s">
        <v>1789</v>
      </c>
      <c r="C1081" s="1" t="s">
        <v>86</v>
      </c>
      <c r="D1081" s="1" t="s">
        <v>87</v>
      </c>
      <c r="E1081" s="1" t="s">
        <v>30</v>
      </c>
      <c r="F1081" s="1" t="s">
        <v>289</v>
      </c>
      <c r="G1081" s="1" t="s">
        <v>5616</v>
      </c>
      <c r="H1081" s="1" t="s">
        <v>5617</v>
      </c>
      <c r="I1081" s="1" t="s">
        <v>7</v>
      </c>
      <c r="J1081" s="1" t="s">
        <v>5618</v>
      </c>
      <c r="K1081" s="1" t="s">
        <v>5100</v>
      </c>
      <c r="L1081" s="1" t="s">
        <v>5101</v>
      </c>
      <c r="M1081" s="1" t="s">
        <v>5053</v>
      </c>
      <c r="N1081" s="2">
        <v>50800</v>
      </c>
      <c r="O1081" s="1" t="s">
        <v>38</v>
      </c>
      <c r="P1081" s="2">
        <v>50800</v>
      </c>
      <c r="Q1081" s="1" t="s">
        <v>93</v>
      </c>
      <c r="R1081" s="1" t="s">
        <v>94</v>
      </c>
      <c r="S1081" s="1" t="s">
        <v>54</v>
      </c>
      <c r="T1081" s="1" t="s">
        <v>42</v>
      </c>
      <c r="U1081" s="1" t="s">
        <v>43</v>
      </c>
      <c r="V1081" s="1" t="s">
        <v>55</v>
      </c>
      <c r="W1081" s="1" t="s">
        <v>56</v>
      </c>
      <c r="X1081" s="1" t="s">
        <v>43</v>
      </c>
      <c r="Y1081" s="2">
        <v>50800</v>
      </c>
      <c r="Z1081" s="1" t="s">
        <v>46</v>
      </c>
      <c r="AA1081" s="1" t="s">
        <v>324</v>
      </c>
    </row>
    <row r="1082" spans="1:27" x14ac:dyDescent="0.25">
      <c r="A1082" s="1" t="s">
        <v>1788</v>
      </c>
      <c r="B1082" s="1" t="s">
        <v>1789</v>
      </c>
      <c r="C1082" s="1" t="s">
        <v>86</v>
      </c>
      <c r="D1082" s="1" t="s">
        <v>87</v>
      </c>
      <c r="E1082" s="1" t="s">
        <v>30</v>
      </c>
      <c r="F1082" s="1" t="s">
        <v>58</v>
      </c>
      <c r="G1082" s="1" t="s">
        <v>6234</v>
      </c>
      <c r="H1082" s="1" t="s">
        <v>6235</v>
      </c>
      <c r="I1082" s="1" t="s">
        <v>7</v>
      </c>
      <c r="J1082" s="1" t="s">
        <v>6236</v>
      </c>
      <c r="K1082" s="1" t="s">
        <v>256</v>
      </c>
      <c r="L1082" s="1" t="s">
        <v>257</v>
      </c>
      <c r="M1082" s="1" t="s">
        <v>5928</v>
      </c>
      <c r="N1082" s="2">
        <v>66000</v>
      </c>
      <c r="O1082" s="1" t="s">
        <v>38</v>
      </c>
      <c r="P1082" s="2">
        <v>66000</v>
      </c>
      <c r="Q1082" s="1" t="s">
        <v>83</v>
      </c>
      <c r="R1082" s="1" t="s">
        <v>40</v>
      </c>
      <c r="S1082" s="1" t="s">
        <v>54</v>
      </c>
      <c r="T1082" s="1" t="s">
        <v>42</v>
      </c>
      <c r="U1082" s="1" t="s">
        <v>43</v>
      </c>
      <c r="V1082" s="1" t="s">
        <v>55</v>
      </c>
      <c r="W1082" s="1" t="s">
        <v>56</v>
      </c>
      <c r="X1082" s="1" t="s">
        <v>43</v>
      </c>
      <c r="Y1082" s="2" t="s">
        <v>43</v>
      </c>
      <c r="Z1082" s="1" t="s">
        <v>46</v>
      </c>
      <c r="AA1082" s="1" t="s">
        <v>58</v>
      </c>
    </row>
    <row r="1083" spans="1:27" x14ac:dyDescent="0.25">
      <c r="A1083" s="1" t="s">
        <v>1863</v>
      </c>
      <c r="B1083" s="1" t="s">
        <v>1864</v>
      </c>
      <c r="C1083" s="1" t="s">
        <v>86</v>
      </c>
      <c r="D1083" s="1" t="s">
        <v>87</v>
      </c>
      <c r="E1083" s="1" t="s">
        <v>30</v>
      </c>
      <c r="F1083" s="1" t="s">
        <v>149</v>
      </c>
      <c r="G1083" s="1" t="s">
        <v>1865</v>
      </c>
      <c r="H1083" s="1" t="s">
        <v>1866</v>
      </c>
      <c r="I1083" s="1" t="s">
        <v>7</v>
      </c>
      <c r="J1083" s="1" t="s">
        <v>1867</v>
      </c>
      <c r="K1083" s="1" t="s">
        <v>615</v>
      </c>
      <c r="L1083" s="1" t="s">
        <v>616</v>
      </c>
      <c r="M1083" s="1" t="s">
        <v>37</v>
      </c>
      <c r="N1083" s="2">
        <v>480000</v>
      </c>
      <c r="O1083" s="1" t="s">
        <v>38</v>
      </c>
      <c r="P1083" s="2">
        <v>480000</v>
      </c>
      <c r="Q1083" s="1" t="s">
        <v>83</v>
      </c>
      <c r="R1083" s="1" t="s">
        <v>40</v>
      </c>
      <c r="S1083" s="1" t="s">
        <v>54</v>
      </c>
      <c r="T1083" s="1" t="s">
        <v>42</v>
      </c>
      <c r="U1083" s="1" t="s">
        <v>43</v>
      </c>
      <c r="V1083" s="1" t="s">
        <v>44</v>
      </c>
      <c r="W1083" s="1" t="s">
        <v>45</v>
      </c>
      <c r="X1083" s="1" t="s">
        <v>43</v>
      </c>
      <c r="Y1083" s="2" t="s">
        <v>43</v>
      </c>
      <c r="Z1083" s="1" t="s">
        <v>46</v>
      </c>
      <c r="AA1083" s="1" t="s">
        <v>76</v>
      </c>
    </row>
    <row r="1084" spans="1:27" x14ac:dyDescent="0.25">
      <c r="A1084" s="1" t="s">
        <v>1863</v>
      </c>
      <c r="B1084" s="1" t="s">
        <v>1864</v>
      </c>
      <c r="C1084" s="1" t="s">
        <v>86</v>
      </c>
      <c r="D1084" s="1" t="s">
        <v>87</v>
      </c>
      <c r="E1084" s="1" t="s">
        <v>30</v>
      </c>
      <c r="F1084" s="1" t="s">
        <v>155</v>
      </c>
      <c r="G1084" s="1" t="s">
        <v>1868</v>
      </c>
      <c r="H1084" s="1" t="s">
        <v>1869</v>
      </c>
      <c r="I1084" s="1" t="s">
        <v>7</v>
      </c>
      <c r="J1084" s="1" t="s">
        <v>1870</v>
      </c>
      <c r="K1084" s="1" t="s">
        <v>901</v>
      </c>
      <c r="L1084" s="1" t="s">
        <v>902</v>
      </c>
      <c r="M1084" s="1" t="s">
        <v>37</v>
      </c>
      <c r="N1084" s="2">
        <v>780000</v>
      </c>
      <c r="O1084" s="1" t="s">
        <v>38</v>
      </c>
      <c r="P1084" s="2">
        <v>780000</v>
      </c>
      <c r="Q1084" s="1" t="s">
        <v>83</v>
      </c>
      <c r="R1084" s="1" t="s">
        <v>40</v>
      </c>
      <c r="S1084" s="1" t="s">
        <v>41</v>
      </c>
      <c r="T1084" s="1" t="s">
        <v>42</v>
      </c>
      <c r="U1084" s="1" t="s">
        <v>43</v>
      </c>
      <c r="V1084" s="1" t="s">
        <v>44</v>
      </c>
      <c r="W1084" s="1" t="s">
        <v>45</v>
      </c>
      <c r="X1084" s="1" t="s">
        <v>43</v>
      </c>
      <c r="Y1084" s="2" t="s">
        <v>43</v>
      </c>
      <c r="Z1084" s="1" t="s">
        <v>46</v>
      </c>
      <c r="AA1084" s="1" t="s">
        <v>76</v>
      </c>
    </row>
    <row r="1085" spans="1:27" x14ac:dyDescent="0.25">
      <c r="A1085" s="1" t="s">
        <v>1863</v>
      </c>
      <c r="B1085" s="1" t="s">
        <v>1864</v>
      </c>
      <c r="C1085" s="1" t="s">
        <v>86</v>
      </c>
      <c r="D1085" s="1" t="s">
        <v>87</v>
      </c>
      <c r="E1085" s="1" t="s">
        <v>30</v>
      </c>
      <c r="F1085" s="1" t="s">
        <v>69</v>
      </c>
      <c r="G1085" s="1" t="s">
        <v>1871</v>
      </c>
      <c r="H1085" s="1" t="s">
        <v>1872</v>
      </c>
      <c r="I1085" s="1" t="s">
        <v>7</v>
      </c>
      <c r="J1085" s="1" t="s">
        <v>1873</v>
      </c>
      <c r="K1085" s="1" t="s">
        <v>1874</v>
      </c>
      <c r="L1085" s="1" t="s">
        <v>1875</v>
      </c>
      <c r="M1085" s="1" t="s">
        <v>37</v>
      </c>
      <c r="N1085" s="2">
        <v>100000</v>
      </c>
      <c r="O1085" s="1" t="s">
        <v>38</v>
      </c>
      <c r="P1085" s="2">
        <v>100000</v>
      </c>
      <c r="Q1085" s="1" t="s">
        <v>83</v>
      </c>
      <c r="R1085" s="1" t="s">
        <v>40</v>
      </c>
      <c r="S1085" s="1" t="s">
        <v>54</v>
      </c>
      <c r="T1085" s="1" t="s">
        <v>42</v>
      </c>
      <c r="U1085" s="1" t="s">
        <v>43</v>
      </c>
      <c r="V1085" s="1" t="s">
        <v>237</v>
      </c>
      <c r="W1085" s="1" t="s">
        <v>238</v>
      </c>
      <c r="X1085" s="1" t="s">
        <v>43</v>
      </c>
      <c r="Y1085" s="2" t="s">
        <v>43</v>
      </c>
      <c r="Z1085" s="1" t="s">
        <v>46</v>
      </c>
      <c r="AA1085" s="1" t="s">
        <v>112</v>
      </c>
    </row>
    <row r="1086" spans="1:27" x14ac:dyDescent="0.25">
      <c r="A1086" s="1" t="s">
        <v>1863</v>
      </c>
      <c r="B1086" s="1" t="s">
        <v>1864</v>
      </c>
      <c r="C1086" s="1" t="s">
        <v>86</v>
      </c>
      <c r="D1086" s="1" t="s">
        <v>87</v>
      </c>
      <c r="E1086" s="1" t="s">
        <v>30</v>
      </c>
      <c r="F1086" s="1" t="s">
        <v>77</v>
      </c>
      <c r="G1086" s="1" t="s">
        <v>1876</v>
      </c>
      <c r="H1086" s="1" t="s">
        <v>1877</v>
      </c>
      <c r="I1086" s="1" t="s">
        <v>7</v>
      </c>
      <c r="J1086" s="1" t="s">
        <v>1878</v>
      </c>
      <c r="K1086" s="1" t="s">
        <v>1879</v>
      </c>
      <c r="L1086" s="1" t="s">
        <v>1880</v>
      </c>
      <c r="M1086" s="1" t="s">
        <v>37</v>
      </c>
      <c r="N1086" s="2">
        <v>565000</v>
      </c>
      <c r="O1086" s="1" t="s">
        <v>38</v>
      </c>
      <c r="P1086" s="2">
        <v>565000</v>
      </c>
      <c r="Q1086" s="1" t="s">
        <v>83</v>
      </c>
      <c r="R1086" s="1" t="s">
        <v>40</v>
      </c>
      <c r="S1086" s="1" t="s">
        <v>41</v>
      </c>
      <c r="T1086" s="1" t="s">
        <v>42</v>
      </c>
      <c r="U1086" s="1" t="s">
        <v>43</v>
      </c>
      <c r="V1086" s="1" t="s">
        <v>44</v>
      </c>
      <c r="W1086" s="1" t="s">
        <v>45</v>
      </c>
      <c r="X1086" s="1" t="s">
        <v>43</v>
      </c>
      <c r="Y1086" s="2" t="s">
        <v>43</v>
      </c>
      <c r="Z1086" s="1" t="s">
        <v>46</v>
      </c>
      <c r="AA1086" s="1" t="s">
        <v>77</v>
      </c>
    </row>
    <row r="1087" spans="1:27" x14ac:dyDescent="0.25">
      <c r="A1087" s="1" t="s">
        <v>1863</v>
      </c>
      <c r="B1087" s="1" t="s">
        <v>1864</v>
      </c>
      <c r="C1087" s="1" t="s">
        <v>86</v>
      </c>
      <c r="D1087" s="1" t="s">
        <v>87</v>
      </c>
      <c r="E1087" s="1" t="s">
        <v>30</v>
      </c>
      <c r="F1087" s="1" t="s">
        <v>64</v>
      </c>
      <c r="G1087" s="1" t="s">
        <v>6237</v>
      </c>
      <c r="H1087" s="1" t="s">
        <v>6238</v>
      </c>
      <c r="I1087" s="1" t="s">
        <v>7</v>
      </c>
      <c r="J1087" s="1" t="s">
        <v>6239</v>
      </c>
      <c r="K1087" s="1" t="s">
        <v>62</v>
      </c>
      <c r="L1087" s="1" t="s">
        <v>63</v>
      </c>
      <c r="M1087" s="1" t="s">
        <v>5928</v>
      </c>
      <c r="N1087" s="2">
        <v>44610</v>
      </c>
      <c r="O1087" s="1" t="s">
        <v>38</v>
      </c>
      <c r="P1087" s="2">
        <v>44610</v>
      </c>
      <c r="Q1087" s="1" t="s">
        <v>83</v>
      </c>
      <c r="R1087" s="1" t="s">
        <v>40</v>
      </c>
      <c r="S1087" s="1" t="s">
        <v>54</v>
      </c>
      <c r="T1087" s="1" t="s">
        <v>42</v>
      </c>
      <c r="U1087" s="1" t="s">
        <v>43</v>
      </c>
      <c r="V1087" s="1" t="s">
        <v>55</v>
      </c>
      <c r="W1087" s="1" t="s">
        <v>56</v>
      </c>
      <c r="X1087" s="1" t="s">
        <v>43</v>
      </c>
      <c r="Y1087" s="2" t="s">
        <v>43</v>
      </c>
      <c r="Z1087" s="1" t="s">
        <v>46</v>
      </c>
      <c r="AA1087" s="1" t="s">
        <v>76</v>
      </c>
    </row>
    <row r="1088" spans="1:27" x14ac:dyDescent="0.25">
      <c r="A1088" s="1" t="s">
        <v>1881</v>
      </c>
      <c r="B1088" s="1" t="s">
        <v>1882</v>
      </c>
      <c r="C1088" s="1" t="s">
        <v>86</v>
      </c>
      <c r="D1088" s="1" t="s">
        <v>87</v>
      </c>
      <c r="E1088" s="1" t="s">
        <v>30</v>
      </c>
      <c r="F1088" s="1" t="s">
        <v>58</v>
      </c>
      <c r="G1088" s="1" t="s">
        <v>1883</v>
      </c>
      <c r="H1088" s="1" t="s">
        <v>1884</v>
      </c>
      <c r="I1088" s="1" t="s">
        <v>7</v>
      </c>
      <c r="J1088" s="1" t="s">
        <v>1885</v>
      </c>
      <c r="K1088" s="1" t="s">
        <v>73</v>
      </c>
      <c r="L1088" s="1" t="s">
        <v>74</v>
      </c>
      <c r="M1088" s="1" t="s">
        <v>37</v>
      </c>
      <c r="N1088" s="2">
        <v>52000</v>
      </c>
      <c r="O1088" s="1" t="s">
        <v>38</v>
      </c>
      <c r="P1088" s="2">
        <v>52000</v>
      </c>
      <c r="Q1088" s="1" t="s">
        <v>165</v>
      </c>
      <c r="R1088" s="1" t="s">
        <v>40</v>
      </c>
      <c r="S1088" s="1" t="s">
        <v>54</v>
      </c>
      <c r="T1088" s="1" t="s">
        <v>42</v>
      </c>
      <c r="U1088" s="1" t="s">
        <v>43</v>
      </c>
      <c r="V1088" s="1" t="s">
        <v>237</v>
      </c>
      <c r="W1088" s="1" t="s">
        <v>238</v>
      </c>
      <c r="X1088" s="1" t="s">
        <v>58</v>
      </c>
      <c r="Y1088" s="2">
        <v>52000</v>
      </c>
      <c r="Z1088" s="1" t="s">
        <v>205</v>
      </c>
      <c r="AA1088" s="1" t="s">
        <v>131</v>
      </c>
    </row>
    <row r="1089" spans="1:27" x14ac:dyDescent="0.25">
      <c r="A1089" s="1" t="s">
        <v>1881</v>
      </c>
      <c r="B1089" s="1" t="s">
        <v>1882</v>
      </c>
      <c r="C1089" s="1" t="s">
        <v>86</v>
      </c>
      <c r="D1089" s="1" t="s">
        <v>87</v>
      </c>
      <c r="E1089" s="1" t="s">
        <v>30</v>
      </c>
      <c r="F1089" s="1" t="s">
        <v>131</v>
      </c>
      <c r="G1089" s="1" t="s">
        <v>1886</v>
      </c>
      <c r="H1089" s="1" t="s">
        <v>1887</v>
      </c>
      <c r="I1089" s="1" t="s">
        <v>7</v>
      </c>
      <c r="J1089" s="1" t="s">
        <v>1888</v>
      </c>
      <c r="K1089" s="1" t="s">
        <v>1674</v>
      </c>
      <c r="L1089" s="1" t="s">
        <v>1675</v>
      </c>
      <c r="M1089" s="1" t="s">
        <v>37</v>
      </c>
      <c r="N1089" s="2">
        <v>240900</v>
      </c>
      <c r="O1089" s="1" t="s">
        <v>38</v>
      </c>
      <c r="P1089" s="2">
        <v>240900</v>
      </c>
      <c r="Q1089" s="1" t="s">
        <v>83</v>
      </c>
      <c r="R1089" s="1" t="s">
        <v>40</v>
      </c>
      <c r="S1089" s="1" t="s">
        <v>41</v>
      </c>
      <c r="T1089" s="1" t="s">
        <v>42</v>
      </c>
      <c r="U1089" s="1" t="s">
        <v>43</v>
      </c>
      <c r="V1089" s="1" t="s">
        <v>44</v>
      </c>
      <c r="W1089" s="1" t="s">
        <v>45</v>
      </c>
      <c r="X1089" s="1" t="s">
        <v>43</v>
      </c>
      <c r="Y1089" s="2" t="s">
        <v>43</v>
      </c>
      <c r="Z1089" s="1" t="s">
        <v>46</v>
      </c>
      <c r="AA1089" s="1" t="s">
        <v>174</v>
      </c>
    </row>
    <row r="1090" spans="1:27" x14ac:dyDescent="0.25">
      <c r="A1090" s="1" t="s">
        <v>1881</v>
      </c>
      <c r="B1090" s="1" t="s">
        <v>1882</v>
      </c>
      <c r="C1090" s="1" t="s">
        <v>86</v>
      </c>
      <c r="D1090" s="1" t="s">
        <v>87</v>
      </c>
      <c r="E1090" s="1" t="s">
        <v>30</v>
      </c>
      <c r="F1090" s="1" t="s">
        <v>228</v>
      </c>
      <c r="G1090" s="1" t="s">
        <v>1889</v>
      </c>
      <c r="H1090" s="1" t="s">
        <v>1890</v>
      </c>
      <c r="I1090" s="1" t="s">
        <v>7</v>
      </c>
      <c r="J1090" s="1" t="s">
        <v>1891</v>
      </c>
      <c r="K1090" s="1" t="s">
        <v>648</v>
      </c>
      <c r="L1090" s="1" t="s">
        <v>649</v>
      </c>
      <c r="M1090" s="1" t="s">
        <v>37</v>
      </c>
      <c r="N1090" s="2">
        <v>90000</v>
      </c>
      <c r="O1090" s="1" t="s">
        <v>38</v>
      </c>
      <c r="P1090" s="2">
        <v>90000</v>
      </c>
      <c r="Q1090" s="1" t="s">
        <v>165</v>
      </c>
      <c r="R1090" s="1" t="s">
        <v>40</v>
      </c>
      <c r="S1090" s="1" t="s">
        <v>41</v>
      </c>
      <c r="T1090" s="1" t="s">
        <v>42</v>
      </c>
      <c r="U1090" s="1" t="s">
        <v>43</v>
      </c>
      <c r="V1090" s="1" t="s">
        <v>44</v>
      </c>
      <c r="W1090" s="1" t="s">
        <v>45</v>
      </c>
      <c r="X1090" s="1" t="s">
        <v>95</v>
      </c>
      <c r="Y1090" s="2">
        <v>90000</v>
      </c>
      <c r="Z1090" s="1" t="s">
        <v>205</v>
      </c>
      <c r="AA1090" s="1" t="s">
        <v>190</v>
      </c>
    </row>
    <row r="1091" spans="1:27" x14ac:dyDescent="0.25">
      <c r="A1091" s="1" t="s">
        <v>1881</v>
      </c>
      <c r="B1091" s="1" t="s">
        <v>1882</v>
      </c>
      <c r="C1091" s="1" t="s">
        <v>86</v>
      </c>
      <c r="D1091" s="1" t="s">
        <v>87</v>
      </c>
      <c r="E1091" s="1" t="s">
        <v>30</v>
      </c>
      <c r="F1091" s="1" t="s">
        <v>183</v>
      </c>
      <c r="G1091" s="1" t="s">
        <v>1892</v>
      </c>
      <c r="H1091" s="1" t="s">
        <v>1893</v>
      </c>
      <c r="I1091" s="1" t="s">
        <v>7</v>
      </c>
      <c r="J1091" s="1" t="s">
        <v>1894</v>
      </c>
      <c r="K1091" s="1" t="s">
        <v>73</v>
      </c>
      <c r="L1091" s="1" t="s">
        <v>74</v>
      </c>
      <c r="M1091" s="1" t="s">
        <v>37</v>
      </c>
      <c r="N1091" s="2">
        <v>52000</v>
      </c>
      <c r="O1091" s="1" t="s">
        <v>38</v>
      </c>
      <c r="P1091" s="2">
        <v>52000</v>
      </c>
      <c r="Q1091" s="1" t="s">
        <v>165</v>
      </c>
      <c r="R1091" s="1" t="s">
        <v>40</v>
      </c>
      <c r="S1091" s="1" t="s">
        <v>54</v>
      </c>
      <c r="T1091" s="1" t="s">
        <v>42</v>
      </c>
      <c r="U1091" s="1" t="s">
        <v>43</v>
      </c>
      <c r="V1091" s="1" t="s">
        <v>55</v>
      </c>
      <c r="W1091" s="1" t="s">
        <v>56</v>
      </c>
      <c r="X1091" s="1" t="s">
        <v>183</v>
      </c>
      <c r="Y1091" s="2">
        <v>52000</v>
      </c>
      <c r="Z1091" s="1" t="s">
        <v>205</v>
      </c>
      <c r="AA1091" s="1" t="s">
        <v>190</v>
      </c>
    </row>
    <row r="1092" spans="1:27" x14ac:dyDescent="0.25">
      <c r="A1092" s="1" t="s">
        <v>1881</v>
      </c>
      <c r="B1092" s="1" t="s">
        <v>1882</v>
      </c>
      <c r="C1092" s="1" t="s">
        <v>86</v>
      </c>
      <c r="D1092" s="1" t="s">
        <v>87</v>
      </c>
      <c r="E1092" s="1" t="s">
        <v>30</v>
      </c>
      <c r="F1092" s="1" t="s">
        <v>252</v>
      </c>
      <c r="G1092" s="1" t="s">
        <v>1895</v>
      </c>
      <c r="H1092" s="1" t="s">
        <v>1896</v>
      </c>
      <c r="I1092" s="1" t="s">
        <v>7</v>
      </c>
      <c r="J1092" s="1" t="s">
        <v>1897</v>
      </c>
      <c r="K1092" s="1" t="s">
        <v>91</v>
      </c>
      <c r="L1092" s="1" t="s">
        <v>92</v>
      </c>
      <c r="M1092" s="1" t="s">
        <v>37</v>
      </c>
      <c r="N1092" s="2">
        <v>41940</v>
      </c>
      <c r="O1092" s="1" t="s">
        <v>38</v>
      </c>
      <c r="P1092" s="2">
        <v>41940</v>
      </c>
      <c r="Q1092" s="1" t="s">
        <v>93</v>
      </c>
      <c r="R1092" s="1" t="s">
        <v>94</v>
      </c>
      <c r="S1092" s="1" t="s">
        <v>54</v>
      </c>
      <c r="T1092" s="1" t="s">
        <v>42</v>
      </c>
      <c r="U1092" s="1" t="s">
        <v>43</v>
      </c>
      <c r="V1092" s="1" t="s">
        <v>55</v>
      </c>
      <c r="W1092" s="1" t="s">
        <v>56</v>
      </c>
      <c r="X1092" s="1" t="s">
        <v>43</v>
      </c>
      <c r="Y1092" s="2">
        <v>41940</v>
      </c>
      <c r="Z1092" s="1" t="s">
        <v>46</v>
      </c>
      <c r="AA1092" s="1" t="s">
        <v>252</v>
      </c>
    </row>
    <row r="1093" spans="1:27" x14ac:dyDescent="0.25">
      <c r="A1093" s="1" t="s">
        <v>1881</v>
      </c>
      <c r="B1093" s="1" t="s">
        <v>1882</v>
      </c>
      <c r="C1093" s="1" t="s">
        <v>86</v>
      </c>
      <c r="D1093" s="1" t="s">
        <v>87</v>
      </c>
      <c r="E1093" s="1" t="s">
        <v>30</v>
      </c>
      <c r="F1093" s="1" t="s">
        <v>252</v>
      </c>
      <c r="G1093" s="1" t="s">
        <v>1898</v>
      </c>
      <c r="H1093" s="1" t="s">
        <v>1899</v>
      </c>
      <c r="I1093" s="1" t="s">
        <v>7</v>
      </c>
      <c r="J1093" s="1" t="s">
        <v>1900</v>
      </c>
      <c r="K1093" s="1" t="s">
        <v>91</v>
      </c>
      <c r="L1093" s="1" t="s">
        <v>92</v>
      </c>
      <c r="M1093" s="1" t="s">
        <v>37</v>
      </c>
      <c r="N1093" s="2">
        <v>265810</v>
      </c>
      <c r="O1093" s="1" t="s">
        <v>38</v>
      </c>
      <c r="P1093" s="2">
        <v>265810</v>
      </c>
      <c r="Q1093" s="1" t="s">
        <v>93</v>
      </c>
      <c r="R1093" s="1" t="s">
        <v>94</v>
      </c>
      <c r="S1093" s="1" t="s">
        <v>54</v>
      </c>
      <c r="T1093" s="1" t="s">
        <v>42</v>
      </c>
      <c r="U1093" s="1" t="s">
        <v>43</v>
      </c>
      <c r="V1093" s="1" t="s">
        <v>55</v>
      </c>
      <c r="W1093" s="1" t="s">
        <v>56</v>
      </c>
      <c r="X1093" s="1" t="s">
        <v>43</v>
      </c>
      <c r="Y1093" s="2">
        <v>265810</v>
      </c>
      <c r="Z1093" s="1" t="s">
        <v>46</v>
      </c>
      <c r="AA1093" s="1" t="s">
        <v>252</v>
      </c>
    </row>
    <row r="1094" spans="1:27" x14ac:dyDescent="0.25">
      <c r="A1094" s="1" t="s">
        <v>1881</v>
      </c>
      <c r="B1094" s="1" t="s">
        <v>1882</v>
      </c>
      <c r="C1094" s="1" t="s">
        <v>86</v>
      </c>
      <c r="D1094" s="1" t="s">
        <v>87</v>
      </c>
      <c r="E1094" s="1" t="s">
        <v>30</v>
      </c>
      <c r="F1094" s="1" t="s">
        <v>141</v>
      </c>
      <c r="G1094" s="1" t="s">
        <v>6240</v>
      </c>
      <c r="H1094" s="1" t="s">
        <v>6241</v>
      </c>
      <c r="I1094" s="1" t="s">
        <v>7</v>
      </c>
      <c r="J1094" s="1" t="s">
        <v>6242</v>
      </c>
      <c r="K1094" s="1" t="s">
        <v>62</v>
      </c>
      <c r="L1094" s="1" t="s">
        <v>63</v>
      </c>
      <c r="M1094" s="1" t="s">
        <v>5928</v>
      </c>
      <c r="N1094" s="2">
        <v>83796</v>
      </c>
      <c r="O1094" s="1" t="s">
        <v>38</v>
      </c>
      <c r="P1094" s="2">
        <v>83796</v>
      </c>
      <c r="Q1094" s="1" t="s">
        <v>165</v>
      </c>
      <c r="R1094" s="1" t="s">
        <v>40</v>
      </c>
      <c r="S1094" s="1" t="s">
        <v>54</v>
      </c>
      <c r="T1094" s="1" t="s">
        <v>42</v>
      </c>
      <c r="U1094" s="1" t="s">
        <v>43</v>
      </c>
      <c r="V1094" s="1" t="s">
        <v>55</v>
      </c>
      <c r="W1094" s="1" t="s">
        <v>56</v>
      </c>
      <c r="X1094" s="1" t="s">
        <v>386</v>
      </c>
      <c r="Y1094" s="2">
        <v>83796</v>
      </c>
      <c r="Z1094" s="1" t="s">
        <v>205</v>
      </c>
      <c r="AA1094" s="1" t="s">
        <v>386</v>
      </c>
    </row>
    <row r="1095" spans="1:27" x14ac:dyDescent="0.25">
      <c r="A1095" s="1" t="s">
        <v>3564</v>
      </c>
      <c r="B1095" s="1" t="s">
        <v>3565</v>
      </c>
      <c r="C1095" s="1" t="s">
        <v>86</v>
      </c>
      <c r="D1095" s="1" t="s">
        <v>87</v>
      </c>
      <c r="E1095" s="1" t="s">
        <v>30</v>
      </c>
      <c r="F1095" s="1" t="s">
        <v>189</v>
      </c>
      <c r="G1095" s="1" t="s">
        <v>3566</v>
      </c>
      <c r="H1095" s="1" t="s">
        <v>3567</v>
      </c>
      <c r="I1095" s="1" t="s">
        <v>7</v>
      </c>
      <c r="J1095" s="1" t="s">
        <v>3568</v>
      </c>
      <c r="K1095" s="1" t="s">
        <v>135</v>
      </c>
      <c r="L1095" s="1" t="s">
        <v>136</v>
      </c>
      <c r="M1095" s="1" t="s">
        <v>3402</v>
      </c>
      <c r="N1095" s="2">
        <v>84000</v>
      </c>
      <c r="O1095" s="1" t="s">
        <v>38</v>
      </c>
      <c r="P1095" s="2">
        <v>84000</v>
      </c>
      <c r="Q1095" s="1" t="s">
        <v>83</v>
      </c>
      <c r="R1095" s="1" t="s">
        <v>40</v>
      </c>
      <c r="S1095" s="1" t="s">
        <v>54</v>
      </c>
      <c r="T1095" s="1" t="s">
        <v>42</v>
      </c>
      <c r="U1095" s="1" t="s">
        <v>43</v>
      </c>
      <c r="V1095" s="1" t="s">
        <v>55</v>
      </c>
      <c r="W1095" s="1" t="s">
        <v>56</v>
      </c>
      <c r="X1095" s="1" t="s">
        <v>43</v>
      </c>
      <c r="Y1095" s="2" t="s">
        <v>43</v>
      </c>
      <c r="Z1095" s="1" t="s">
        <v>46</v>
      </c>
      <c r="AA1095" s="1" t="s">
        <v>189</v>
      </c>
    </row>
    <row r="1096" spans="1:27" x14ac:dyDescent="0.25">
      <c r="A1096" s="1" t="s">
        <v>3564</v>
      </c>
      <c r="B1096" s="1" t="s">
        <v>3565</v>
      </c>
      <c r="C1096" s="1" t="s">
        <v>86</v>
      </c>
      <c r="D1096" s="1" t="s">
        <v>87</v>
      </c>
      <c r="E1096" s="1" t="s">
        <v>30</v>
      </c>
      <c r="F1096" s="1" t="s">
        <v>189</v>
      </c>
      <c r="G1096" s="1" t="s">
        <v>3569</v>
      </c>
      <c r="H1096" s="1" t="s">
        <v>3570</v>
      </c>
      <c r="I1096" s="1" t="s">
        <v>7</v>
      </c>
      <c r="J1096" s="1" t="s">
        <v>3571</v>
      </c>
      <c r="K1096" s="1" t="s">
        <v>3445</v>
      </c>
      <c r="L1096" s="1" t="s">
        <v>3446</v>
      </c>
      <c r="M1096" s="1" t="s">
        <v>3402</v>
      </c>
      <c r="N1096" s="2">
        <v>74450</v>
      </c>
      <c r="O1096" s="1" t="s">
        <v>38</v>
      </c>
      <c r="P1096" s="2">
        <v>74450</v>
      </c>
      <c r="Q1096" s="1" t="s">
        <v>83</v>
      </c>
      <c r="R1096" s="1" t="s">
        <v>40</v>
      </c>
      <c r="S1096" s="1" t="s">
        <v>54</v>
      </c>
      <c r="T1096" s="1" t="s">
        <v>42</v>
      </c>
      <c r="U1096" s="1" t="s">
        <v>43</v>
      </c>
      <c r="V1096" s="1" t="s">
        <v>55</v>
      </c>
      <c r="W1096" s="1" t="s">
        <v>56</v>
      </c>
      <c r="X1096" s="1" t="s">
        <v>43</v>
      </c>
      <c r="Y1096" s="2" t="s">
        <v>43</v>
      </c>
      <c r="Z1096" s="1" t="s">
        <v>46</v>
      </c>
      <c r="AA1096" s="1" t="s">
        <v>189</v>
      </c>
    </row>
    <row r="1097" spans="1:27" x14ac:dyDescent="0.25">
      <c r="A1097" s="1" t="s">
        <v>2708</v>
      </c>
      <c r="B1097" s="1" t="s">
        <v>2709</v>
      </c>
      <c r="C1097" s="1" t="s">
        <v>86</v>
      </c>
      <c r="D1097" s="1" t="s">
        <v>87</v>
      </c>
      <c r="E1097" s="1" t="s">
        <v>30</v>
      </c>
      <c r="F1097" s="1" t="s">
        <v>386</v>
      </c>
      <c r="G1097" s="1" t="s">
        <v>2710</v>
      </c>
      <c r="H1097" s="1" t="s">
        <v>2711</v>
      </c>
      <c r="I1097" s="1" t="s">
        <v>7</v>
      </c>
      <c r="J1097" s="1" t="s">
        <v>2712</v>
      </c>
      <c r="K1097" s="1" t="s">
        <v>546</v>
      </c>
      <c r="L1097" s="1" t="s">
        <v>547</v>
      </c>
      <c r="M1097" s="1" t="s">
        <v>37</v>
      </c>
      <c r="N1097" s="2">
        <v>85200</v>
      </c>
      <c r="O1097" s="1" t="s">
        <v>38</v>
      </c>
      <c r="P1097" s="2">
        <v>85200</v>
      </c>
      <c r="Q1097" s="1" t="s">
        <v>165</v>
      </c>
      <c r="R1097" s="1" t="s">
        <v>40</v>
      </c>
      <c r="S1097" s="1" t="s">
        <v>54</v>
      </c>
      <c r="T1097" s="1" t="s">
        <v>42</v>
      </c>
      <c r="U1097" s="1" t="s">
        <v>43</v>
      </c>
      <c r="V1097" s="1" t="s">
        <v>55</v>
      </c>
      <c r="W1097" s="1" t="s">
        <v>56</v>
      </c>
      <c r="X1097" s="1" t="s">
        <v>58</v>
      </c>
      <c r="Y1097" s="2">
        <v>170000</v>
      </c>
      <c r="Z1097" s="1" t="s">
        <v>205</v>
      </c>
      <c r="AA1097" s="1" t="s">
        <v>324</v>
      </c>
    </row>
    <row r="1098" spans="1:27" x14ac:dyDescent="0.25">
      <c r="A1098" s="1" t="s">
        <v>2708</v>
      </c>
      <c r="B1098" s="1" t="s">
        <v>2709</v>
      </c>
      <c r="C1098" s="1" t="s">
        <v>86</v>
      </c>
      <c r="D1098" s="1" t="s">
        <v>87</v>
      </c>
      <c r="E1098" s="1" t="s">
        <v>30</v>
      </c>
      <c r="F1098" s="1" t="s">
        <v>145</v>
      </c>
      <c r="G1098" s="1" t="s">
        <v>2713</v>
      </c>
      <c r="H1098" s="1" t="s">
        <v>2714</v>
      </c>
      <c r="I1098" s="1" t="s">
        <v>7</v>
      </c>
      <c r="J1098" s="1" t="s">
        <v>2715</v>
      </c>
      <c r="K1098" s="1" t="s">
        <v>495</v>
      </c>
      <c r="L1098" s="1" t="s">
        <v>496</v>
      </c>
      <c r="M1098" s="1" t="s">
        <v>37</v>
      </c>
      <c r="N1098" s="2">
        <v>48372.5</v>
      </c>
      <c r="O1098" s="1" t="s">
        <v>38</v>
      </c>
      <c r="P1098" s="2">
        <v>48372.5</v>
      </c>
      <c r="Q1098" s="1" t="s">
        <v>165</v>
      </c>
      <c r="R1098" s="1" t="s">
        <v>40</v>
      </c>
      <c r="S1098" s="1" t="s">
        <v>54</v>
      </c>
      <c r="T1098" s="1" t="s">
        <v>42</v>
      </c>
      <c r="U1098" s="1" t="s">
        <v>43</v>
      </c>
      <c r="V1098" s="1" t="s">
        <v>55</v>
      </c>
      <c r="W1098" s="1" t="s">
        <v>56</v>
      </c>
      <c r="X1098" s="1" t="s">
        <v>47</v>
      </c>
      <c r="Y1098" s="2">
        <v>48372.5</v>
      </c>
      <c r="Z1098" s="1" t="s">
        <v>205</v>
      </c>
      <c r="AA1098" s="1" t="s">
        <v>324</v>
      </c>
    </row>
    <row r="1099" spans="1:27" x14ac:dyDescent="0.25">
      <c r="A1099" s="1" t="s">
        <v>2708</v>
      </c>
      <c r="B1099" s="1" t="s">
        <v>2709</v>
      </c>
      <c r="C1099" s="1" t="s">
        <v>86</v>
      </c>
      <c r="D1099" s="1" t="s">
        <v>87</v>
      </c>
      <c r="E1099" s="1" t="s">
        <v>30</v>
      </c>
      <c r="F1099" s="1" t="s">
        <v>47</v>
      </c>
      <c r="G1099" s="1" t="s">
        <v>2716</v>
      </c>
      <c r="H1099" s="1" t="s">
        <v>2717</v>
      </c>
      <c r="I1099" s="1" t="s">
        <v>7</v>
      </c>
      <c r="J1099" s="1" t="s">
        <v>2718</v>
      </c>
      <c r="K1099" s="1" t="s">
        <v>1203</v>
      </c>
      <c r="L1099" s="1" t="s">
        <v>1204</v>
      </c>
      <c r="M1099" s="1" t="s">
        <v>37</v>
      </c>
      <c r="N1099" s="2">
        <v>50704</v>
      </c>
      <c r="O1099" s="1" t="s">
        <v>38</v>
      </c>
      <c r="P1099" s="2">
        <v>50704</v>
      </c>
      <c r="Q1099" s="1" t="s">
        <v>93</v>
      </c>
      <c r="R1099" s="1" t="s">
        <v>94</v>
      </c>
      <c r="S1099" s="1" t="s">
        <v>41</v>
      </c>
      <c r="T1099" s="1" t="s">
        <v>42</v>
      </c>
      <c r="U1099" s="1" t="s">
        <v>43</v>
      </c>
      <c r="V1099" s="1" t="s">
        <v>44</v>
      </c>
      <c r="W1099" s="1" t="s">
        <v>45</v>
      </c>
      <c r="X1099" s="1" t="s">
        <v>43</v>
      </c>
      <c r="Y1099" s="2">
        <v>50704</v>
      </c>
      <c r="Z1099" s="1" t="s">
        <v>46</v>
      </c>
      <c r="AA1099" s="1" t="s">
        <v>95</v>
      </c>
    </row>
    <row r="1100" spans="1:27" x14ac:dyDescent="0.25">
      <c r="A1100" s="1" t="s">
        <v>2708</v>
      </c>
      <c r="B1100" s="1" t="s">
        <v>2709</v>
      </c>
      <c r="C1100" s="1" t="s">
        <v>86</v>
      </c>
      <c r="D1100" s="1" t="s">
        <v>87</v>
      </c>
      <c r="E1100" s="1" t="s">
        <v>30</v>
      </c>
      <c r="F1100" s="1" t="s">
        <v>95</v>
      </c>
      <c r="G1100" s="1" t="s">
        <v>2719</v>
      </c>
      <c r="H1100" s="1" t="s">
        <v>2720</v>
      </c>
      <c r="I1100" s="1" t="s">
        <v>7</v>
      </c>
      <c r="J1100" s="1" t="s">
        <v>2721</v>
      </c>
      <c r="K1100" s="1" t="s">
        <v>2722</v>
      </c>
      <c r="L1100" s="1" t="s">
        <v>2723</v>
      </c>
      <c r="M1100" s="1" t="s">
        <v>37</v>
      </c>
      <c r="N1100" s="2">
        <v>68625</v>
      </c>
      <c r="O1100" s="1" t="s">
        <v>38</v>
      </c>
      <c r="P1100" s="2">
        <v>68625</v>
      </c>
      <c r="Q1100" s="1" t="s">
        <v>93</v>
      </c>
      <c r="R1100" s="1" t="s">
        <v>94</v>
      </c>
      <c r="S1100" s="1" t="s">
        <v>54</v>
      </c>
      <c r="T1100" s="1" t="s">
        <v>42</v>
      </c>
      <c r="U1100" s="1" t="s">
        <v>43</v>
      </c>
      <c r="V1100" s="1" t="s">
        <v>55</v>
      </c>
      <c r="W1100" s="1" t="s">
        <v>56</v>
      </c>
      <c r="X1100" s="1" t="s">
        <v>43</v>
      </c>
      <c r="Y1100" s="2">
        <v>68625</v>
      </c>
      <c r="Z1100" s="1" t="s">
        <v>46</v>
      </c>
      <c r="AA1100" s="1" t="s">
        <v>77</v>
      </c>
    </row>
    <row r="1101" spans="1:27" x14ac:dyDescent="0.25">
      <c r="A1101" s="1" t="s">
        <v>2708</v>
      </c>
      <c r="B1101" s="1" t="s">
        <v>2709</v>
      </c>
      <c r="C1101" s="1" t="s">
        <v>86</v>
      </c>
      <c r="D1101" s="1" t="s">
        <v>87</v>
      </c>
      <c r="E1101" s="1" t="s">
        <v>30</v>
      </c>
      <c r="F1101" s="1" t="s">
        <v>95</v>
      </c>
      <c r="G1101" s="1" t="s">
        <v>4148</v>
      </c>
      <c r="H1101" s="1" t="s">
        <v>4149</v>
      </c>
      <c r="I1101" s="1" t="s">
        <v>7</v>
      </c>
      <c r="J1101" s="1" t="s">
        <v>4150</v>
      </c>
      <c r="K1101" s="1" t="s">
        <v>3406</v>
      </c>
      <c r="L1101" s="1" t="s">
        <v>3407</v>
      </c>
      <c r="M1101" s="1" t="s">
        <v>3402</v>
      </c>
      <c r="N1101" s="2">
        <v>491570</v>
      </c>
      <c r="O1101" s="1" t="s">
        <v>38</v>
      </c>
      <c r="P1101" s="2">
        <v>491570</v>
      </c>
      <c r="Q1101" s="1" t="s">
        <v>93</v>
      </c>
      <c r="R1101" s="1" t="s">
        <v>94</v>
      </c>
      <c r="S1101" s="1" t="s">
        <v>54</v>
      </c>
      <c r="T1101" s="1" t="s">
        <v>42</v>
      </c>
      <c r="U1101" s="1" t="s">
        <v>43</v>
      </c>
      <c r="V1101" s="1" t="s">
        <v>55</v>
      </c>
      <c r="W1101" s="1" t="s">
        <v>56</v>
      </c>
      <c r="X1101" s="1" t="s">
        <v>43</v>
      </c>
      <c r="Y1101" s="2">
        <v>491570</v>
      </c>
      <c r="Z1101" s="1" t="s">
        <v>46</v>
      </c>
      <c r="AA1101" s="1" t="s">
        <v>77</v>
      </c>
    </row>
    <row r="1102" spans="1:27" x14ac:dyDescent="0.25">
      <c r="A1102" s="1" t="s">
        <v>2708</v>
      </c>
      <c r="B1102" s="1" t="s">
        <v>2709</v>
      </c>
      <c r="C1102" s="1" t="s">
        <v>86</v>
      </c>
      <c r="D1102" s="1" t="s">
        <v>87</v>
      </c>
      <c r="E1102" s="1" t="s">
        <v>30</v>
      </c>
      <c r="F1102" s="1" t="s">
        <v>95</v>
      </c>
      <c r="G1102" s="1" t="s">
        <v>4151</v>
      </c>
      <c r="H1102" s="1" t="s">
        <v>4152</v>
      </c>
      <c r="I1102" s="1" t="s">
        <v>7</v>
      </c>
      <c r="J1102" s="1" t="s">
        <v>4153</v>
      </c>
      <c r="K1102" s="1" t="s">
        <v>3406</v>
      </c>
      <c r="L1102" s="1" t="s">
        <v>3407</v>
      </c>
      <c r="M1102" s="1" t="s">
        <v>3402</v>
      </c>
      <c r="N1102" s="2">
        <v>288798</v>
      </c>
      <c r="O1102" s="1" t="s">
        <v>38</v>
      </c>
      <c r="P1102" s="2">
        <v>288798</v>
      </c>
      <c r="Q1102" s="1" t="s">
        <v>93</v>
      </c>
      <c r="R1102" s="1" t="s">
        <v>94</v>
      </c>
      <c r="S1102" s="1" t="s">
        <v>54</v>
      </c>
      <c r="T1102" s="1" t="s">
        <v>42</v>
      </c>
      <c r="U1102" s="1" t="s">
        <v>43</v>
      </c>
      <c r="V1102" s="1" t="s">
        <v>55</v>
      </c>
      <c r="W1102" s="1" t="s">
        <v>56</v>
      </c>
      <c r="X1102" s="1" t="s">
        <v>95</v>
      </c>
      <c r="Y1102" s="2">
        <v>288798</v>
      </c>
      <c r="Z1102" s="1" t="s">
        <v>205</v>
      </c>
      <c r="AA1102" s="1" t="s">
        <v>77</v>
      </c>
    </row>
    <row r="1103" spans="1:27" x14ac:dyDescent="0.25">
      <c r="A1103" s="1" t="s">
        <v>2708</v>
      </c>
      <c r="B1103" s="1" t="s">
        <v>2709</v>
      </c>
      <c r="C1103" s="1" t="s">
        <v>86</v>
      </c>
      <c r="D1103" s="1" t="s">
        <v>87</v>
      </c>
      <c r="E1103" s="1" t="s">
        <v>30</v>
      </c>
      <c r="F1103" s="1" t="s">
        <v>112</v>
      </c>
      <c r="G1103" s="1" t="s">
        <v>5852</v>
      </c>
      <c r="H1103" s="1" t="s">
        <v>5853</v>
      </c>
      <c r="I1103" s="1" t="s">
        <v>7</v>
      </c>
      <c r="J1103" s="1" t="s">
        <v>5854</v>
      </c>
      <c r="K1103" s="1" t="s">
        <v>2841</v>
      </c>
      <c r="L1103" s="1" t="s">
        <v>2842</v>
      </c>
      <c r="M1103" s="1" t="s">
        <v>5053</v>
      </c>
      <c r="N1103" s="2">
        <v>51666.66</v>
      </c>
      <c r="O1103" s="1" t="s">
        <v>38</v>
      </c>
      <c r="P1103" s="2">
        <v>51666.66</v>
      </c>
      <c r="Q1103" s="1" t="s">
        <v>165</v>
      </c>
      <c r="R1103" s="1" t="s">
        <v>40</v>
      </c>
      <c r="S1103" s="1" t="s">
        <v>54</v>
      </c>
      <c r="T1103" s="1" t="s">
        <v>42</v>
      </c>
      <c r="U1103" s="1" t="s">
        <v>43</v>
      </c>
      <c r="V1103" s="1" t="s">
        <v>55</v>
      </c>
      <c r="W1103" s="1" t="s">
        <v>56</v>
      </c>
      <c r="X1103" s="1" t="s">
        <v>265</v>
      </c>
      <c r="Y1103" s="2">
        <v>51666.66</v>
      </c>
      <c r="Z1103" s="1" t="s">
        <v>205</v>
      </c>
      <c r="AA1103" s="1" t="s">
        <v>324</v>
      </c>
    </row>
    <row r="1104" spans="1:27" x14ac:dyDescent="0.25">
      <c r="A1104" s="1" t="s">
        <v>2708</v>
      </c>
      <c r="B1104" s="1" t="s">
        <v>2709</v>
      </c>
      <c r="C1104" s="1" t="s">
        <v>86</v>
      </c>
      <c r="D1104" s="1" t="s">
        <v>87</v>
      </c>
      <c r="E1104" s="1" t="s">
        <v>30</v>
      </c>
      <c r="F1104" s="1" t="s">
        <v>342</v>
      </c>
      <c r="G1104" s="1" t="s">
        <v>6407</v>
      </c>
      <c r="H1104" s="1" t="s">
        <v>6408</v>
      </c>
      <c r="I1104" s="1" t="s">
        <v>7</v>
      </c>
      <c r="J1104" s="1" t="s">
        <v>6409</v>
      </c>
      <c r="K1104" s="1" t="s">
        <v>256</v>
      </c>
      <c r="L1104" s="1" t="s">
        <v>257</v>
      </c>
      <c r="M1104" s="1" t="s">
        <v>5928</v>
      </c>
      <c r="N1104" s="2">
        <v>133417</v>
      </c>
      <c r="O1104" s="1" t="s">
        <v>38</v>
      </c>
      <c r="P1104" s="2">
        <v>133417</v>
      </c>
      <c r="Q1104" s="1" t="s">
        <v>165</v>
      </c>
      <c r="R1104" s="1" t="s">
        <v>40</v>
      </c>
      <c r="S1104" s="1" t="s">
        <v>54</v>
      </c>
      <c r="T1104" s="1" t="s">
        <v>42</v>
      </c>
      <c r="U1104" s="1" t="s">
        <v>43</v>
      </c>
      <c r="V1104" s="1" t="s">
        <v>55</v>
      </c>
      <c r="W1104" s="1" t="s">
        <v>56</v>
      </c>
      <c r="X1104" s="1" t="s">
        <v>58</v>
      </c>
      <c r="Y1104" s="2">
        <v>145502</v>
      </c>
      <c r="Z1104" s="1" t="s">
        <v>205</v>
      </c>
      <c r="AA1104" s="1" t="s">
        <v>324</v>
      </c>
    </row>
    <row r="1105" spans="1:27" x14ac:dyDescent="0.25">
      <c r="A1105" s="1" t="s">
        <v>1274</v>
      </c>
      <c r="B1105" s="1" t="s">
        <v>1275</v>
      </c>
      <c r="C1105" s="1" t="s">
        <v>86</v>
      </c>
      <c r="D1105" s="1" t="s">
        <v>87</v>
      </c>
      <c r="E1105" s="1" t="s">
        <v>30</v>
      </c>
      <c r="F1105" s="1" t="s">
        <v>141</v>
      </c>
      <c r="G1105" s="1" t="s">
        <v>1276</v>
      </c>
      <c r="H1105" s="1" t="s">
        <v>1277</v>
      </c>
      <c r="I1105" s="1" t="s">
        <v>7</v>
      </c>
      <c r="J1105" s="1" t="s">
        <v>1278</v>
      </c>
      <c r="K1105" s="1" t="s">
        <v>91</v>
      </c>
      <c r="L1105" s="1" t="s">
        <v>92</v>
      </c>
      <c r="M1105" s="1" t="s">
        <v>37</v>
      </c>
      <c r="N1105" s="2">
        <v>559600</v>
      </c>
      <c r="O1105" s="1" t="s">
        <v>38</v>
      </c>
      <c r="P1105" s="2">
        <v>559600</v>
      </c>
      <c r="Q1105" s="1" t="s">
        <v>93</v>
      </c>
      <c r="R1105" s="1" t="s">
        <v>94</v>
      </c>
      <c r="S1105" s="1" t="s">
        <v>54</v>
      </c>
      <c r="T1105" s="1" t="s">
        <v>42</v>
      </c>
      <c r="U1105" s="1" t="s">
        <v>43</v>
      </c>
      <c r="V1105" s="1" t="s">
        <v>55</v>
      </c>
      <c r="W1105" s="1" t="s">
        <v>56</v>
      </c>
      <c r="X1105" s="1" t="s">
        <v>43</v>
      </c>
      <c r="Y1105" s="2">
        <v>559600</v>
      </c>
      <c r="Z1105" s="1" t="s">
        <v>46</v>
      </c>
      <c r="AA1105" s="1" t="s">
        <v>183</v>
      </c>
    </row>
    <row r="1106" spans="1:27" x14ac:dyDescent="0.25">
      <c r="A1106" s="1" t="s">
        <v>1274</v>
      </c>
      <c r="B1106" s="1" t="s">
        <v>1275</v>
      </c>
      <c r="C1106" s="1" t="s">
        <v>86</v>
      </c>
      <c r="D1106" s="1" t="s">
        <v>87</v>
      </c>
      <c r="E1106" s="1" t="s">
        <v>30</v>
      </c>
      <c r="F1106" s="1" t="s">
        <v>386</v>
      </c>
      <c r="G1106" s="1" t="s">
        <v>1279</v>
      </c>
      <c r="H1106" s="1" t="s">
        <v>1280</v>
      </c>
      <c r="I1106" s="1" t="s">
        <v>7</v>
      </c>
      <c r="J1106" s="1" t="s">
        <v>1281</v>
      </c>
      <c r="K1106" s="1" t="s">
        <v>744</v>
      </c>
      <c r="L1106" s="1" t="s">
        <v>745</v>
      </c>
      <c r="M1106" s="1" t="s">
        <v>37</v>
      </c>
      <c r="N1106" s="2">
        <v>92000</v>
      </c>
      <c r="O1106" s="1" t="s">
        <v>38</v>
      </c>
      <c r="P1106" s="2">
        <v>92000</v>
      </c>
      <c r="Q1106" s="1" t="s">
        <v>165</v>
      </c>
      <c r="R1106" s="1" t="s">
        <v>40</v>
      </c>
      <c r="S1106" s="1" t="s">
        <v>54</v>
      </c>
      <c r="T1106" s="1" t="s">
        <v>42</v>
      </c>
      <c r="U1106" s="1" t="s">
        <v>43</v>
      </c>
      <c r="V1106" s="1" t="s">
        <v>55</v>
      </c>
      <c r="W1106" s="1" t="s">
        <v>56</v>
      </c>
      <c r="X1106" s="1" t="s">
        <v>386</v>
      </c>
      <c r="Y1106" s="2">
        <v>91500</v>
      </c>
      <c r="Z1106" s="1" t="s">
        <v>205</v>
      </c>
      <c r="AA1106" s="1" t="s">
        <v>228</v>
      </c>
    </row>
    <row r="1107" spans="1:27" x14ac:dyDescent="0.25">
      <c r="A1107" s="1" t="s">
        <v>1274</v>
      </c>
      <c r="B1107" s="1" t="s">
        <v>1275</v>
      </c>
      <c r="C1107" s="1" t="s">
        <v>86</v>
      </c>
      <c r="D1107" s="1" t="s">
        <v>87</v>
      </c>
      <c r="E1107" s="1" t="s">
        <v>30</v>
      </c>
      <c r="F1107" s="1" t="s">
        <v>145</v>
      </c>
      <c r="G1107" s="1" t="s">
        <v>1282</v>
      </c>
      <c r="H1107" s="1" t="s">
        <v>1283</v>
      </c>
      <c r="I1107" s="1" t="s">
        <v>7</v>
      </c>
      <c r="J1107" s="1" t="s">
        <v>1284</v>
      </c>
      <c r="K1107" s="1" t="s">
        <v>73</v>
      </c>
      <c r="L1107" s="1" t="s">
        <v>74</v>
      </c>
      <c r="M1107" s="1" t="s">
        <v>37</v>
      </c>
      <c r="N1107" s="2">
        <v>110000</v>
      </c>
      <c r="O1107" s="1" t="s">
        <v>38</v>
      </c>
      <c r="P1107" s="2">
        <v>110000</v>
      </c>
      <c r="Q1107" s="1" t="s">
        <v>165</v>
      </c>
      <c r="R1107" s="1" t="s">
        <v>40</v>
      </c>
      <c r="S1107" s="1" t="s">
        <v>54</v>
      </c>
      <c r="T1107" s="1" t="s">
        <v>42</v>
      </c>
      <c r="U1107" s="1" t="s">
        <v>43</v>
      </c>
      <c r="V1107" s="1" t="s">
        <v>55</v>
      </c>
      <c r="W1107" s="1" t="s">
        <v>56</v>
      </c>
      <c r="X1107" s="1" t="s">
        <v>149</v>
      </c>
      <c r="Y1107" s="2">
        <v>110000</v>
      </c>
      <c r="Z1107" s="1" t="s">
        <v>205</v>
      </c>
      <c r="AA1107" s="1" t="s">
        <v>228</v>
      </c>
    </row>
    <row r="1108" spans="1:27" x14ac:dyDescent="0.25">
      <c r="A1108" s="1" t="s">
        <v>1274</v>
      </c>
      <c r="B1108" s="1" t="s">
        <v>1275</v>
      </c>
      <c r="C1108" s="1" t="s">
        <v>86</v>
      </c>
      <c r="D1108" s="1" t="s">
        <v>87</v>
      </c>
      <c r="E1108" s="1" t="s">
        <v>30</v>
      </c>
      <c r="F1108" s="1" t="s">
        <v>273</v>
      </c>
      <c r="G1108" s="1" t="s">
        <v>1285</v>
      </c>
      <c r="H1108" s="1" t="s">
        <v>1286</v>
      </c>
      <c r="I1108" s="1" t="s">
        <v>7</v>
      </c>
      <c r="J1108" s="1" t="s">
        <v>1287</v>
      </c>
      <c r="K1108" s="1" t="s">
        <v>399</v>
      </c>
      <c r="L1108" s="1" t="s">
        <v>400</v>
      </c>
      <c r="M1108" s="1" t="s">
        <v>37</v>
      </c>
      <c r="N1108" s="2">
        <v>71000</v>
      </c>
      <c r="O1108" s="1" t="s">
        <v>38</v>
      </c>
      <c r="P1108" s="2">
        <v>71000</v>
      </c>
      <c r="Q1108" s="1" t="s">
        <v>165</v>
      </c>
      <c r="R1108" s="1" t="s">
        <v>40</v>
      </c>
      <c r="S1108" s="1" t="s">
        <v>54</v>
      </c>
      <c r="T1108" s="1" t="s">
        <v>42</v>
      </c>
      <c r="U1108" s="1" t="s">
        <v>43</v>
      </c>
      <c r="V1108" s="1" t="s">
        <v>55</v>
      </c>
      <c r="W1108" s="1" t="s">
        <v>56</v>
      </c>
      <c r="X1108" s="1" t="s">
        <v>273</v>
      </c>
      <c r="Y1108" s="2">
        <v>70550</v>
      </c>
      <c r="Z1108" s="1" t="s">
        <v>205</v>
      </c>
      <c r="AA1108" s="1" t="s">
        <v>190</v>
      </c>
    </row>
    <row r="1109" spans="1:27" x14ac:dyDescent="0.25">
      <c r="A1109" s="1" t="s">
        <v>1274</v>
      </c>
      <c r="B1109" s="1" t="s">
        <v>1275</v>
      </c>
      <c r="C1109" s="1" t="s">
        <v>86</v>
      </c>
      <c r="D1109" s="1" t="s">
        <v>87</v>
      </c>
      <c r="E1109" s="1" t="s">
        <v>30</v>
      </c>
      <c r="F1109" s="1" t="s">
        <v>112</v>
      </c>
      <c r="G1109" s="1" t="s">
        <v>1288</v>
      </c>
      <c r="H1109" s="1" t="s">
        <v>1289</v>
      </c>
      <c r="I1109" s="1" t="s">
        <v>7</v>
      </c>
      <c r="J1109" s="1" t="s">
        <v>1290</v>
      </c>
      <c r="K1109" s="1" t="s">
        <v>744</v>
      </c>
      <c r="L1109" s="1" t="s">
        <v>745</v>
      </c>
      <c r="M1109" s="1" t="s">
        <v>37</v>
      </c>
      <c r="N1109" s="2">
        <v>52000</v>
      </c>
      <c r="O1109" s="1" t="s">
        <v>38</v>
      </c>
      <c r="P1109" s="2">
        <v>52000</v>
      </c>
      <c r="Q1109" s="1" t="s">
        <v>165</v>
      </c>
      <c r="R1109" s="1" t="s">
        <v>40</v>
      </c>
      <c r="S1109" s="1" t="s">
        <v>54</v>
      </c>
      <c r="T1109" s="1" t="s">
        <v>42</v>
      </c>
      <c r="U1109" s="1" t="s">
        <v>43</v>
      </c>
      <c r="V1109" s="1" t="s">
        <v>55</v>
      </c>
      <c r="W1109" s="1" t="s">
        <v>56</v>
      </c>
      <c r="X1109" s="1" t="s">
        <v>43</v>
      </c>
      <c r="Y1109" s="2" t="s">
        <v>43</v>
      </c>
      <c r="Z1109" s="1" t="s">
        <v>46</v>
      </c>
      <c r="AA1109" s="1" t="s">
        <v>183</v>
      </c>
    </row>
    <row r="1110" spans="1:27" x14ac:dyDescent="0.25">
      <c r="A1110" s="1" t="s">
        <v>1274</v>
      </c>
      <c r="B1110" s="1" t="s">
        <v>1275</v>
      </c>
      <c r="C1110" s="1" t="s">
        <v>86</v>
      </c>
      <c r="D1110" s="1" t="s">
        <v>87</v>
      </c>
      <c r="E1110" s="1" t="s">
        <v>30</v>
      </c>
      <c r="F1110" s="1" t="s">
        <v>174</v>
      </c>
      <c r="G1110" s="1" t="s">
        <v>3148</v>
      </c>
      <c r="H1110" s="1" t="s">
        <v>3149</v>
      </c>
      <c r="I1110" s="1" t="s">
        <v>7</v>
      </c>
      <c r="J1110" s="1" t="s">
        <v>3150</v>
      </c>
      <c r="K1110" s="1" t="s">
        <v>3053</v>
      </c>
      <c r="L1110" s="1" t="s">
        <v>3054</v>
      </c>
      <c r="M1110" s="1" t="s">
        <v>3055</v>
      </c>
      <c r="N1110" s="2">
        <v>134415</v>
      </c>
      <c r="O1110" s="1" t="s">
        <v>38</v>
      </c>
      <c r="P1110" s="2">
        <v>134415</v>
      </c>
      <c r="Q1110" s="1" t="s">
        <v>83</v>
      </c>
      <c r="R1110" s="1" t="s">
        <v>40</v>
      </c>
      <c r="S1110" s="1" t="s">
        <v>54</v>
      </c>
      <c r="T1110" s="1" t="s">
        <v>42</v>
      </c>
      <c r="U1110" s="1" t="s">
        <v>43</v>
      </c>
      <c r="V1110" s="1" t="s">
        <v>55</v>
      </c>
      <c r="W1110" s="1" t="s">
        <v>56</v>
      </c>
      <c r="X1110" s="1" t="s">
        <v>43</v>
      </c>
      <c r="Y1110" s="2" t="s">
        <v>43</v>
      </c>
      <c r="Z1110" s="1" t="s">
        <v>46</v>
      </c>
      <c r="AA1110" s="1" t="s">
        <v>112</v>
      </c>
    </row>
    <row r="1111" spans="1:27" x14ac:dyDescent="0.25">
      <c r="A1111" s="1" t="s">
        <v>1274</v>
      </c>
      <c r="B1111" s="1" t="s">
        <v>1275</v>
      </c>
      <c r="C1111" s="1" t="s">
        <v>86</v>
      </c>
      <c r="D1111" s="1" t="s">
        <v>87</v>
      </c>
      <c r="E1111" s="1" t="s">
        <v>30</v>
      </c>
      <c r="F1111" s="1" t="s">
        <v>57</v>
      </c>
      <c r="G1111" s="1" t="s">
        <v>5463</v>
      </c>
      <c r="H1111" s="1" t="s">
        <v>5464</v>
      </c>
      <c r="I1111" s="1" t="s">
        <v>7</v>
      </c>
      <c r="J1111" s="1" t="s">
        <v>5465</v>
      </c>
      <c r="K1111" s="1" t="s">
        <v>2833</v>
      </c>
      <c r="L1111" s="1" t="s">
        <v>2834</v>
      </c>
      <c r="M1111" s="1" t="s">
        <v>5053</v>
      </c>
      <c r="N1111" s="2">
        <v>89000</v>
      </c>
      <c r="O1111" s="1" t="s">
        <v>38</v>
      </c>
      <c r="P1111" s="2">
        <v>89000</v>
      </c>
      <c r="Q1111" s="1" t="s">
        <v>93</v>
      </c>
      <c r="R1111" s="1" t="s">
        <v>94</v>
      </c>
      <c r="S1111" s="1" t="s">
        <v>54</v>
      </c>
      <c r="T1111" s="1" t="s">
        <v>42</v>
      </c>
      <c r="U1111" s="1" t="s">
        <v>43</v>
      </c>
      <c r="V1111" s="1" t="s">
        <v>55</v>
      </c>
      <c r="W1111" s="1" t="s">
        <v>56</v>
      </c>
      <c r="X1111" s="1" t="s">
        <v>43</v>
      </c>
      <c r="Y1111" s="2">
        <v>89000</v>
      </c>
      <c r="Z1111" s="1" t="s">
        <v>46</v>
      </c>
      <c r="AA1111" s="1" t="s">
        <v>47</v>
      </c>
    </row>
    <row r="1112" spans="1:27" x14ac:dyDescent="0.25">
      <c r="A1112" s="1" t="s">
        <v>1274</v>
      </c>
      <c r="B1112" s="1" t="s">
        <v>1275</v>
      </c>
      <c r="C1112" s="1" t="s">
        <v>86</v>
      </c>
      <c r="D1112" s="1" t="s">
        <v>87</v>
      </c>
      <c r="E1112" s="1" t="s">
        <v>30</v>
      </c>
      <c r="F1112" s="1" t="s">
        <v>64</v>
      </c>
      <c r="G1112" s="1" t="s">
        <v>5466</v>
      </c>
      <c r="H1112" s="1" t="s">
        <v>5467</v>
      </c>
      <c r="I1112" s="1" t="s">
        <v>7</v>
      </c>
      <c r="J1112" s="1" t="s">
        <v>5468</v>
      </c>
      <c r="K1112" s="1" t="s">
        <v>5100</v>
      </c>
      <c r="L1112" s="1" t="s">
        <v>5101</v>
      </c>
      <c r="M1112" s="1" t="s">
        <v>5053</v>
      </c>
      <c r="N1112" s="2">
        <v>153500</v>
      </c>
      <c r="O1112" s="1" t="s">
        <v>38</v>
      </c>
      <c r="P1112" s="2">
        <v>153500</v>
      </c>
      <c r="Q1112" s="1" t="s">
        <v>83</v>
      </c>
      <c r="R1112" s="1" t="s">
        <v>40</v>
      </c>
      <c r="S1112" s="1" t="s">
        <v>54</v>
      </c>
      <c r="T1112" s="1" t="s">
        <v>42</v>
      </c>
      <c r="U1112" s="1" t="s">
        <v>43</v>
      </c>
      <c r="V1112" s="1" t="s">
        <v>55</v>
      </c>
      <c r="W1112" s="1" t="s">
        <v>56</v>
      </c>
      <c r="X1112" s="1" t="s">
        <v>43</v>
      </c>
      <c r="Y1112" s="2" t="s">
        <v>43</v>
      </c>
      <c r="Z1112" s="1" t="s">
        <v>46</v>
      </c>
      <c r="AA1112" s="1" t="s">
        <v>64</v>
      </c>
    </row>
    <row r="1113" spans="1:27" x14ac:dyDescent="0.25">
      <c r="A1113" s="1" t="s">
        <v>1841</v>
      </c>
      <c r="B1113" s="1" t="s">
        <v>1842</v>
      </c>
      <c r="C1113" s="1" t="s">
        <v>86</v>
      </c>
      <c r="D1113" s="1" t="s">
        <v>87</v>
      </c>
      <c r="E1113" s="1" t="s">
        <v>30</v>
      </c>
      <c r="F1113" s="1" t="s">
        <v>141</v>
      </c>
      <c r="G1113" s="1" t="s">
        <v>1843</v>
      </c>
      <c r="H1113" s="1" t="s">
        <v>1844</v>
      </c>
      <c r="I1113" s="1" t="s">
        <v>7</v>
      </c>
      <c r="J1113" s="1" t="s">
        <v>1845</v>
      </c>
      <c r="K1113" s="1" t="s">
        <v>1846</v>
      </c>
      <c r="L1113" s="1" t="s">
        <v>1847</v>
      </c>
      <c r="M1113" s="1" t="s">
        <v>37</v>
      </c>
      <c r="N1113" s="2">
        <v>3180000</v>
      </c>
      <c r="O1113" s="1" t="s">
        <v>38</v>
      </c>
      <c r="P1113" s="2">
        <v>3180000</v>
      </c>
      <c r="Q1113" s="1" t="s">
        <v>83</v>
      </c>
      <c r="R1113" s="1" t="s">
        <v>40</v>
      </c>
      <c r="S1113" s="1" t="s">
        <v>54</v>
      </c>
      <c r="T1113" s="1" t="s">
        <v>42</v>
      </c>
      <c r="U1113" s="1" t="s">
        <v>43</v>
      </c>
      <c r="V1113" s="1" t="s">
        <v>55</v>
      </c>
      <c r="W1113" s="1" t="s">
        <v>56</v>
      </c>
      <c r="X1113" s="1" t="s">
        <v>43</v>
      </c>
      <c r="Y1113" s="2" t="s">
        <v>43</v>
      </c>
      <c r="Z1113" s="1" t="s">
        <v>46</v>
      </c>
      <c r="AA1113" s="1" t="s">
        <v>289</v>
      </c>
    </row>
    <row r="1114" spans="1:27" x14ac:dyDescent="0.25">
      <c r="A1114" s="1" t="s">
        <v>1841</v>
      </c>
      <c r="B1114" s="1" t="s">
        <v>1842</v>
      </c>
      <c r="C1114" s="1" t="s">
        <v>86</v>
      </c>
      <c r="D1114" s="1" t="s">
        <v>87</v>
      </c>
      <c r="E1114" s="1" t="s">
        <v>30</v>
      </c>
      <c r="F1114" s="1" t="s">
        <v>386</v>
      </c>
      <c r="G1114" s="1" t="s">
        <v>1848</v>
      </c>
      <c r="H1114" s="1" t="s">
        <v>1849</v>
      </c>
      <c r="I1114" s="1" t="s">
        <v>7</v>
      </c>
      <c r="J1114" s="1" t="s">
        <v>1850</v>
      </c>
      <c r="K1114" s="1" t="s">
        <v>52</v>
      </c>
      <c r="L1114" s="1" t="s">
        <v>53</v>
      </c>
      <c r="M1114" s="1" t="s">
        <v>37</v>
      </c>
      <c r="N1114" s="2">
        <v>210600</v>
      </c>
      <c r="O1114" s="1" t="s">
        <v>38</v>
      </c>
      <c r="P1114" s="2">
        <v>210600</v>
      </c>
      <c r="Q1114" s="1" t="s">
        <v>83</v>
      </c>
      <c r="R1114" s="1" t="s">
        <v>40</v>
      </c>
      <c r="S1114" s="1" t="s">
        <v>54</v>
      </c>
      <c r="T1114" s="1" t="s">
        <v>42</v>
      </c>
      <c r="U1114" s="1" t="s">
        <v>43</v>
      </c>
      <c r="V1114" s="1" t="s">
        <v>55</v>
      </c>
      <c r="W1114" s="1" t="s">
        <v>56</v>
      </c>
      <c r="X1114" s="1" t="s">
        <v>43</v>
      </c>
      <c r="Y1114" s="2" t="s">
        <v>43</v>
      </c>
      <c r="Z1114" s="1" t="s">
        <v>46</v>
      </c>
      <c r="AA1114" s="1" t="s">
        <v>386</v>
      </c>
    </row>
    <row r="1115" spans="1:27" x14ac:dyDescent="0.25">
      <c r="A1115" s="1" t="s">
        <v>1841</v>
      </c>
      <c r="B1115" s="1" t="s">
        <v>1842</v>
      </c>
      <c r="C1115" s="1" t="s">
        <v>86</v>
      </c>
      <c r="D1115" s="1" t="s">
        <v>87</v>
      </c>
      <c r="E1115" s="1" t="s">
        <v>30</v>
      </c>
      <c r="F1115" s="1" t="s">
        <v>174</v>
      </c>
      <c r="G1115" s="1" t="s">
        <v>1851</v>
      </c>
      <c r="H1115" s="1" t="s">
        <v>1852</v>
      </c>
      <c r="I1115" s="1" t="s">
        <v>7</v>
      </c>
      <c r="J1115" s="1" t="s">
        <v>1853</v>
      </c>
      <c r="K1115" s="1" t="s">
        <v>615</v>
      </c>
      <c r="L1115" s="1" t="s">
        <v>616</v>
      </c>
      <c r="M1115" s="1" t="s">
        <v>37</v>
      </c>
      <c r="N1115" s="2">
        <v>299999</v>
      </c>
      <c r="O1115" s="1" t="s">
        <v>38</v>
      </c>
      <c r="P1115" s="2">
        <v>299999</v>
      </c>
      <c r="Q1115" s="1" t="s">
        <v>83</v>
      </c>
      <c r="R1115" s="1" t="s">
        <v>40</v>
      </c>
      <c r="S1115" s="1" t="s">
        <v>41</v>
      </c>
      <c r="T1115" s="1" t="s">
        <v>42</v>
      </c>
      <c r="U1115" s="1" t="s">
        <v>43</v>
      </c>
      <c r="V1115" s="1" t="s">
        <v>44</v>
      </c>
      <c r="W1115" s="1" t="s">
        <v>45</v>
      </c>
      <c r="X1115" s="1" t="s">
        <v>43</v>
      </c>
      <c r="Y1115" s="2" t="s">
        <v>43</v>
      </c>
      <c r="Z1115" s="1" t="s">
        <v>46</v>
      </c>
      <c r="AA1115" s="1" t="s">
        <v>174</v>
      </c>
    </row>
    <row r="1116" spans="1:27" x14ac:dyDescent="0.25">
      <c r="A1116" s="1" t="s">
        <v>1841</v>
      </c>
      <c r="B1116" s="1" t="s">
        <v>1842</v>
      </c>
      <c r="C1116" s="1" t="s">
        <v>86</v>
      </c>
      <c r="D1116" s="1" t="s">
        <v>87</v>
      </c>
      <c r="E1116" s="1" t="s">
        <v>30</v>
      </c>
      <c r="F1116" s="1" t="s">
        <v>174</v>
      </c>
      <c r="G1116" s="1" t="s">
        <v>1854</v>
      </c>
      <c r="H1116" s="1" t="s">
        <v>1855</v>
      </c>
      <c r="I1116" s="1" t="s">
        <v>7</v>
      </c>
      <c r="J1116" s="1" t="s">
        <v>1856</v>
      </c>
      <c r="K1116" s="1" t="s">
        <v>615</v>
      </c>
      <c r="L1116" s="1" t="s">
        <v>616</v>
      </c>
      <c r="M1116" s="1" t="s">
        <v>37</v>
      </c>
      <c r="N1116" s="2">
        <v>149999</v>
      </c>
      <c r="O1116" s="1" t="s">
        <v>38</v>
      </c>
      <c r="P1116" s="2">
        <v>149999</v>
      </c>
      <c r="Q1116" s="1" t="s">
        <v>83</v>
      </c>
      <c r="R1116" s="1" t="s">
        <v>40</v>
      </c>
      <c r="S1116" s="1" t="s">
        <v>41</v>
      </c>
      <c r="T1116" s="1" t="s">
        <v>42</v>
      </c>
      <c r="U1116" s="1" t="s">
        <v>43</v>
      </c>
      <c r="V1116" s="1" t="s">
        <v>44</v>
      </c>
      <c r="W1116" s="1" t="s">
        <v>45</v>
      </c>
      <c r="X1116" s="1" t="s">
        <v>43</v>
      </c>
      <c r="Y1116" s="2" t="s">
        <v>43</v>
      </c>
      <c r="Z1116" s="1" t="s">
        <v>46</v>
      </c>
      <c r="AA1116" s="1" t="s">
        <v>174</v>
      </c>
    </row>
    <row r="1117" spans="1:27" x14ac:dyDescent="0.25">
      <c r="A1117" s="1" t="s">
        <v>1841</v>
      </c>
      <c r="B1117" s="1" t="s">
        <v>1842</v>
      </c>
      <c r="C1117" s="1" t="s">
        <v>86</v>
      </c>
      <c r="D1117" s="1" t="s">
        <v>87</v>
      </c>
      <c r="E1117" s="1" t="s">
        <v>30</v>
      </c>
      <c r="F1117" s="1" t="s">
        <v>77</v>
      </c>
      <c r="G1117" s="1" t="s">
        <v>1857</v>
      </c>
      <c r="H1117" s="1" t="s">
        <v>1858</v>
      </c>
      <c r="I1117" s="1" t="s">
        <v>7</v>
      </c>
      <c r="J1117" s="1" t="s">
        <v>1859</v>
      </c>
      <c r="K1117" s="1" t="s">
        <v>1370</v>
      </c>
      <c r="L1117" s="1" t="s">
        <v>1371</v>
      </c>
      <c r="M1117" s="1" t="s">
        <v>37</v>
      </c>
      <c r="N1117" s="2">
        <v>149900</v>
      </c>
      <c r="O1117" s="1" t="s">
        <v>38</v>
      </c>
      <c r="P1117" s="2">
        <v>149900</v>
      </c>
      <c r="Q1117" s="1" t="s">
        <v>83</v>
      </c>
      <c r="R1117" s="1" t="s">
        <v>40</v>
      </c>
      <c r="S1117" s="1" t="s">
        <v>41</v>
      </c>
      <c r="T1117" s="1" t="s">
        <v>42</v>
      </c>
      <c r="U1117" s="1" t="s">
        <v>43</v>
      </c>
      <c r="V1117" s="1" t="s">
        <v>44</v>
      </c>
      <c r="W1117" s="1" t="s">
        <v>45</v>
      </c>
      <c r="X1117" s="1" t="s">
        <v>43</v>
      </c>
      <c r="Y1117" s="2" t="s">
        <v>43</v>
      </c>
      <c r="Z1117" s="1" t="s">
        <v>46</v>
      </c>
      <c r="AA1117" s="1" t="s">
        <v>77</v>
      </c>
    </row>
    <row r="1118" spans="1:27" x14ac:dyDescent="0.25">
      <c r="A1118" s="1" t="s">
        <v>1841</v>
      </c>
      <c r="B1118" s="1" t="s">
        <v>1842</v>
      </c>
      <c r="C1118" s="1" t="s">
        <v>86</v>
      </c>
      <c r="D1118" s="1" t="s">
        <v>87</v>
      </c>
      <c r="E1118" s="1" t="s">
        <v>30</v>
      </c>
      <c r="F1118" s="1" t="s">
        <v>76</v>
      </c>
      <c r="G1118" s="1" t="s">
        <v>1860</v>
      </c>
      <c r="H1118" s="1" t="s">
        <v>1861</v>
      </c>
      <c r="I1118" s="1" t="s">
        <v>7</v>
      </c>
      <c r="J1118" s="1" t="s">
        <v>1862</v>
      </c>
      <c r="K1118" s="1" t="s">
        <v>615</v>
      </c>
      <c r="L1118" s="1" t="s">
        <v>616</v>
      </c>
      <c r="M1118" s="1" t="s">
        <v>37</v>
      </c>
      <c r="N1118" s="2">
        <v>149999</v>
      </c>
      <c r="O1118" s="1" t="s">
        <v>38</v>
      </c>
      <c r="P1118" s="2">
        <v>149999</v>
      </c>
      <c r="Q1118" s="1" t="s">
        <v>83</v>
      </c>
      <c r="R1118" s="1" t="s">
        <v>40</v>
      </c>
      <c r="S1118" s="1" t="s">
        <v>41</v>
      </c>
      <c r="T1118" s="1" t="s">
        <v>42</v>
      </c>
      <c r="U1118" s="1" t="s">
        <v>43</v>
      </c>
      <c r="V1118" s="1" t="s">
        <v>44</v>
      </c>
      <c r="W1118" s="1" t="s">
        <v>45</v>
      </c>
      <c r="X1118" s="1" t="s">
        <v>43</v>
      </c>
      <c r="Y1118" s="2" t="s">
        <v>43</v>
      </c>
      <c r="Z1118" s="1" t="s">
        <v>46</v>
      </c>
      <c r="AA1118" s="1" t="s">
        <v>76</v>
      </c>
    </row>
    <row r="1119" spans="1:27" x14ac:dyDescent="0.25">
      <c r="A1119" s="1" t="s">
        <v>1841</v>
      </c>
      <c r="B1119" s="1" t="s">
        <v>1842</v>
      </c>
      <c r="C1119" s="1" t="s">
        <v>86</v>
      </c>
      <c r="D1119" s="1" t="s">
        <v>87</v>
      </c>
      <c r="E1119" s="1" t="s">
        <v>30</v>
      </c>
      <c r="F1119" s="1" t="s">
        <v>77</v>
      </c>
      <c r="G1119" s="1" t="s">
        <v>3752</v>
      </c>
      <c r="H1119" s="1" t="s">
        <v>3753</v>
      </c>
      <c r="I1119" s="1" t="s">
        <v>7</v>
      </c>
      <c r="J1119" s="1" t="s">
        <v>3754</v>
      </c>
      <c r="K1119" s="1" t="s">
        <v>135</v>
      </c>
      <c r="L1119" s="1" t="s">
        <v>136</v>
      </c>
      <c r="M1119" s="1" t="s">
        <v>3402</v>
      </c>
      <c r="N1119" s="2">
        <v>113000</v>
      </c>
      <c r="O1119" s="1" t="s">
        <v>38</v>
      </c>
      <c r="P1119" s="2">
        <v>113000</v>
      </c>
      <c r="Q1119" s="1" t="s">
        <v>83</v>
      </c>
      <c r="R1119" s="1" t="s">
        <v>40</v>
      </c>
      <c r="S1119" s="1" t="s">
        <v>54</v>
      </c>
      <c r="T1119" s="1" t="s">
        <v>42</v>
      </c>
      <c r="U1119" s="1" t="s">
        <v>43</v>
      </c>
      <c r="V1119" s="1" t="s">
        <v>55</v>
      </c>
      <c r="W1119" s="1" t="s">
        <v>56</v>
      </c>
      <c r="X1119" s="1" t="s">
        <v>43</v>
      </c>
      <c r="Y1119" s="2" t="s">
        <v>43</v>
      </c>
      <c r="Z1119" s="1" t="s">
        <v>46</v>
      </c>
      <c r="AA1119" s="1" t="s">
        <v>77</v>
      </c>
    </row>
    <row r="1120" spans="1:27" x14ac:dyDescent="0.25">
      <c r="A1120" s="1" t="s">
        <v>1841</v>
      </c>
      <c r="B1120" s="1" t="s">
        <v>1842</v>
      </c>
      <c r="C1120" s="1" t="s">
        <v>86</v>
      </c>
      <c r="D1120" s="1" t="s">
        <v>87</v>
      </c>
      <c r="E1120" s="1" t="s">
        <v>30</v>
      </c>
      <c r="F1120" s="1" t="s">
        <v>47</v>
      </c>
      <c r="G1120" s="1" t="s">
        <v>5638</v>
      </c>
      <c r="H1120" s="1" t="s">
        <v>5639</v>
      </c>
      <c r="I1120" s="1" t="s">
        <v>7</v>
      </c>
      <c r="J1120" s="1" t="s">
        <v>5640</v>
      </c>
      <c r="K1120" s="1" t="s">
        <v>2833</v>
      </c>
      <c r="L1120" s="1" t="s">
        <v>2834</v>
      </c>
      <c r="M1120" s="1" t="s">
        <v>5053</v>
      </c>
      <c r="N1120" s="2">
        <v>149000</v>
      </c>
      <c r="O1120" s="1" t="s">
        <v>38</v>
      </c>
      <c r="P1120" s="2">
        <v>149000</v>
      </c>
      <c r="Q1120" s="1" t="s">
        <v>83</v>
      </c>
      <c r="R1120" s="1" t="s">
        <v>40</v>
      </c>
      <c r="S1120" s="1" t="s">
        <v>54</v>
      </c>
      <c r="T1120" s="1" t="s">
        <v>42</v>
      </c>
      <c r="U1120" s="1" t="s">
        <v>43</v>
      </c>
      <c r="V1120" s="1" t="s">
        <v>55</v>
      </c>
      <c r="W1120" s="1" t="s">
        <v>56</v>
      </c>
      <c r="X1120" s="1" t="s">
        <v>43</v>
      </c>
      <c r="Y1120" s="2" t="s">
        <v>43</v>
      </c>
      <c r="Z1120" s="1" t="s">
        <v>46</v>
      </c>
      <c r="AA1120" s="1" t="s">
        <v>47</v>
      </c>
    </row>
    <row r="1121" spans="1:27" x14ac:dyDescent="0.25">
      <c r="A1121" s="1" t="s">
        <v>1841</v>
      </c>
      <c r="B1121" s="1" t="s">
        <v>1842</v>
      </c>
      <c r="C1121" s="1" t="s">
        <v>86</v>
      </c>
      <c r="D1121" s="1" t="s">
        <v>87</v>
      </c>
      <c r="E1121" s="1" t="s">
        <v>30</v>
      </c>
      <c r="F1121" s="1" t="s">
        <v>109</v>
      </c>
      <c r="G1121" s="1" t="s">
        <v>5641</v>
      </c>
      <c r="H1121" s="1" t="s">
        <v>5642</v>
      </c>
      <c r="I1121" s="1" t="s">
        <v>7</v>
      </c>
      <c r="J1121" s="1" t="s">
        <v>5643</v>
      </c>
      <c r="K1121" s="1" t="s">
        <v>2841</v>
      </c>
      <c r="L1121" s="1" t="s">
        <v>2842</v>
      </c>
      <c r="M1121" s="1" t="s">
        <v>5053</v>
      </c>
      <c r="N1121" s="2">
        <v>2885743.6</v>
      </c>
      <c r="O1121" s="1" t="s">
        <v>38</v>
      </c>
      <c r="P1121" s="2">
        <v>2885743.6</v>
      </c>
      <c r="Q1121" s="1" t="s">
        <v>93</v>
      </c>
      <c r="R1121" s="1" t="s">
        <v>94</v>
      </c>
      <c r="S1121" s="1" t="s">
        <v>54</v>
      </c>
      <c r="T1121" s="1" t="s">
        <v>42</v>
      </c>
      <c r="U1121" s="1" t="s">
        <v>43</v>
      </c>
      <c r="V1121" s="1" t="s">
        <v>55</v>
      </c>
      <c r="W1121" s="1" t="s">
        <v>56</v>
      </c>
      <c r="X1121" s="1" t="s">
        <v>43</v>
      </c>
      <c r="Y1121" s="2">
        <v>2885743.6</v>
      </c>
      <c r="Z1121" s="1" t="s">
        <v>46</v>
      </c>
      <c r="AA1121" s="1" t="s">
        <v>109</v>
      </c>
    </row>
    <row r="1122" spans="1:27" x14ac:dyDescent="0.25">
      <c r="A1122" s="1" t="s">
        <v>1841</v>
      </c>
      <c r="B1122" s="1" t="s">
        <v>1842</v>
      </c>
      <c r="C1122" s="1" t="s">
        <v>86</v>
      </c>
      <c r="D1122" s="1" t="s">
        <v>87</v>
      </c>
      <c r="E1122" s="1" t="s">
        <v>30</v>
      </c>
      <c r="F1122" s="1" t="s">
        <v>109</v>
      </c>
      <c r="G1122" s="1" t="s">
        <v>5644</v>
      </c>
      <c r="H1122" s="1" t="s">
        <v>5645</v>
      </c>
      <c r="I1122" s="1" t="s">
        <v>7</v>
      </c>
      <c r="J1122" s="1" t="s">
        <v>5643</v>
      </c>
      <c r="K1122" s="1" t="s">
        <v>2841</v>
      </c>
      <c r="L1122" s="1" t="s">
        <v>2842</v>
      </c>
      <c r="M1122" s="1" t="s">
        <v>5053</v>
      </c>
      <c r="N1122" s="2">
        <v>1132065.5</v>
      </c>
      <c r="O1122" s="1" t="s">
        <v>38</v>
      </c>
      <c r="P1122" s="2">
        <v>1132065.5</v>
      </c>
      <c r="Q1122" s="1" t="s">
        <v>93</v>
      </c>
      <c r="R1122" s="1" t="s">
        <v>94</v>
      </c>
      <c r="S1122" s="1" t="s">
        <v>54</v>
      </c>
      <c r="T1122" s="1" t="s">
        <v>42</v>
      </c>
      <c r="U1122" s="1" t="s">
        <v>43</v>
      </c>
      <c r="V1122" s="1" t="s">
        <v>55</v>
      </c>
      <c r="W1122" s="1" t="s">
        <v>56</v>
      </c>
      <c r="X1122" s="1" t="s">
        <v>43</v>
      </c>
      <c r="Y1122" s="2">
        <v>1132065.5</v>
      </c>
      <c r="Z1122" s="1" t="s">
        <v>46</v>
      </c>
      <c r="AA1122" s="1" t="s">
        <v>109</v>
      </c>
    </row>
    <row r="1123" spans="1:27" x14ac:dyDescent="0.25">
      <c r="A1123" s="1" t="s">
        <v>1841</v>
      </c>
      <c r="B1123" s="1" t="s">
        <v>1842</v>
      </c>
      <c r="C1123" s="1" t="s">
        <v>86</v>
      </c>
      <c r="D1123" s="1" t="s">
        <v>87</v>
      </c>
      <c r="E1123" s="1" t="s">
        <v>30</v>
      </c>
      <c r="F1123" s="1" t="s">
        <v>95</v>
      </c>
      <c r="G1123" s="1" t="s">
        <v>5646</v>
      </c>
      <c r="H1123" s="1" t="s">
        <v>5647</v>
      </c>
      <c r="I1123" s="1" t="s">
        <v>7</v>
      </c>
      <c r="J1123" s="1" t="s">
        <v>5648</v>
      </c>
      <c r="K1123" s="1" t="s">
        <v>2841</v>
      </c>
      <c r="L1123" s="1" t="s">
        <v>2842</v>
      </c>
      <c r="M1123" s="1" t="s">
        <v>5053</v>
      </c>
      <c r="N1123" s="2">
        <v>80000</v>
      </c>
      <c r="O1123" s="1" t="s">
        <v>38</v>
      </c>
      <c r="P1123" s="2">
        <v>80000</v>
      </c>
      <c r="Q1123" s="1" t="s">
        <v>93</v>
      </c>
      <c r="R1123" s="1" t="s">
        <v>94</v>
      </c>
      <c r="S1123" s="1" t="s">
        <v>54</v>
      </c>
      <c r="T1123" s="1" t="s">
        <v>42</v>
      </c>
      <c r="U1123" s="1" t="s">
        <v>43</v>
      </c>
      <c r="V1123" s="1" t="s">
        <v>55</v>
      </c>
      <c r="W1123" s="1" t="s">
        <v>56</v>
      </c>
      <c r="X1123" s="1" t="s">
        <v>43</v>
      </c>
      <c r="Y1123" s="2">
        <v>80000</v>
      </c>
      <c r="Z1123" s="1" t="s">
        <v>46</v>
      </c>
      <c r="AA1123" s="1" t="s">
        <v>95</v>
      </c>
    </row>
    <row r="1124" spans="1:27" x14ac:dyDescent="0.25">
      <c r="A1124" s="1" t="s">
        <v>1841</v>
      </c>
      <c r="B1124" s="1" t="s">
        <v>1842</v>
      </c>
      <c r="C1124" s="1" t="s">
        <v>86</v>
      </c>
      <c r="D1124" s="1" t="s">
        <v>87</v>
      </c>
      <c r="E1124" s="1" t="s">
        <v>30</v>
      </c>
      <c r="F1124" s="1" t="s">
        <v>228</v>
      </c>
      <c r="G1124" s="1" t="s">
        <v>5649</v>
      </c>
      <c r="H1124" s="1" t="s">
        <v>5650</v>
      </c>
      <c r="I1124" s="1" t="s">
        <v>7</v>
      </c>
      <c r="J1124" s="1" t="s">
        <v>5651</v>
      </c>
      <c r="K1124" s="1" t="s">
        <v>2841</v>
      </c>
      <c r="L1124" s="1" t="s">
        <v>2842</v>
      </c>
      <c r="M1124" s="1" t="s">
        <v>5053</v>
      </c>
      <c r="N1124" s="2">
        <v>143437</v>
      </c>
      <c r="O1124" s="1" t="s">
        <v>38</v>
      </c>
      <c r="P1124" s="2">
        <v>143437</v>
      </c>
      <c r="Q1124" s="1" t="s">
        <v>93</v>
      </c>
      <c r="R1124" s="1" t="s">
        <v>94</v>
      </c>
      <c r="S1124" s="1" t="s">
        <v>54</v>
      </c>
      <c r="T1124" s="1" t="s">
        <v>42</v>
      </c>
      <c r="U1124" s="1" t="s">
        <v>43</v>
      </c>
      <c r="V1124" s="1" t="s">
        <v>55</v>
      </c>
      <c r="W1124" s="1" t="s">
        <v>56</v>
      </c>
      <c r="X1124" s="1" t="s">
        <v>43</v>
      </c>
      <c r="Y1124" s="2">
        <v>143437</v>
      </c>
      <c r="Z1124" s="1" t="s">
        <v>46</v>
      </c>
      <c r="AA1124" s="1" t="s">
        <v>228</v>
      </c>
    </row>
    <row r="1125" spans="1:27" x14ac:dyDescent="0.25">
      <c r="A1125" s="1" t="s">
        <v>1841</v>
      </c>
      <c r="B1125" s="1" t="s">
        <v>1842</v>
      </c>
      <c r="C1125" s="1" t="s">
        <v>86</v>
      </c>
      <c r="D1125" s="1" t="s">
        <v>87</v>
      </c>
      <c r="E1125" s="1" t="s">
        <v>30</v>
      </c>
      <c r="F1125" s="1" t="s">
        <v>265</v>
      </c>
      <c r="G1125" s="1" t="s">
        <v>5652</v>
      </c>
      <c r="H1125" s="1" t="s">
        <v>5653</v>
      </c>
      <c r="I1125" s="1" t="s">
        <v>7</v>
      </c>
      <c r="J1125" s="1" t="s">
        <v>5654</v>
      </c>
      <c r="K1125" s="1" t="s">
        <v>2833</v>
      </c>
      <c r="L1125" s="1" t="s">
        <v>2834</v>
      </c>
      <c r="M1125" s="1" t="s">
        <v>5053</v>
      </c>
      <c r="N1125" s="2">
        <v>797720</v>
      </c>
      <c r="O1125" s="1" t="s">
        <v>38</v>
      </c>
      <c r="P1125" s="2">
        <v>797720</v>
      </c>
      <c r="Q1125" s="1" t="s">
        <v>93</v>
      </c>
      <c r="R1125" s="1" t="s">
        <v>94</v>
      </c>
      <c r="S1125" s="1" t="s">
        <v>54</v>
      </c>
      <c r="T1125" s="1" t="s">
        <v>42</v>
      </c>
      <c r="U1125" s="1" t="s">
        <v>43</v>
      </c>
      <c r="V1125" s="1" t="s">
        <v>55</v>
      </c>
      <c r="W1125" s="1" t="s">
        <v>56</v>
      </c>
      <c r="X1125" s="1" t="s">
        <v>43</v>
      </c>
      <c r="Y1125" s="2">
        <v>797720</v>
      </c>
      <c r="Z1125" s="1" t="s">
        <v>46</v>
      </c>
      <c r="AA1125" s="1" t="s">
        <v>324</v>
      </c>
    </row>
    <row r="1126" spans="1:27" x14ac:dyDescent="0.25">
      <c r="A1126" s="1" t="s">
        <v>1841</v>
      </c>
      <c r="B1126" s="1" t="s">
        <v>1842</v>
      </c>
      <c r="C1126" s="1" t="s">
        <v>86</v>
      </c>
      <c r="D1126" s="1" t="s">
        <v>87</v>
      </c>
      <c r="E1126" s="1" t="s">
        <v>30</v>
      </c>
      <c r="F1126" s="1" t="s">
        <v>265</v>
      </c>
      <c r="G1126" s="1" t="s">
        <v>5655</v>
      </c>
      <c r="H1126" s="1" t="s">
        <v>5656</v>
      </c>
      <c r="I1126" s="1" t="s">
        <v>7</v>
      </c>
      <c r="J1126" s="1" t="s">
        <v>5657</v>
      </c>
      <c r="K1126" s="1" t="s">
        <v>2833</v>
      </c>
      <c r="L1126" s="1" t="s">
        <v>2834</v>
      </c>
      <c r="M1126" s="1" t="s">
        <v>5053</v>
      </c>
      <c r="N1126" s="2">
        <v>1404800</v>
      </c>
      <c r="O1126" s="1" t="s">
        <v>38</v>
      </c>
      <c r="P1126" s="2">
        <v>1404800</v>
      </c>
      <c r="Q1126" s="1" t="s">
        <v>93</v>
      </c>
      <c r="R1126" s="1" t="s">
        <v>94</v>
      </c>
      <c r="S1126" s="1" t="s">
        <v>54</v>
      </c>
      <c r="T1126" s="1" t="s">
        <v>42</v>
      </c>
      <c r="U1126" s="1" t="s">
        <v>43</v>
      </c>
      <c r="V1126" s="1" t="s">
        <v>55</v>
      </c>
      <c r="W1126" s="1" t="s">
        <v>56</v>
      </c>
      <c r="X1126" s="1" t="s">
        <v>43</v>
      </c>
      <c r="Y1126" s="2">
        <v>1404800</v>
      </c>
      <c r="Z1126" s="1" t="s">
        <v>46</v>
      </c>
      <c r="AA1126" s="1" t="s">
        <v>324</v>
      </c>
    </row>
    <row r="1127" spans="1:27" x14ac:dyDescent="0.25">
      <c r="A1127" s="1" t="s">
        <v>1841</v>
      </c>
      <c r="B1127" s="1" t="s">
        <v>1842</v>
      </c>
      <c r="C1127" s="1" t="s">
        <v>86</v>
      </c>
      <c r="D1127" s="1" t="s">
        <v>87</v>
      </c>
      <c r="E1127" s="1" t="s">
        <v>30</v>
      </c>
      <c r="F1127" s="1" t="s">
        <v>265</v>
      </c>
      <c r="G1127" s="1" t="s">
        <v>5658</v>
      </c>
      <c r="H1127" s="1" t="s">
        <v>5659</v>
      </c>
      <c r="I1127" s="1" t="s">
        <v>7</v>
      </c>
      <c r="J1127" s="1" t="s">
        <v>5660</v>
      </c>
      <c r="K1127" s="1" t="s">
        <v>2833</v>
      </c>
      <c r="L1127" s="1" t="s">
        <v>2834</v>
      </c>
      <c r="M1127" s="1" t="s">
        <v>5053</v>
      </c>
      <c r="N1127" s="2">
        <v>135000</v>
      </c>
      <c r="O1127" s="1" t="s">
        <v>38</v>
      </c>
      <c r="P1127" s="2">
        <v>135000</v>
      </c>
      <c r="Q1127" s="1" t="s">
        <v>93</v>
      </c>
      <c r="R1127" s="1" t="s">
        <v>94</v>
      </c>
      <c r="S1127" s="1" t="s">
        <v>54</v>
      </c>
      <c r="T1127" s="1" t="s">
        <v>42</v>
      </c>
      <c r="U1127" s="1" t="s">
        <v>43</v>
      </c>
      <c r="V1127" s="1" t="s">
        <v>55</v>
      </c>
      <c r="W1127" s="1" t="s">
        <v>56</v>
      </c>
      <c r="X1127" s="1" t="s">
        <v>43</v>
      </c>
      <c r="Y1127" s="2">
        <v>135000</v>
      </c>
      <c r="Z1127" s="1" t="s">
        <v>46</v>
      </c>
      <c r="AA1127" s="1" t="s">
        <v>324</v>
      </c>
    </row>
    <row r="1128" spans="1:27" x14ac:dyDescent="0.25">
      <c r="A1128" s="1" t="s">
        <v>1841</v>
      </c>
      <c r="B1128" s="1" t="s">
        <v>1842</v>
      </c>
      <c r="C1128" s="1" t="s">
        <v>86</v>
      </c>
      <c r="D1128" s="1" t="s">
        <v>87</v>
      </c>
      <c r="E1128" s="1" t="s">
        <v>30</v>
      </c>
      <c r="F1128" s="1" t="s">
        <v>265</v>
      </c>
      <c r="G1128" s="1" t="s">
        <v>5661</v>
      </c>
      <c r="H1128" s="1" t="s">
        <v>5662</v>
      </c>
      <c r="I1128" s="1" t="s">
        <v>7</v>
      </c>
      <c r="J1128" s="1" t="s">
        <v>5663</v>
      </c>
      <c r="K1128" s="1" t="s">
        <v>2833</v>
      </c>
      <c r="L1128" s="1" t="s">
        <v>2834</v>
      </c>
      <c r="M1128" s="1" t="s">
        <v>5053</v>
      </c>
      <c r="N1128" s="2">
        <v>357600</v>
      </c>
      <c r="O1128" s="1" t="s">
        <v>38</v>
      </c>
      <c r="P1128" s="2">
        <v>357600</v>
      </c>
      <c r="Q1128" s="1" t="s">
        <v>93</v>
      </c>
      <c r="R1128" s="1" t="s">
        <v>94</v>
      </c>
      <c r="S1128" s="1" t="s">
        <v>54</v>
      </c>
      <c r="T1128" s="1" t="s">
        <v>42</v>
      </c>
      <c r="U1128" s="1" t="s">
        <v>43</v>
      </c>
      <c r="V1128" s="1" t="s">
        <v>55</v>
      </c>
      <c r="W1128" s="1" t="s">
        <v>56</v>
      </c>
      <c r="X1128" s="1" t="s">
        <v>43</v>
      </c>
      <c r="Y1128" s="2">
        <v>357600</v>
      </c>
      <c r="Z1128" s="1" t="s">
        <v>46</v>
      </c>
      <c r="AA1128" s="1" t="s">
        <v>324</v>
      </c>
    </row>
    <row r="1129" spans="1:27" x14ac:dyDescent="0.25">
      <c r="A1129" s="1" t="s">
        <v>1841</v>
      </c>
      <c r="B1129" s="1" t="s">
        <v>1842</v>
      </c>
      <c r="C1129" s="1" t="s">
        <v>86</v>
      </c>
      <c r="D1129" s="1" t="s">
        <v>87</v>
      </c>
      <c r="E1129" s="1" t="s">
        <v>30</v>
      </c>
      <c r="F1129" s="1" t="s">
        <v>265</v>
      </c>
      <c r="G1129" s="1" t="s">
        <v>5664</v>
      </c>
      <c r="H1129" s="1" t="s">
        <v>5665</v>
      </c>
      <c r="I1129" s="1" t="s">
        <v>7</v>
      </c>
      <c r="J1129" s="1" t="s">
        <v>5666</v>
      </c>
      <c r="K1129" s="1" t="s">
        <v>2833</v>
      </c>
      <c r="L1129" s="1" t="s">
        <v>2834</v>
      </c>
      <c r="M1129" s="1" t="s">
        <v>5053</v>
      </c>
      <c r="N1129" s="2">
        <v>320000</v>
      </c>
      <c r="O1129" s="1" t="s">
        <v>38</v>
      </c>
      <c r="P1129" s="2">
        <v>320000</v>
      </c>
      <c r="Q1129" s="1" t="s">
        <v>93</v>
      </c>
      <c r="R1129" s="1" t="s">
        <v>94</v>
      </c>
      <c r="S1129" s="1" t="s">
        <v>54</v>
      </c>
      <c r="T1129" s="1" t="s">
        <v>42</v>
      </c>
      <c r="U1129" s="1" t="s">
        <v>43</v>
      </c>
      <c r="V1129" s="1" t="s">
        <v>55</v>
      </c>
      <c r="W1129" s="1" t="s">
        <v>56</v>
      </c>
      <c r="X1129" s="1" t="s">
        <v>43</v>
      </c>
      <c r="Y1129" s="2">
        <v>320000</v>
      </c>
      <c r="Z1129" s="1" t="s">
        <v>46</v>
      </c>
      <c r="AA1129" s="1" t="s">
        <v>324</v>
      </c>
    </row>
    <row r="1130" spans="1:27" x14ac:dyDescent="0.25">
      <c r="A1130" s="1" t="s">
        <v>2724</v>
      </c>
      <c r="B1130" s="1" t="s">
        <v>2725</v>
      </c>
      <c r="C1130" s="1" t="s">
        <v>86</v>
      </c>
      <c r="D1130" s="1" t="s">
        <v>87</v>
      </c>
      <c r="E1130" s="1" t="s">
        <v>30</v>
      </c>
      <c r="F1130" s="1" t="s">
        <v>131</v>
      </c>
      <c r="G1130" s="1" t="s">
        <v>2726</v>
      </c>
      <c r="H1130" s="1" t="s">
        <v>2727</v>
      </c>
      <c r="I1130" s="1" t="s">
        <v>7</v>
      </c>
      <c r="J1130" s="1" t="s">
        <v>2728</v>
      </c>
      <c r="K1130" s="1" t="s">
        <v>2661</v>
      </c>
      <c r="L1130" s="1" t="s">
        <v>2662</v>
      </c>
      <c r="M1130" s="1" t="s">
        <v>37</v>
      </c>
      <c r="N1130" s="2">
        <v>558442.62</v>
      </c>
      <c r="O1130" s="1" t="s">
        <v>38</v>
      </c>
      <c r="P1130" s="2">
        <v>558442.62</v>
      </c>
      <c r="Q1130" s="1" t="s">
        <v>83</v>
      </c>
      <c r="R1130" s="1" t="s">
        <v>40</v>
      </c>
      <c r="S1130" s="1" t="s">
        <v>41</v>
      </c>
      <c r="T1130" s="1" t="s">
        <v>42</v>
      </c>
      <c r="U1130" s="1" t="s">
        <v>43</v>
      </c>
      <c r="V1130" s="1" t="s">
        <v>44</v>
      </c>
      <c r="W1130" s="1" t="s">
        <v>45</v>
      </c>
      <c r="X1130" s="1" t="s">
        <v>43</v>
      </c>
      <c r="Y1130" s="2" t="s">
        <v>43</v>
      </c>
      <c r="Z1130" s="1" t="s">
        <v>46</v>
      </c>
      <c r="AA1130" s="1" t="s">
        <v>228</v>
      </c>
    </row>
    <row r="1131" spans="1:27" x14ac:dyDescent="0.25">
      <c r="A1131" s="1" t="s">
        <v>2724</v>
      </c>
      <c r="B1131" s="1" t="s">
        <v>2725</v>
      </c>
      <c r="C1131" s="1" t="s">
        <v>86</v>
      </c>
      <c r="D1131" s="1" t="s">
        <v>87</v>
      </c>
      <c r="E1131" s="1" t="s">
        <v>30</v>
      </c>
      <c r="F1131" s="1" t="s">
        <v>174</v>
      </c>
      <c r="G1131" s="1" t="s">
        <v>2729</v>
      </c>
      <c r="H1131" s="1" t="s">
        <v>2730</v>
      </c>
      <c r="I1131" s="1" t="s">
        <v>7</v>
      </c>
      <c r="J1131" s="1" t="s">
        <v>2731</v>
      </c>
      <c r="K1131" s="1" t="s">
        <v>1370</v>
      </c>
      <c r="L1131" s="1" t="s">
        <v>1371</v>
      </c>
      <c r="M1131" s="1" t="s">
        <v>37</v>
      </c>
      <c r="N1131" s="2">
        <v>459600</v>
      </c>
      <c r="O1131" s="1" t="s">
        <v>38</v>
      </c>
      <c r="P1131" s="2">
        <v>459600</v>
      </c>
      <c r="Q1131" s="1" t="s">
        <v>83</v>
      </c>
      <c r="R1131" s="1" t="s">
        <v>40</v>
      </c>
      <c r="S1131" s="1" t="s">
        <v>41</v>
      </c>
      <c r="T1131" s="1" t="s">
        <v>42</v>
      </c>
      <c r="U1131" s="1" t="s">
        <v>43</v>
      </c>
      <c r="V1131" s="1" t="s">
        <v>44</v>
      </c>
      <c r="W1131" s="1" t="s">
        <v>45</v>
      </c>
      <c r="X1131" s="1" t="s">
        <v>43</v>
      </c>
      <c r="Y1131" s="2" t="s">
        <v>43</v>
      </c>
      <c r="Z1131" s="1" t="s">
        <v>46</v>
      </c>
      <c r="AA1131" s="1" t="s">
        <v>228</v>
      </c>
    </row>
    <row r="1132" spans="1:27" x14ac:dyDescent="0.25">
      <c r="A1132" s="1" t="s">
        <v>2724</v>
      </c>
      <c r="B1132" s="1" t="s">
        <v>2725</v>
      </c>
      <c r="C1132" s="1" t="s">
        <v>86</v>
      </c>
      <c r="D1132" s="1" t="s">
        <v>87</v>
      </c>
      <c r="E1132" s="1" t="s">
        <v>30</v>
      </c>
      <c r="F1132" s="1" t="s">
        <v>69</v>
      </c>
      <c r="G1132" s="1" t="s">
        <v>2732</v>
      </c>
      <c r="H1132" s="1" t="s">
        <v>2733</v>
      </c>
      <c r="I1132" s="1" t="s">
        <v>7</v>
      </c>
      <c r="J1132" s="1" t="s">
        <v>2734</v>
      </c>
      <c r="K1132" s="1" t="s">
        <v>1370</v>
      </c>
      <c r="L1132" s="1" t="s">
        <v>1371</v>
      </c>
      <c r="M1132" s="1" t="s">
        <v>37</v>
      </c>
      <c r="N1132" s="2">
        <v>178920</v>
      </c>
      <c r="O1132" s="1" t="s">
        <v>38</v>
      </c>
      <c r="P1132" s="2">
        <v>178920</v>
      </c>
      <c r="Q1132" s="1" t="s">
        <v>83</v>
      </c>
      <c r="R1132" s="1" t="s">
        <v>40</v>
      </c>
      <c r="S1132" s="1" t="s">
        <v>41</v>
      </c>
      <c r="T1132" s="1" t="s">
        <v>42</v>
      </c>
      <c r="U1132" s="1" t="s">
        <v>43</v>
      </c>
      <c r="V1132" s="1" t="s">
        <v>44</v>
      </c>
      <c r="W1132" s="1" t="s">
        <v>45</v>
      </c>
      <c r="X1132" s="1" t="s">
        <v>43</v>
      </c>
      <c r="Y1132" s="2" t="s">
        <v>43</v>
      </c>
      <c r="Z1132" s="1" t="s">
        <v>46</v>
      </c>
      <c r="AA1132" s="1" t="s">
        <v>228</v>
      </c>
    </row>
    <row r="1133" spans="1:27" x14ac:dyDescent="0.25">
      <c r="A1133" s="1" t="s">
        <v>2724</v>
      </c>
      <c r="B1133" s="1" t="s">
        <v>2725</v>
      </c>
      <c r="C1133" s="1" t="s">
        <v>86</v>
      </c>
      <c r="D1133" s="1" t="s">
        <v>87</v>
      </c>
      <c r="E1133" s="1" t="s">
        <v>30</v>
      </c>
      <c r="F1133" s="1" t="s">
        <v>149</v>
      </c>
      <c r="G1133" s="1" t="s">
        <v>3339</v>
      </c>
      <c r="H1133" s="1" t="s">
        <v>3340</v>
      </c>
      <c r="I1133" s="1" t="s">
        <v>7</v>
      </c>
      <c r="J1133" s="1" t="s">
        <v>3341</v>
      </c>
      <c r="K1133" s="1" t="s">
        <v>135</v>
      </c>
      <c r="L1133" s="1" t="s">
        <v>136</v>
      </c>
      <c r="M1133" s="1" t="s">
        <v>3055</v>
      </c>
      <c r="N1133" s="2">
        <v>61035</v>
      </c>
      <c r="O1133" s="1" t="s">
        <v>38</v>
      </c>
      <c r="P1133" s="2">
        <v>61035</v>
      </c>
      <c r="Q1133" s="1" t="s">
        <v>39</v>
      </c>
      <c r="R1133" s="1" t="s">
        <v>40</v>
      </c>
      <c r="S1133" s="1" t="s">
        <v>54</v>
      </c>
      <c r="T1133" s="1" t="s">
        <v>42</v>
      </c>
      <c r="U1133" s="1" t="s">
        <v>43</v>
      </c>
      <c r="V1133" s="1" t="s">
        <v>55</v>
      </c>
      <c r="W1133" s="1" t="s">
        <v>56</v>
      </c>
      <c r="X1133" s="1" t="s">
        <v>43</v>
      </c>
      <c r="Y1133" s="2" t="s">
        <v>43</v>
      </c>
      <c r="Z1133" s="1" t="s">
        <v>46</v>
      </c>
      <c r="AA1133" s="1" t="s">
        <v>57</v>
      </c>
    </row>
    <row r="1134" spans="1:27" x14ac:dyDescent="0.25">
      <c r="A1134" s="1" t="s">
        <v>2724</v>
      </c>
      <c r="B1134" s="1" t="s">
        <v>2725</v>
      </c>
      <c r="C1134" s="1" t="s">
        <v>86</v>
      </c>
      <c r="D1134" s="1" t="s">
        <v>87</v>
      </c>
      <c r="E1134" s="1" t="s">
        <v>30</v>
      </c>
      <c r="F1134" s="1" t="s">
        <v>189</v>
      </c>
      <c r="G1134" s="1" t="s">
        <v>6410</v>
      </c>
      <c r="H1134" s="1" t="s">
        <v>6411</v>
      </c>
      <c r="I1134" s="1" t="s">
        <v>7</v>
      </c>
      <c r="J1134" s="1" t="s">
        <v>6412</v>
      </c>
      <c r="K1134" s="1" t="s">
        <v>194</v>
      </c>
      <c r="L1134" s="1" t="s">
        <v>195</v>
      </c>
      <c r="M1134" s="1" t="s">
        <v>5928</v>
      </c>
      <c r="N1134" s="2">
        <v>114600</v>
      </c>
      <c r="O1134" s="1" t="s">
        <v>108</v>
      </c>
      <c r="P1134" s="2">
        <v>56000</v>
      </c>
      <c r="Q1134" s="1" t="s">
        <v>93</v>
      </c>
      <c r="R1134" s="1" t="s">
        <v>94</v>
      </c>
      <c r="S1134" s="1" t="s">
        <v>54</v>
      </c>
      <c r="T1134" s="1" t="s">
        <v>42</v>
      </c>
      <c r="U1134" s="1" t="s">
        <v>43</v>
      </c>
      <c r="V1134" s="1" t="s">
        <v>55</v>
      </c>
      <c r="W1134" s="1" t="s">
        <v>56</v>
      </c>
      <c r="X1134" s="1" t="s">
        <v>43</v>
      </c>
      <c r="Y1134" s="2">
        <v>56000</v>
      </c>
      <c r="Z1134" s="1" t="s">
        <v>46</v>
      </c>
      <c r="AA1134" s="1" t="s">
        <v>289</v>
      </c>
    </row>
    <row r="1135" spans="1:27" x14ac:dyDescent="0.25">
      <c r="A1135" s="1" t="s">
        <v>2724</v>
      </c>
      <c r="B1135" s="1" t="s">
        <v>2725</v>
      </c>
      <c r="C1135" s="1" t="s">
        <v>86</v>
      </c>
      <c r="D1135" s="1" t="s">
        <v>87</v>
      </c>
      <c r="E1135" s="1" t="s">
        <v>30</v>
      </c>
      <c r="F1135" s="1" t="s">
        <v>189</v>
      </c>
      <c r="G1135" s="1" t="s">
        <v>6410</v>
      </c>
      <c r="H1135" s="1" t="s">
        <v>6413</v>
      </c>
      <c r="I1135" s="1" t="s">
        <v>7</v>
      </c>
      <c r="J1135" s="1" t="s">
        <v>6412</v>
      </c>
      <c r="K1135" s="1" t="s">
        <v>194</v>
      </c>
      <c r="L1135" s="1" t="s">
        <v>195</v>
      </c>
      <c r="M1135" s="1" t="s">
        <v>5928</v>
      </c>
      <c r="N1135" s="2">
        <v>114600</v>
      </c>
      <c r="O1135" s="1" t="s">
        <v>108</v>
      </c>
      <c r="P1135" s="2">
        <v>58600</v>
      </c>
      <c r="Q1135" s="1" t="s">
        <v>93</v>
      </c>
      <c r="R1135" s="1" t="s">
        <v>94</v>
      </c>
      <c r="S1135" s="1" t="s">
        <v>54</v>
      </c>
      <c r="T1135" s="1" t="s">
        <v>42</v>
      </c>
      <c r="U1135" s="1" t="s">
        <v>43</v>
      </c>
      <c r="V1135" s="1" t="s">
        <v>55</v>
      </c>
      <c r="W1135" s="1" t="s">
        <v>56</v>
      </c>
      <c r="X1135" s="1" t="s">
        <v>43</v>
      </c>
      <c r="Y1135" s="2">
        <v>58600</v>
      </c>
      <c r="Z1135" s="1" t="s">
        <v>46</v>
      </c>
      <c r="AA1135" s="1" t="s">
        <v>289</v>
      </c>
    </row>
    <row r="1136" spans="1:27" x14ac:dyDescent="0.25">
      <c r="A1136" s="1" t="s">
        <v>2724</v>
      </c>
      <c r="B1136" s="1" t="s">
        <v>2725</v>
      </c>
      <c r="C1136" s="1" t="s">
        <v>86</v>
      </c>
      <c r="D1136" s="1" t="s">
        <v>87</v>
      </c>
      <c r="E1136" s="1" t="s">
        <v>30</v>
      </c>
      <c r="F1136" s="1" t="s">
        <v>189</v>
      </c>
      <c r="G1136" s="1" t="s">
        <v>6414</v>
      </c>
      <c r="H1136" s="1" t="s">
        <v>6415</v>
      </c>
      <c r="I1136" s="1" t="s">
        <v>7</v>
      </c>
      <c r="J1136" s="1" t="s">
        <v>6416</v>
      </c>
      <c r="K1136" s="1" t="s">
        <v>194</v>
      </c>
      <c r="L1136" s="1" t="s">
        <v>195</v>
      </c>
      <c r="M1136" s="1" t="s">
        <v>5928</v>
      </c>
      <c r="N1136" s="2">
        <v>48000</v>
      </c>
      <c r="O1136" s="1" t="s">
        <v>38</v>
      </c>
      <c r="P1136" s="2">
        <v>48000</v>
      </c>
      <c r="Q1136" s="1" t="s">
        <v>93</v>
      </c>
      <c r="R1136" s="1" t="s">
        <v>94</v>
      </c>
      <c r="S1136" s="1" t="s">
        <v>54</v>
      </c>
      <c r="T1136" s="1" t="s">
        <v>42</v>
      </c>
      <c r="U1136" s="1" t="s">
        <v>43</v>
      </c>
      <c r="V1136" s="1" t="s">
        <v>55</v>
      </c>
      <c r="W1136" s="1" t="s">
        <v>56</v>
      </c>
      <c r="X1136" s="1" t="s">
        <v>43</v>
      </c>
      <c r="Y1136" s="2">
        <v>48000</v>
      </c>
      <c r="Z1136" s="1" t="s">
        <v>46</v>
      </c>
      <c r="AA1136" s="1" t="s">
        <v>289</v>
      </c>
    </row>
    <row r="1137" spans="1:27" x14ac:dyDescent="0.25">
      <c r="A1137" s="1" t="s">
        <v>2724</v>
      </c>
      <c r="B1137" s="1" t="s">
        <v>2725</v>
      </c>
      <c r="C1137" s="1" t="s">
        <v>86</v>
      </c>
      <c r="D1137" s="1" t="s">
        <v>87</v>
      </c>
      <c r="E1137" s="1" t="s">
        <v>30</v>
      </c>
      <c r="F1137" s="1" t="s">
        <v>189</v>
      </c>
      <c r="G1137" s="1" t="s">
        <v>6417</v>
      </c>
      <c r="H1137" s="1" t="s">
        <v>6418</v>
      </c>
      <c r="I1137" s="1" t="s">
        <v>7</v>
      </c>
      <c r="J1137" s="1" t="s">
        <v>6419</v>
      </c>
      <c r="K1137" s="1" t="s">
        <v>194</v>
      </c>
      <c r="L1137" s="1" t="s">
        <v>195</v>
      </c>
      <c r="M1137" s="1" t="s">
        <v>5928</v>
      </c>
      <c r="N1137" s="2">
        <v>69200</v>
      </c>
      <c r="O1137" s="1" t="s">
        <v>38</v>
      </c>
      <c r="P1137" s="2">
        <v>69200</v>
      </c>
      <c r="Q1137" s="1" t="s">
        <v>93</v>
      </c>
      <c r="R1137" s="1" t="s">
        <v>94</v>
      </c>
      <c r="S1137" s="1" t="s">
        <v>54</v>
      </c>
      <c r="T1137" s="1" t="s">
        <v>42</v>
      </c>
      <c r="U1137" s="1" t="s">
        <v>43</v>
      </c>
      <c r="V1137" s="1" t="s">
        <v>55</v>
      </c>
      <c r="W1137" s="1" t="s">
        <v>56</v>
      </c>
      <c r="X1137" s="1" t="s">
        <v>43</v>
      </c>
      <c r="Y1137" s="2">
        <v>69200</v>
      </c>
      <c r="Z1137" s="1" t="s">
        <v>46</v>
      </c>
      <c r="AA1137" s="1" t="s">
        <v>289</v>
      </c>
    </row>
    <row r="1138" spans="1:27" x14ac:dyDescent="0.25">
      <c r="A1138" s="1" t="s">
        <v>1354</v>
      </c>
      <c r="B1138" s="1" t="s">
        <v>1355</v>
      </c>
      <c r="C1138" s="1" t="s">
        <v>86</v>
      </c>
      <c r="D1138" s="1" t="s">
        <v>87</v>
      </c>
      <c r="E1138" s="1" t="s">
        <v>30</v>
      </c>
      <c r="F1138" s="1" t="s">
        <v>273</v>
      </c>
      <c r="G1138" s="1" t="s">
        <v>1356</v>
      </c>
      <c r="H1138" s="1" t="s">
        <v>1357</v>
      </c>
      <c r="I1138" s="1" t="s">
        <v>7</v>
      </c>
      <c r="J1138" s="1" t="s">
        <v>1358</v>
      </c>
      <c r="K1138" s="1" t="s">
        <v>91</v>
      </c>
      <c r="L1138" s="1" t="s">
        <v>92</v>
      </c>
      <c r="M1138" s="1" t="s">
        <v>37</v>
      </c>
      <c r="N1138" s="2">
        <v>55960</v>
      </c>
      <c r="O1138" s="1" t="s">
        <v>38</v>
      </c>
      <c r="P1138" s="2">
        <v>55960</v>
      </c>
      <c r="Q1138" s="1" t="s">
        <v>93</v>
      </c>
      <c r="R1138" s="1" t="s">
        <v>94</v>
      </c>
      <c r="S1138" s="1" t="s">
        <v>54</v>
      </c>
      <c r="T1138" s="1" t="s">
        <v>42</v>
      </c>
      <c r="U1138" s="1" t="s">
        <v>43</v>
      </c>
      <c r="V1138" s="1" t="s">
        <v>55</v>
      </c>
      <c r="W1138" s="1" t="s">
        <v>56</v>
      </c>
      <c r="X1138" s="1" t="s">
        <v>43</v>
      </c>
      <c r="Y1138" s="2">
        <v>55960</v>
      </c>
      <c r="Z1138" s="1" t="s">
        <v>46</v>
      </c>
      <c r="AA1138" s="1" t="s">
        <v>174</v>
      </c>
    </row>
    <row r="1139" spans="1:27" x14ac:dyDescent="0.25">
      <c r="A1139" s="1" t="s">
        <v>2634</v>
      </c>
      <c r="B1139" s="1" t="s">
        <v>2635</v>
      </c>
      <c r="C1139" s="1" t="s">
        <v>86</v>
      </c>
      <c r="D1139" s="1" t="s">
        <v>87</v>
      </c>
      <c r="E1139" s="1" t="s">
        <v>30</v>
      </c>
      <c r="F1139" s="1" t="s">
        <v>273</v>
      </c>
      <c r="G1139" s="1" t="s">
        <v>2636</v>
      </c>
      <c r="H1139" s="1" t="s">
        <v>2637</v>
      </c>
      <c r="I1139" s="1" t="s">
        <v>7</v>
      </c>
      <c r="J1139" s="1" t="s">
        <v>2638</v>
      </c>
      <c r="K1139" s="1" t="s">
        <v>135</v>
      </c>
      <c r="L1139" s="1" t="s">
        <v>136</v>
      </c>
      <c r="M1139" s="1" t="s">
        <v>37</v>
      </c>
      <c r="N1139" s="2">
        <v>241312.5</v>
      </c>
      <c r="O1139" s="1" t="s">
        <v>38</v>
      </c>
      <c r="P1139" s="2">
        <v>241312.5</v>
      </c>
      <c r="Q1139" s="1" t="s">
        <v>83</v>
      </c>
      <c r="R1139" s="1" t="s">
        <v>40</v>
      </c>
      <c r="S1139" s="1" t="s">
        <v>54</v>
      </c>
      <c r="T1139" s="1" t="s">
        <v>42</v>
      </c>
      <c r="U1139" s="1" t="s">
        <v>43</v>
      </c>
      <c r="V1139" s="1" t="s">
        <v>55</v>
      </c>
      <c r="W1139" s="1" t="s">
        <v>56</v>
      </c>
      <c r="X1139" s="1" t="s">
        <v>43</v>
      </c>
      <c r="Y1139" s="2" t="s">
        <v>43</v>
      </c>
      <c r="Z1139" s="1" t="s">
        <v>46</v>
      </c>
      <c r="AA1139" s="1" t="s">
        <v>273</v>
      </c>
    </row>
    <row r="1140" spans="1:27" x14ac:dyDescent="0.25">
      <c r="A1140" s="1" t="s">
        <v>2634</v>
      </c>
      <c r="B1140" s="1" t="s">
        <v>2635</v>
      </c>
      <c r="C1140" s="1" t="s">
        <v>86</v>
      </c>
      <c r="D1140" s="1" t="s">
        <v>87</v>
      </c>
      <c r="E1140" s="1" t="s">
        <v>30</v>
      </c>
      <c r="F1140" s="1" t="s">
        <v>273</v>
      </c>
      <c r="G1140" s="1" t="s">
        <v>2639</v>
      </c>
      <c r="H1140" s="1" t="s">
        <v>2640</v>
      </c>
      <c r="I1140" s="1" t="s">
        <v>7</v>
      </c>
      <c r="J1140" s="1" t="s">
        <v>2641</v>
      </c>
      <c r="K1140" s="1" t="s">
        <v>135</v>
      </c>
      <c r="L1140" s="1" t="s">
        <v>136</v>
      </c>
      <c r="M1140" s="1" t="s">
        <v>37</v>
      </c>
      <c r="N1140" s="2">
        <v>71094</v>
      </c>
      <c r="O1140" s="1" t="s">
        <v>38</v>
      </c>
      <c r="P1140" s="2">
        <v>71094</v>
      </c>
      <c r="Q1140" s="1" t="s">
        <v>83</v>
      </c>
      <c r="R1140" s="1" t="s">
        <v>40</v>
      </c>
      <c r="S1140" s="1" t="s">
        <v>54</v>
      </c>
      <c r="T1140" s="1" t="s">
        <v>42</v>
      </c>
      <c r="U1140" s="1" t="s">
        <v>43</v>
      </c>
      <c r="V1140" s="1" t="s">
        <v>55</v>
      </c>
      <c r="W1140" s="1" t="s">
        <v>56</v>
      </c>
      <c r="X1140" s="1" t="s">
        <v>43</v>
      </c>
      <c r="Y1140" s="2" t="s">
        <v>43</v>
      </c>
      <c r="Z1140" s="1" t="s">
        <v>46</v>
      </c>
      <c r="AA1140" s="1" t="s">
        <v>112</v>
      </c>
    </row>
    <row r="1141" spans="1:27" x14ac:dyDescent="0.25">
      <c r="A1141" s="1" t="s">
        <v>2634</v>
      </c>
      <c r="B1141" s="1" t="s">
        <v>2635</v>
      </c>
      <c r="C1141" s="1" t="s">
        <v>86</v>
      </c>
      <c r="D1141" s="1" t="s">
        <v>87</v>
      </c>
      <c r="E1141" s="1" t="s">
        <v>30</v>
      </c>
      <c r="F1141" s="1" t="s">
        <v>64</v>
      </c>
      <c r="G1141" s="1" t="s">
        <v>2642</v>
      </c>
      <c r="H1141" s="1" t="s">
        <v>2643</v>
      </c>
      <c r="I1141" s="1" t="s">
        <v>7</v>
      </c>
      <c r="J1141" s="1" t="s">
        <v>2644</v>
      </c>
      <c r="K1141" s="1" t="s">
        <v>99</v>
      </c>
      <c r="L1141" s="1" t="s">
        <v>100</v>
      </c>
      <c r="M1141" s="1" t="s">
        <v>37</v>
      </c>
      <c r="N1141" s="2">
        <v>51000</v>
      </c>
      <c r="O1141" s="1" t="s">
        <v>38</v>
      </c>
      <c r="P1141" s="2">
        <v>51000</v>
      </c>
      <c r="Q1141" s="1" t="s">
        <v>83</v>
      </c>
      <c r="R1141" s="1" t="s">
        <v>40</v>
      </c>
      <c r="S1141" s="1" t="s">
        <v>54</v>
      </c>
      <c r="T1141" s="1" t="s">
        <v>42</v>
      </c>
      <c r="U1141" s="1" t="s">
        <v>43</v>
      </c>
      <c r="V1141" s="1" t="s">
        <v>55</v>
      </c>
      <c r="W1141" s="1" t="s">
        <v>56</v>
      </c>
      <c r="X1141" s="1" t="s">
        <v>43</v>
      </c>
      <c r="Y1141" s="2" t="s">
        <v>43</v>
      </c>
      <c r="Z1141" s="1" t="s">
        <v>46</v>
      </c>
      <c r="AA1141" s="1" t="s">
        <v>64</v>
      </c>
    </row>
    <row r="1142" spans="1:27" x14ac:dyDescent="0.25">
      <c r="A1142" s="1" t="s">
        <v>2634</v>
      </c>
      <c r="B1142" s="1" t="s">
        <v>2635</v>
      </c>
      <c r="C1142" s="1" t="s">
        <v>86</v>
      </c>
      <c r="D1142" s="1" t="s">
        <v>87</v>
      </c>
      <c r="E1142" s="1" t="s">
        <v>30</v>
      </c>
      <c r="F1142" s="1" t="s">
        <v>64</v>
      </c>
      <c r="G1142" s="1" t="s">
        <v>2645</v>
      </c>
      <c r="H1142" s="1" t="s">
        <v>2646</v>
      </c>
      <c r="I1142" s="1" t="s">
        <v>7</v>
      </c>
      <c r="J1142" s="1" t="s">
        <v>2647</v>
      </c>
      <c r="K1142" s="1" t="s">
        <v>135</v>
      </c>
      <c r="L1142" s="1" t="s">
        <v>136</v>
      </c>
      <c r="M1142" s="1" t="s">
        <v>37</v>
      </c>
      <c r="N1142" s="2">
        <v>112500</v>
      </c>
      <c r="O1142" s="1" t="s">
        <v>38</v>
      </c>
      <c r="P1142" s="2">
        <v>112500</v>
      </c>
      <c r="Q1142" s="1" t="s">
        <v>83</v>
      </c>
      <c r="R1142" s="1" t="s">
        <v>40</v>
      </c>
      <c r="S1142" s="1" t="s">
        <v>54</v>
      </c>
      <c r="T1142" s="1" t="s">
        <v>42</v>
      </c>
      <c r="U1142" s="1" t="s">
        <v>43</v>
      </c>
      <c r="V1142" s="1" t="s">
        <v>55</v>
      </c>
      <c r="W1142" s="1" t="s">
        <v>56</v>
      </c>
      <c r="X1142" s="1" t="s">
        <v>43</v>
      </c>
      <c r="Y1142" s="2" t="s">
        <v>43</v>
      </c>
      <c r="Z1142" s="1" t="s">
        <v>46</v>
      </c>
      <c r="AA1142" s="1" t="s">
        <v>112</v>
      </c>
    </row>
    <row r="1143" spans="1:27" x14ac:dyDescent="0.25">
      <c r="A1143" s="1" t="s">
        <v>2634</v>
      </c>
      <c r="B1143" s="1" t="s">
        <v>2635</v>
      </c>
      <c r="C1143" s="1" t="s">
        <v>86</v>
      </c>
      <c r="D1143" s="1" t="s">
        <v>87</v>
      </c>
      <c r="E1143" s="1" t="s">
        <v>30</v>
      </c>
      <c r="F1143" s="1" t="s">
        <v>174</v>
      </c>
      <c r="G1143" s="1" t="s">
        <v>4145</v>
      </c>
      <c r="H1143" s="1" t="s">
        <v>4146</v>
      </c>
      <c r="I1143" s="1" t="s">
        <v>7</v>
      </c>
      <c r="J1143" s="1" t="s">
        <v>4147</v>
      </c>
      <c r="K1143" s="1" t="s">
        <v>135</v>
      </c>
      <c r="L1143" s="1" t="s">
        <v>136</v>
      </c>
      <c r="M1143" s="1" t="s">
        <v>3402</v>
      </c>
      <c r="N1143" s="2">
        <v>197900</v>
      </c>
      <c r="O1143" s="1" t="s">
        <v>38</v>
      </c>
      <c r="P1143" s="2">
        <v>197900</v>
      </c>
      <c r="Q1143" s="1" t="s">
        <v>83</v>
      </c>
      <c r="R1143" s="1" t="s">
        <v>40</v>
      </c>
      <c r="S1143" s="1" t="s">
        <v>54</v>
      </c>
      <c r="T1143" s="1" t="s">
        <v>42</v>
      </c>
      <c r="U1143" s="1" t="s">
        <v>43</v>
      </c>
      <c r="V1143" s="1" t="s">
        <v>55</v>
      </c>
      <c r="W1143" s="1" t="s">
        <v>56</v>
      </c>
      <c r="X1143" s="1" t="s">
        <v>43</v>
      </c>
      <c r="Y1143" s="2" t="s">
        <v>43</v>
      </c>
      <c r="Z1143" s="1" t="s">
        <v>46</v>
      </c>
      <c r="AA1143" s="1" t="s">
        <v>183</v>
      </c>
    </row>
    <row r="1144" spans="1:27" x14ac:dyDescent="0.25">
      <c r="A1144" s="1" t="s">
        <v>2634</v>
      </c>
      <c r="B1144" s="1" t="s">
        <v>2635</v>
      </c>
      <c r="C1144" s="1" t="s">
        <v>86</v>
      </c>
      <c r="D1144" s="1" t="s">
        <v>87</v>
      </c>
      <c r="E1144" s="1" t="s">
        <v>30</v>
      </c>
      <c r="F1144" s="1" t="s">
        <v>145</v>
      </c>
      <c r="G1144" s="1" t="s">
        <v>4853</v>
      </c>
      <c r="H1144" s="1" t="s">
        <v>4854</v>
      </c>
      <c r="I1144" s="1" t="s">
        <v>7</v>
      </c>
      <c r="J1144" s="1" t="s">
        <v>4855</v>
      </c>
      <c r="K1144" s="1" t="s">
        <v>135</v>
      </c>
      <c r="L1144" s="1" t="s">
        <v>136</v>
      </c>
      <c r="M1144" s="1" t="s">
        <v>4296</v>
      </c>
      <c r="N1144" s="2">
        <v>104000</v>
      </c>
      <c r="O1144" s="1" t="s">
        <v>38</v>
      </c>
      <c r="P1144" s="2">
        <v>104000</v>
      </c>
      <c r="Q1144" s="1" t="s">
        <v>83</v>
      </c>
      <c r="R1144" s="1" t="s">
        <v>40</v>
      </c>
      <c r="S1144" s="1" t="s">
        <v>54</v>
      </c>
      <c r="T1144" s="1" t="s">
        <v>42</v>
      </c>
      <c r="U1144" s="1" t="s">
        <v>43</v>
      </c>
      <c r="V1144" s="1" t="s">
        <v>55</v>
      </c>
      <c r="W1144" s="1" t="s">
        <v>56</v>
      </c>
      <c r="X1144" s="1" t="s">
        <v>43</v>
      </c>
      <c r="Y1144" s="2" t="s">
        <v>43</v>
      </c>
      <c r="Z1144" s="1" t="s">
        <v>46</v>
      </c>
      <c r="AA1144" s="1" t="s">
        <v>145</v>
      </c>
    </row>
    <row r="1145" spans="1:27" x14ac:dyDescent="0.25">
      <c r="A1145" s="1" t="s">
        <v>2634</v>
      </c>
      <c r="B1145" s="1" t="s">
        <v>2635</v>
      </c>
      <c r="C1145" s="1" t="s">
        <v>86</v>
      </c>
      <c r="D1145" s="1" t="s">
        <v>87</v>
      </c>
      <c r="E1145" s="1" t="s">
        <v>30</v>
      </c>
      <c r="F1145" s="1" t="s">
        <v>155</v>
      </c>
      <c r="G1145" s="1" t="s">
        <v>4856</v>
      </c>
      <c r="H1145" s="1" t="s">
        <v>4857</v>
      </c>
      <c r="I1145" s="1" t="s">
        <v>7</v>
      </c>
      <c r="J1145" s="1" t="s">
        <v>4858</v>
      </c>
      <c r="K1145" s="1" t="s">
        <v>135</v>
      </c>
      <c r="L1145" s="1" t="s">
        <v>136</v>
      </c>
      <c r="M1145" s="1" t="s">
        <v>4296</v>
      </c>
      <c r="N1145" s="2">
        <v>112000</v>
      </c>
      <c r="O1145" s="1" t="s">
        <v>38</v>
      </c>
      <c r="P1145" s="2">
        <v>112000</v>
      </c>
      <c r="Q1145" s="1" t="s">
        <v>83</v>
      </c>
      <c r="R1145" s="1" t="s">
        <v>40</v>
      </c>
      <c r="S1145" s="1" t="s">
        <v>54</v>
      </c>
      <c r="T1145" s="1" t="s">
        <v>42</v>
      </c>
      <c r="U1145" s="1" t="s">
        <v>43</v>
      </c>
      <c r="V1145" s="1" t="s">
        <v>55</v>
      </c>
      <c r="W1145" s="1" t="s">
        <v>56</v>
      </c>
      <c r="X1145" s="1" t="s">
        <v>43</v>
      </c>
      <c r="Y1145" s="2" t="s">
        <v>43</v>
      </c>
      <c r="Z1145" s="1" t="s">
        <v>46</v>
      </c>
      <c r="AA1145" s="1" t="s">
        <v>109</v>
      </c>
    </row>
    <row r="1146" spans="1:27" x14ac:dyDescent="0.25">
      <c r="A1146" s="1" t="s">
        <v>2634</v>
      </c>
      <c r="B1146" s="1" t="s">
        <v>2635</v>
      </c>
      <c r="C1146" s="1" t="s">
        <v>86</v>
      </c>
      <c r="D1146" s="1" t="s">
        <v>87</v>
      </c>
      <c r="E1146" s="1" t="s">
        <v>30</v>
      </c>
      <c r="F1146" s="1" t="s">
        <v>273</v>
      </c>
      <c r="G1146" s="1" t="s">
        <v>4859</v>
      </c>
      <c r="H1146" s="1" t="s">
        <v>4860</v>
      </c>
      <c r="I1146" s="1" t="s">
        <v>7</v>
      </c>
      <c r="J1146" s="1" t="s">
        <v>4861</v>
      </c>
      <c r="K1146" s="1" t="s">
        <v>135</v>
      </c>
      <c r="L1146" s="1" t="s">
        <v>136</v>
      </c>
      <c r="M1146" s="1" t="s">
        <v>4296</v>
      </c>
      <c r="N1146" s="2">
        <v>65560</v>
      </c>
      <c r="O1146" s="1" t="s">
        <v>38</v>
      </c>
      <c r="P1146" s="2">
        <v>65560</v>
      </c>
      <c r="Q1146" s="1" t="s">
        <v>83</v>
      </c>
      <c r="R1146" s="1" t="s">
        <v>40</v>
      </c>
      <c r="S1146" s="1" t="s">
        <v>54</v>
      </c>
      <c r="T1146" s="1" t="s">
        <v>42</v>
      </c>
      <c r="U1146" s="1" t="s">
        <v>43</v>
      </c>
      <c r="V1146" s="1" t="s">
        <v>55</v>
      </c>
      <c r="W1146" s="1" t="s">
        <v>56</v>
      </c>
      <c r="X1146" s="1" t="s">
        <v>43</v>
      </c>
      <c r="Y1146" s="2" t="s">
        <v>43</v>
      </c>
      <c r="Z1146" s="1" t="s">
        <v>46</v>
      </c>
      <c r="AA1146" s="1" t="s">
        <v>112</v>
      </c>
    </row>
    <row r="1147" spans="1:27" x14ac:dyDescent="0.25">
      <c r="A1147" s="1" t="s">
        <v>2634</v>
      </c>
      <c r="B1147" s="1" t="s">
        <v>2635</v>
      </c>
      <c r="C1147" s="1" t="s">
        <v>86</v>
      </c>
      <c r="D1147" s="1" t="s">
        <v>87</v>
      </c>
      <c r="E1147" s="1" t="s">
        <v>30</v>
      </c>
      <c r="F1147" s="1" t="s">
        <v>174</v>
      </c>
      <c r="G1147" s="1" t="s">
        <v>4862</v>
      </c>
      <c r="H1147" s="1" t="s">
        <v>4863</v>
      </c>
      <c r="I1147" s="1" t="s">
        <v>7</v>
      </c>
      <c r="J1147" s="1" t="s">
        <v>4864</v>
      </c>
      <c r="K1147" s="1" t="s">
        <v>135</v>
      </c>
      <c r="L1147" s="1" t="s">
        <v>136</v>
      </c>
      <c r="M1147" s="1" t="s">
        <v>4296</v>
      </c>
      <c r="N1147" s="2">
        <v>99000</v>
      </c>
      <c r="O1147" s="1" t="s">
        <v>38</v>
      </c>
      <c r="P1147" s="2">
        <v>99000</v>
      </c>
      <c r="Q1147" s="1" t="s">
        <v>83</v>
      </c>
      <c r="R1147" s="1" t="s">
        <v>40</v>
      </c>
      <c r="S1147" s="1" t="s">
        <v>54</v>
      </c>
      <c r="T1147" s="1" t="s">
        <v>42</v>
      </c>
      <c r="U1147" s="1" t="s">
        <v>43</v>
      </c>
      <c r="V1147" s="1" t="s">
        <v>55</v>
      </c>
      <c r="W1147" s="1" t="s">
        <v>56</v>
      </c>
      <c r="X1147" s="1" t="s">
        <v>43</v>
      </c>
      <c r="Y1147" s="2" t="s">
        <v>43</v>
      </c>
      <c r="Z1147" s="1" t="s">
        <v>46</v>
      </c>
      <c r="AA1147" s="1" t="s">
        <v>112</v>
      </c>
    </row>
    <row r="1148" spans="1:27" x14ac:dyDescent="0.25">
      <c r="A1148" s="1" t="s">
        <v>2694</v>
      </c>
      <c r="B1148" s="1" t="s">
        <v>2695</v>
      </c>
      <c r="C1148" s="1" t="s">
        <v>86</v>
      </c>
      <c r="D1148" s="1" t="s">
        <v>87</v>
      </c>
      <c r="E1148" s="1" t="s">
        <v>30</v>
      </c>
      <c r="F1148" s="1" t="s">
        <v>289</v>
      </c>
      <c r="G1148" s="1" t="s">
        <v>2696</v>
      </c>
      <c r="H1148" s="1" t="s">
        <v>2697</v>
      </c>
      <c r="I1148" s="1" t="s">
        <v>7</v>
      </c>
      <c r="J1148" s="1" t="s">
        <v>2698</v>
      </c>
      <c r="K1148" s="1" t="s">
        <v>250</v>
      </c>
      <c r="L1148" s="1" t="s">
        <v>251</v>
      </c>
      <c r="M1148" s="1" t="s">
        <v>37</v>
      </c>
      <c r="N1148" s="2">
        <v>437593.75</v>
      </c>
      <c r="O1148" s="1" t="s">
        <v>38</v>
      </c>
      <c r="P1148" s="2">
        <v>437593.75</v>
      </c>
      <c r="Q1148" s="1" t="s">
        <v>93</v>
      </c>
      <c r="R1148" s="1" t="s">
        <v>94</v>
      </c>
      <c r="S1148" s="1" t="s">
        <v>41</v>
      </c>
      <c r="T1148" s="1" t="s">
        <v>42</v>
      </c>
      <c r="U1148" s="1" t="s">
        <v>43</v>
      </c>
      <c r="V1148" s="1" t="s">
        <v>44</v>
      </c>
      <c r="W1148" s="1" t="s">
        <v>45</v>
      </c>
      <c r="X1148" s="1" t="s">
        <v>43</v>
      </c>
      <c r="Y1148" s="2">
        <v>437593.75</v>
      </c>
      <c r="Z1148" s="1" t="s">
        <v>46</v>
      </c>
      <c r="AA1148" s="1" t="s">
        <v>324</v>
      </c>
    </row>
    <row r="1149" spans="1:27" x14ac:dyDescent="0.25">
      <c r="A1149" s="1" t="s">
        <v>2694</v>
      </c>
      <c r="B1149" s="1" t="s">
        <v>2695</v>
      </c>
      <c r="C1149" s="1" t="s">
        <v>86</v>
      </c>
      <c r="D1149" s="1" t="s">
        <v>87</v>
      </c>
      <c r="E1149" s="1" t="s">
        <v>30</v>
      </c>
      <c r="F1149" s="1" t="s">
        <v>289</v>
      </c>
      <c r="G1149" s="1" t="s">
        <v>2699</v>
      </c>
      <c r="H1149" s="1" t="s">
        <v>2700</v>
      </c>
      <c r="I1149" s="1" t="s">
        <v>7</v>
      </c>
      <c r="J1149" s="1" t="s">
        <v>2701</v>
      </c>
      <c r="K1149" s="1" t="s">
        <v>250</v>
      </c>
      <c r="L1149" s="1" t="s">
        <v>251</v>
      </c>
      <c r="M1149" s="1" t="s">
        <v>37</v>
      </c>
      <c r="N1149" s="2">
        <v>499999</v>
      </c>
      <c r="O1149" s="1" t="s">
        <v>38</v>
      </c>
      <c r="P1149" s="2">
        <v>499999</v>
      </c>
      <c r="Q1149" s="1" t="s">
        <v>93</v>
      </c>
      <c r="R1149" s="1" t="s">
        <v>94</v>
      </c>
      <c r="S1149" s="1" t="s">
        <v>41</v>
      </c>
      <c r="T1149" s="1" t="s">
        <v>42</v>
      </c>
      <c r="U1149" s="1" t="s">
        <v>43</v>
      </c>
      <c r="V1149" s="1" t="s">
        <v>44</v>
      </c>
      <c r="W1149" s="1" t="s">
        <v>45</v>
      </c>
      <c r="X1149" s="1" t="s">
        <v>43</v>
      </c>
      <c r="Y1149" s="2">
        <v>499999</v>
      </c>
      <c r="Z1149" s="1" t="s">
        <v>46</v>
      </c>
      <c r="AA1149" s="1" t="s">
        <v>324</v>
      </c>
    </row>
    <row r="1150" spans="1:27" x14ac:dyDescent="0.25">
      <c r="A1150" s="1" t="s">
        <v>2694</v>
      </c>
      <c r="B1150" s="1" t="s">
        <v>2695</v>
      </c>
      <c r="C1150" s="1" t="s">
        <v>86</v>
      </c>
      <c r="D1150" s="1" t="s">
        <v>87</v>
      </c>
      <c r="E1150" s="1" t="s">
        <v>30</v>
      </c>
      <c r="F1150" s="1" t="s">
        <v>289</v>
      </c>
      <c r="G1150" s="1" t="s">
        <v>2702</v>
      </c>
      <c r="H1150" s="1" t="s">
        <v>2703</v>
      </c>
      <c r="I1150" s="1" t="s">
        <v>7</v>
      </c>
      <c r="J1150" s="1" t="s">
        <v>2704</v>
      </c>
      <c r="K1150" s="1" t="s">
        <v>250</v>
      </c>
      <c r="L1150" s="1" t="s">
        <v>251</v>
      </c>
      <c r="M1150" s="1" t="s">
        <v>37</v>
      </c>
      <c r="N1150" s="2">
        <v>87936.75</v>
      </c>
      <c r="O1150" s="1" t="s">
        <v>38</v>
      </c>
      <c r="P1150" s="2">
        <v>87936.75</v>
      </c>
      <c r="Q1150" s="1" t="s">
        <v>93</v>
      </c>
      <c r="R1150" s="1" t="s">
        <v>94</v>
      </c>
      <c r="S1150" s="1" t="s">
        <v>41</v>
      </c>
      <c r="T1150" s="1" t="s">
        <v>42</v>
      </c>
      <c r="U1150" s="1" t="s">
        <v>43</v>
      </c>
      <c r="V1150" s="1" t="s">
        <v>44</v>
      </c>
      <c r="W1150" s="1" t="s">
        <v>45</v>
      </c>
      <c r="X1150" s="1" t="s">
        <v>43</v>
      </c>
      <c r="Y1150" s="2">
        <v>87936.75</v>
      </c>
      <c r="Z1150" s="1" t="s">
        <v>46</v>
      </c>
      <c r="AA1150" s="1" t="s">
        <v>324</v>
      </c>
    </row>
    <row r="1151" spans="1:27" x14ac:dyDescent="0.25">
      <c r="A1151" s="1" t="s">
        <v>2694</v>
      </c>
      <c r="B1151" s="1" t="s">
        <v>2695</v>
      </c>
      <c r="C1151" s="1" t="s">
        <v>86</v>
      </c>
      <c r="D1151" s="1" t="s">
        <v>87</v>
      </c>
      <c r="E1151" s="1" t="s">
        <v>30</v>
      </c>
      <c r="F1151" s="1" t="s">
        <v>289</v>
      </c>
      <c r="G1151" s="1" t="s">
        <v>2705</v>
      </c>
      <c r="H1151" s="1" t="s">
        <v>2706</v>
      </c>
      <c r="I1151" s="1" t="s">
        <v>7</v>
      </c>
      <c r="J1151" s="1" t="s">
        <v>2707</v>
      </c>
      <c r="K1151" s="1" t="s">
        <v>250</v>
      </c>
      <c r="L1151" s="1" t="s">
        <v>251</v>
      </c>
      <c r="M1151" s="1" t="s">
        <v>37</v>
      </c>
      <c r="N1151" s="2">
        <v>103324.38</v>
      </c>
      <c r="O1151" s="1" t="s">
        <v>38</v>
      </c>
      <c r="P1151" s="2">
        <v>103324.38</v>
      </c>
      <c r="Q1151" s="1" t="s">
        <v>93</v>
      </c>
      <c r="R1151" s="1" t="s">
        <v>94</v>
      </c>
      <c r="S1151" s="1" t="s">
        <v>41</v>
      </c>
      <c r="T1151" s="1" t="s">
        <v>42</v>
      </c>
      <c r="U1151" s="1" t="s">
        <v>43</v>
      </c>
      <c r="V1151" s="1" t="s">
        <v>44</v>
      </c>
      <c r="W1151" s="1" t="s">
        <v>45</v>
      </c>
      <c r="X1151" s="1" t="s">
        <v>43</v>
      </c>
      <c r="Y1151" s="2">
        <v>103324.38</v>
      </c>
      <c r="Z1151" s="1" t="s">
        <v>46</v>
      </c>
      <c r="AA1151" s="1" t="s">
        <v>324</v>
      </c>
    </row>
    <row r="1152" spans="1:27" x14ac:dyDescent="0.25">
      <c r="A1152" s="1" t="s">
        <v>1771</v>
      </c>
      <c r="B1152" s="1" t="s">
        <v>1772</v>
      </c>
      <c r="C1152" s="1" t="s">
        <v>86</v>
      </c>
      <c r="D1152" s="1" t="s">
        <v>87</v>
      </c>
      <c r="E1152" s="1" t="s">
        <v>30</v>
      </c>
      <c r="F1152" s="1" t="s">
        <v>58</v>
      </c>
      <c r="G1152" s="1" t="s">
        <v>1773</v>
      </c>
      <c r="H1152" s="1" t="s">
        <v>1774</v>
      </c>
      <c r="I1152" s="1" t="s">
        <v>7</v>
      </c>
      <c r="J1152" s="1" t="s">
        <v>1775</v>
      </c>
      <c r="K1152" s="1" t="s">
        <v>99</v>
      </c>
      <c r="L1152" s="1" t="s">
        <v>100</v>
      </c>
      <c r="M1152" s="1" t="s">
        <v>37</v>
      </c>
      <c r="N1152" s="2">
        <v>54000</v>
      </c>
      <c r="O1152" s="1" t="s">
        <v>38</v>
      </c>
      <c r="P1152" s="2">
        <v>54000</v>
      </c>
      <c r="Q1152" s="1" t="s">
        <v>165</v>
      </c>
      <c r="R1152" s="1" t="s">
        <v>40</v>
      </c>
      <c r="S1152" s="1" t="s">
        <v>54</v>
      </c>
      <c r="T1152" s="1" t="s">
        <v>42</v>
      </c>
      <c r="U1152" s="1" t="s">
        <v>43</v>
      </c>
      <c r="V1152" s="1" t="s">
        <v>55</v>
      </c>
      <c r="W1152" s="1" t="s">
        <v>56</v>
      </c>
      <c r="X1152" s="1" t="s">
        <v>43</v>
      </c>
      <c r="Y1152" s="2" t="s">
        <v>43</v>
      </c>
      <c r="Z1152" s="1" t="s">
        <v>46</v>
      </c>
      <c r="AA1152" s="1" t="s">
        <v>174</v>
      </c>
    </row>
    <row r="1153" spans="1:27" x14ac:dyDescent="0.25">
      <c r="A1153" s="1" t="s">
        <v>1771</v>
      </c>
      <c r="B1153" s="1" t="s">
        <v>1772</v>
      </c>
      <c r="C1153" s="1" t="s">
        <v>86</v>
      </c>
      <c r="D1153" s="1" t="s">
        <v>87</v>
      </c>
      <c r="E1153" s="1" t="s">
        <v>30</v>
      </c>
      <c r="F1153" s="1" t="s">
        <v>155</v>
      </c>
      <c r="G1153" s="1" t="s">
        <v>1776</v>
      </c>
      <c r="H1153" s="1" t="s">
        <v>1777</v>
      </c>
      <c r="I1153" s="1" t="s">
        <v>7</v>
      </c>
      <c r="J1153" s="1" t="s">
        <v>1778</v>
      </c>
      <c r="K1153" s="1" t="s">
        <v>768</v>
      </c>
      <c r="L1153" s="1" t="s">
        <v>769</v>
      </c>
      <c r="M1153" s="1" t="s">
        <v>37</v>
      </c>
      <c r="N1153" s="2">
        <v>127270</v>
      </c>
      <c r="O1153" s="1" t="s">
        <v>38</v>
      </c>
      <c r="P1153" s="2">
        <v>127270</v>
      </c>
      <c r="Q1153" s="1" t="s">
        <v>93</v>
      </c>
      <c r="R1153" s="1" t="s">
        <v>94</v>
      </c>
      <c r="S1153" s="1" t="s">
        <v>54</v>
      </c>
      <c r="T1153" s="1" t="s">
        <v>42</v>
      </c>
      <c r="U1153" s="1" t="s">
        <v>43</v>
      </c>
      <c r="V1153" s="1" t="s">
        <v>55</v>
      </c>
      <c r="W1153" s="1" t="s">
        <v>56</v>
      </c>
      <c r="X1153" s="1" t="s">
        <v>155</v>
      </c>
      <c r="Y1153" s="2">
        <v>127270</v>
      </c>
      <c r="Z1153" s="1" t="s">
        <v>205</v>
      </c>
      <c r="AA1153" s="1" t="s">
        <v>273</v>
      </c>
    </row>
    <row r="1154" spans="1:27" x14ac:dyDescent="0.25">
      <c r="A1154" s="1" t="s">
        <v>1771</v>
      </c>
      <c r="B1154" s="1" t="s">
        <v>1772</v>
      </c>
      <c r="C1154" s="1" t="s">
        <v>86</v>
      </c>
      <c r="D1154" s="1" t="s">
        <v>87</v>
      </c>
      <c r="E1154" s="1" t="s">
        <v>30</v>
      </c>
      <c r="F1154" s="1" t="s">
        <v>109</v>
      </c>
      <c r="G1154" s="1" t="s">
        <v>1779</v>
      </c>
      <c r="H1154" s="1" t="s">
        <v>1780</v>
      </c>
      <c r="I1154" s="1" t="s">
        <v>7</v>
      </c>
      <c r="J1154" s="1" t="s">
        <v>1781</v>
      </c>
      <c r="K1154" s="1" t="s">
        <v>495</v>
      </c>
      <c r="L1154" s="1" t="s">
        <v>496</v>
      </c>
      <c r="M1154" s="1" t="s">
        <v>37</v>
      </c>
      <c r="N1154" s="2">
        <v>42129</v>
      </c>
      <c r="O1154" s="1" t="s">
        <v>38</v>
      </c>
      <c r="P1154" s="2">
        <v>42129</v>
      </c>
      <c r="Q1154" s="1" t="s">
        <v>93</v>
      </c>
      <c r="R1154" s="1" t="s">
        <v>94</v>
      </c>
      <c r="S1154" s="1" t="s">
        <v>54</v>
      </c>
      <c r="T1154" s="1" t="s">
        <v>42</v>
      </c>
      <c r="U1154" s="1" t="s">
        <v>43</v>
      </c>
      <c r="V1154" s="1" t="s">
        <v>55</v>
      </c>
      <c r="W1154" s="1" t="s">
        <v>56</v>
      </c>
      <c r="X1154" s="1" t="s">
        <v>43</v>
      </c>
      <c r="Y1154" s="2">
        <v>42129</v>
      </c>
      <c r="Z1154" s="1" t="s">
        <v>46</v>
      </c>
      <c r="AA1154" s="1" t="s">
        <v>131</v>
      </c>
    </row>
    <row r="1155" spans="1:27" x14ac:dyDescent="0.25">
      <c r="A1155" s="1" t="s">
        <v>1771</v>
      </c>
      <c r="B1155" s="1" t="s">
        <v>1772</v>
      </c>
      <c r="C1155" s="1" t="s">
        <v>86</v>
      </c>
      <c r="D1155" s="1" t="s">
        <v>87</v>
      </c>
      <c r="E1155" s="1" t="s">
        <v>30</v>
      </c>
      <c r="F1155" s="1" t="s">
        <v>289</v>
      </c>
      <c r="G1155" s="1" t="s">
        <v>1782</v>
      </c>
      <c r="H1155" s="1" t="s">
        <v>1783</v>
      </c>
      <c r="I1155" s="1" t="s">
        <v>7</v>
      </c>
      <c r="J1155" s="1" t="s">
        <v>1784</v>
      </c>
      <c r="K1155" s="1" t="s">
        <v>135</v>
      </c>
      <c r="L1155" s="1" t="s">
        <v>136</v>
      </c>
      <c r="M1155" s="1" t="s">
        <v>37</v>
      </c>
      <c r="N1155" s="2">
        <v>70000</v>
      </c>
      <c r="O1155" s="1" t="s">
        <v>38</v>
      </c>
      <c r="P1155" s="2">
        <v>70000</v>
      </c>
      <c r="Q1155" s="1" t="s">
        <v>83</v>
      </c>
      <c r="R1155" s="1" t="s">
        <v>40</v>
      </c>
      <c r="S1155" s="1" t="s">
        <v>54</v>
      </c>
      <c r="T1155" s="1" t="s">
        <v>42</v>
      </c>
      <c r="U1155" s="1" t="s">
        <v>43</v>
      </c>
      <c r="V1155" s="1" t="s">
        <v>55</v>
      </c>
      <c r="W1155" s="1" t="s">
        <v>56</v>
      </c>
      <c r="X1155" s="1" t="s">
        <v>43</v>
      </c>
      <c r="Y1155" s="2" t="s">
        <v>43</v>
      </c>
      <c r="Z1155" s="1" t="s">
        <v>46</v>
      </c>
      <c r="AA1155" s="1" t="s">
        <v>289</v>
      </c>
    </row>
    <row r="1156" spans="1:27" x14ac:dyDescent="0.25">
      <c r="A1156" s="1" t="s">
        <v>1771</v>
      </c>
      <c r="B1156" s="1" t="s">
        <v>1772</v>
      </c>
      <c r="C1156" s="1" t="s">
        <v>86</v>
      </c>
      <c r="D1156" s="1" t="s">
        <v>87</v>
      </c>
      <c r="E1156" s="1" t="s">
        <v>30</v>
      </c>
      <c r="F1156" s="1" t="s">
        <v>289</v>
      </c>
      <c r="G1156" s="1" t="s">
        <v>1785</v>
      </c>
      <c r="H1156" s="1" t="s">
        <v>1786</v>
      </c>
      <c r="I1156" s="1" t="s">
        <v>7</v>
      </c>
      <c r="J1156" s="1" t="s">
        <v>1787</v>
      </c>
      <c r="K1156" s="1" t="s">
        <v>73</v>
      </c>
      <c r="L1156" s="1" t="s">
        <v>74</v>
      </c>
      <c r="M1156" s="1" t="s">
        <v>37</v>
      </c>
      <c r="N1156" s="2">
        <v>68500</v>
      </c>
      <c r="O1156" s="1" t="s">
        <v>38</v>
      </c>
      <c r="P1156" s="2">
        <v>68500</v>
      </c>
      <c r="Q1156" s="1" t="s">
        <v>83</v>
      </c>
      <c r="R1156" s="1" t="s">
        <v>40</v>
      </c>
      <c r="S1156" s="1" t="s">
        <v>54</v>
      </c>
      <c r="T1156" s="1" t="s">
        <v>42</v>
      </c>
      <c r="U1156" s="1" t="s">
        <v>43</v>
      </c>
      <c r="V1156" s="1" t="s">
        <v>55</v>
      </c>
      <c r="W1156" s="1" t="s">
        <v>56</v>
      </c>
      <c r="X1156" s="1" t="s">
        <v>43</v>
      </c>
      <c r="Y1156" s="2" t="s">
        <v>43</v>
      </c>
      <c r="Z1156" s="1" t="s">
        <v>46</v>
      </c>
      <c r="AA1156" s="1" t="s">
        <v>324</v>
      </c>
    </row>
    <row r="1157" spans="1:27" x14ac:dyDescent="0.25">
      <c r="A1157" s="1" t="s">
        <v>1808</v>
      </c>
      <c r="B1157" s="1" t="s">
        <v>1809</v>
      </c>
      <c r="C1157" s="1" t="s">
        <v>86</v>
      </c>
      <c r="D1157" s="1" t="s">
        <v>87</v>
      </c>
      <c r="E1157" s="1" t="s">
        <v>30</v>
      </c>
      <c r="F1157" s="1" t="s">
        <v>109</v>
      </c>
      <c r="G1157" s="1" t="s">
        <v>1810</v>
      </c>
      <c r="H1157" s="1" t="s">
        <v>1811</v>
      </c>
      <c r="I1157" s="1" t="s">
        <v>7</v>
      </c>
      <c r="J1157" s="1" t="s">
        <v>1812</v>
      </c>
      <c r="K1157" s="1" t="s">
        <v>73</v>
      </c>
      <c r="L1157" s="1" t="s">
        <v>74</v>
      </c>
      <c r="M1157" s="1" t="s">
        <v>37</v>
      </c>
      <c r="N1157" s="2">
        <v>100000</v>
      </c>
      <c r="O1157" s="1" t="s">
        <v>38</v>
      </c>
      <c r="P1157" s="2">
        <v>100000</v>
      </c>
      <c r="Q1157" s="1" t="s">
        <v>83</v>
      </c>
      <c r="R1157" s="1" t="s">
        <v>40</v>
      </c>
      <c r="S1157" s="1" t="s">
        <v>54</v>
      </c>
      <c r="T1157" s="1" t="s">
        <v>42</v>
      </c>
      <c r="U1157" s="1" t="s">
        <v>43</v>
      </c>
      <c r="V1157" s="1" t="s">
        <v>55</v>
      </c>
      <c r="W1157" s="1" t="s">
        <v>56</v>
      </c>
      <c r="X1157" s="1" t="s">
        <v>43</v>
      </c>
      <c r="Y1157" s="2" t="s">
        <v>43</v>
      </c>
      <c r="Z1157" s="1" t="s">
        <v>46</v>
      </c>
      <c r="AA1157" s="1" t="s">
        <v>109</v>
      </c>
    </row>
    <row r="1158" spans="1:27" x14ac:dyDescent="0.25">
      <c r="A1158" s="1" t="s">
        <v>1808</v>
      </c>
      <c r="B1158" s="1" t="s">
        <v>1809</v>
      </c>
      <c r="C1158" s="1" t="s">
        <v>86</v>
      </c>
      <c r="D1158" s="1" t="s">
        <v>87</v>
      </c>
      <c r="E1158" s="1" t="s">
        <v>30</v>
      </c>
      <c r="F1158" s="1" t="s">
        <v>58</v>
      </c>
      <c r="G1158" s="1" t="s">
        <v>5619</v>
      </c>
      <c r="H1158" s="1" t="s">
        <v>5620</v>
      </c>
      <c r="I1158" s="1" t="s">
        <v>7</v>
      </c>
      <c r="J1158" s="1" t="s">
        <v>5621</v>
      </c>
      <c r="K1158" s="1" t="s">
        <v>2841</v>
      </c>
      <c r="L1158" s="1" t="s">
        <v>2842</v>
      </c>
      <c r="M1158" s="1" t="s">
        <v>5053</v>
      </c>
      <c r="N1158" s="2">
        <v>114359</v>
      </c>
      <c r="O1158" s="1" t="s">
        <v>38</v>
      </c>
      <c r="P1158" s="2">
        <v>114359</v>
      </c>
      <c r="Q1158" s="1" t="s">
        <v>93</v>
      </c>
      <c r="R1158" s="1" t="s">
        <v>94</v>
      </c>
      <c r="S1158" s="1" t="s">
        <v>54</v>
      </c>
      <c r="T1158" s="1" t="s">
        <v>42</v>
      </c>
      <c r="U1158" s="1" t="s">
        <v>43</v>
      </c>
      <c r="V1158" s="1" t="s">
        <v>55</v>
      </c>
      <c r="W1158" s="1" t="s">
        <v>56</v>
      </c>
      <c r="X1158" s="1" t="s">
        <v>43</v>
      </c>
      <c r="Y1158" s="2">
        <v>114359</v>
      </c>
      <c r="Z1158" s="1" t="s">
        <v>46</v>
      </c>
      <c r="AA1158" s="1" t="s">
        <v>64</v>
      </c>
    </row>
    <row r="1159" spans="1:27" x14ac:dyDescent="0.25">
      <c r="A1159" s="1" t="s">
        <v>1813</v>
      </c>
      <c r="B1159" s="1" t="s">
        <v>1814</v>
      </c>
      <c r="C1159" s="1" t="s">
        <v>86</v>
      </c>
      <c r="D1159" s="1" t="s">
        <v>87</v>
      </c>
      <c r="E1159" s="1" t="s">
        <v>30</v>
      </c>
      <c r="F1159" s="1" t="s">
        <v>31</v>
      </c>
      <c r="G1159" s="1" t="s">
        <v>1815</v>
      </c>
      <c r="H1159" s="1" t="s">
        <v>1816</v>
      </c>
      <c r="I1159" s="1" t="s">
        <v>7</v>
      </c>
      <c r="J1159" s="1" t="s">
        <v>1817</v>
      </c>
      <c r="K1159" s="1" t="s">
        <v>282</v>
      </c>
      <c r="L1159" s="1" t="s">
        <v>283</v>
      </c>
      <c r="M1159" s="1" t="s">
        <v>37</v>
      </c>
      <c r="N1159" s="2">
        <v>350000</v>
      </c>
      <c r="O1159" s="1" t="s">
        <v>38</v>
      </c>
      <c r="P1159" s="2">
        <v>350000</v>
      </c>
      <c r="Q1159" s="1" t="s">
        <v>39</v>
      </c>
      <c r="R1159" s="1" t="s">
        <v>40</v>
      </c>
      <c r="S1159" s="1" t="s">
        <v>41</v>
      </c>
      <c r="T1159" s="1" t="s">
        <v>42</v>
      </c>
      <c r="U1159" s="1" t="s">
        <v>43</v>
      </c>
      <c r="V1159" s="1" t="s">
        <v>44</v>
      </c>
      <c r="W1159" s="1" t="s">
        <v>45</v>
      </c>
      <c r="X1159" s="1" t="s">
        <v>43</v>
      </c>
      <c r="Y1159" s="2" t="s">
        <v>43</v>
      </c>
      <c r="Z1159" s="1" t="s">
        <v>46</v>
      </c>
      <c r="AA1159" s="1" t="s">
        <v>189</v>
      </c>
    </row>
    <row r="1160" spans="1:27" x14ac:dyDescent="0.25">
      <c r="A1160" s="1" t="s">
        <v>1813</v>
      </c>
      <c r="B1160" s="1" t="s">
        <v>1814</v>
      </c>
      <c r="C1160" s="1" t="s">
        <v>86</v>
      </c>
      <c r="D1160" s="1" t="s">
        <v>87</v>
      </c>
      <c r="E1160" s="1" t="s">
        <v>30</v>
      </c>
      <c r="F1160" s="1" t="s">
        <v>1818</v>
      </c>
      <c r="G1160" s="1" t="s">
        <v>1819</v>
      </c>
      <c r="H1160" s="1" t="s">
        <v>1820</v>
      </c>
      <c r="I1160" s="1" t="s">
        <v>7</v>
      </c>
      <c r="J1160" s="1" t="s">
        <v>1821</v>
      </c>
      <c r="K1160" s="1" t="s">
        <v>62</v>
      </c>
      <c r="L1160" s="1" t="s">
        <v>63</v>
      </c>
      <c r="M1160" s="1" t="s">
        <v>37</v>
      </c>
      <c r="N1160" s="2">
        <v>90800</v>
      </c>
      <c r="O1160" s="1" t="s">
        <v>38</v>
      </c>
      <c r="P1160" s="2">
        <v>90800</v>
      </c>
      <c r="Q1160" s="1" t="s">
        <v>39</v>
      </c>
      <c r="R1160" s="1" t="s">
        <v>40</v>
      </c>
      <c r="S1160" s="1" t="s">
        <v>54</v>
      </c>
      <c r="T1160" s="1" t="s">
        <v>42</v>
      </c>
      <c r="U1160" s="1" t="s">
        <v>43</v>
      </c>
      <c r="V1160" s="1" t="s">
        <v>55</v>
      </c>
      <c r="W1160" s="1" t="s">
        <v>56</v>
      </c>
      <c r="X1160" s="1" t="s">
        <v>386</v>
      </c>
      <c r="Y1160" s="2">
        <v>90800</v>
      </c>
      <c r="Z1160" s="1" t="s">
        <v>205</v>
      </c>
      <c r="AA1160" s="1" t="s">
        <v>69</v>
      </c>
    </row>
    <row r="1161" spans="1:27" x14ac:dyDescent="0.25">
      <c r="A1161" s="1" t="s">
        <v>1813</v>
      </c>
      <c r="B1161" s="1" t="s">
        <v>1814</v>
      </c>
      <c r="C1161" s="1" t="s">
        <v>86</v>
      </c>
      <c r="D1161" s="1" t="s">
        <v>87</v>
      </c>
      <c r="E1161" s="1" t="s">
        <v>30</v>
      </c>
      <c r="F1161" s="1" t="s">
        <v>174</v>
      </c>
      <c r="G1161" s="1" t="s">
        <v>5622</v>
      </c>
      <c r="H1161" s="1" t="s">
        <v>5623</v>
      </c>
      <c r="I1161" s="1" t="s">
        <v>7</v>
      </c>
      <c r="J1161" s="1" t="s">
        <v>5624</v>
      </c>
      <c r="K1161" s="1" t="s">
        <v>2841</v>
      </c>
      <c r="L1161" s="1" t="s">
        <v>2842</v>
      </c>
      <c r="M1161" s="1" t="s">
        <v>5053</v>
      </c>
      <c r="N1161" s="2">
        <v>78750</v>
      </c>
      <c r="O1161" s="1" t="s">
        <v>38</v>
      </c>
      <c r="P1161" s="2">
        <v>78750</v>
      </c>
      <c r="Q1161" s="1" t="s">
        <v>93</v>
      </c>
      <c r="R1161" s="1" t="s">
        <v>94</v>
      </c>
      <c r="S1161" s="1" t="s">
        <v>54</v>
      </c>
      <c r="T1161" s="1" t="s">
        <v>42</v>
      </c>
      <c r="U1161" s="1" t="s">
        <v>43</v>
      </c>
      <c r="V1161" s="1" t="s">
        <v>55</v>
      </c>
      <c r="W1161" s="1" t="s">
        <v>56</v>
      </c>
      <c r="X1161" s="1" t="s">
        <v>43</v>
      </c>
      <c r="Y1161" s="2">
        <v>78750</v>
      </c>
      <c r="Z1161" s="1" t="s">
        <v>46</v>
      </c>
      <c r="AA1161" s="1" t="s">
        <v>174</v>
      </c>
    </row>
    <row r="1162" spans="1:27" x14ac:dyDescent="0.25">
      <c r="A1162" s="1" t="s">
        <v>695</v>
      </c>
      <c r="B1162" s="1" t="s">
        <v>696</v>
      </c>
      <c r="C1162" s="1" t="s">
        <v>86</v>
      </c>
      <c r="D1162" s="1" t="s">
        <v>87</v>
      </c>
      <c r="E1162" s="1" t="s">
        <v>30</v>
      </c>
      <c r="F1162" s="1" t="s">
        <v>69</v>
      </c>
      <c r="G1162" s="1" t="s">
        <v>697</v>
      </c>
      <c r="H1162" s="1" t="s">
        <v>698</v>
      </c>
      <c r="I1162" s="1" t="s">
        <v>7</v>
      </c>
      <c r="J1162" s="1" t="s">
        <v>699</v>
      </c>
      <c r="K1162" s="1" t="s">
        <v>425</v>
      </c>
      <c r="L1162" s="1" t="s">
        <v>426</v>
      </c>
      <c r="M1162" s="1" t="s">
        <v>37</v>
      </c>
      <c r="N1162" s="2">
        <v>59619.54</v>
      </c>
      <c r="O1162" s="1" t="s">
        <v>38</v>
      </c>
      <c r="P1162" s="2">
        <v>59619.54</v>
      </c>
      <c r="Q1162" s="1" t="s">
        <v>93</v>
      </c>
      <c r="R1162" s="1" t="s">
        <v>94</v>
      </c>
      <c r="S1162" s="1" t="s">
        <v>54</v>
      </c>
      <c r="T1162" s="1" t="s">
        <v>42</v>
      </c>
      <c r="U1162" s="1" t="s">
        <v>43</v>
      </c>
      <c r="V1162" s="1" t="s">
        <v>55</v>
      </c>
      <c r="W1162" s="1" t="s">
        <v>56</v>
      </c>
      <c r="X1162" s="1" t="s">
        <v>69</v>
      </c>
      <c r="Y1162" s="2">
        <v>59619.54</v>
      </c>
      <c r="Z1162" s="1" t="s">
        <v>205</v>
      </c>
      <c r="AA1162" s="1" t="s">
        <v>76</v>
      </c>
    </row>
    <row r="1163" spans="1:27" x14ac:dyDescent="0.25">
      <c r="A1163" s="1" t="s">
        <v>695</v>
      </c>
      <c r="B1163" s="1" t="s">
        <v>696</v>
      </c>
      <c r="C1163" s="1" t="s">
        <v>86</v>
      </c>
      <c r="D1163" s="1" t="s">
        <v>87</v>
      </c>
      <c r="E1163" s="1" t="s">
        <v>30</v>
      </c>
      <c r="F1163" s="1" t="s">
        <v>69</v>
      </c>
      <c r="G1163" s="1" t="s">
        <v>700</v>
      </c>
      <c r="H1163" s="1" t="s">
        <v>701</v>
      </c>
      <c r="I1163" s="1" t="s">
        <v>7</v>
      </c>
      <c r="J1163" s="1" t="s">
        <v>702</v>
      </c>
      <c r="K1163" s="1" t="s">
        <v>425</v>
      </c>
      <c r="L1163" s="1" t="s">
        <v>426</v>
      </c>
      <c r="M1163" s="1" t="s">
        <v>37</v>
      </c>
      <c r="N1163" s="2">
        <v>24021.19</v>
      </c>
      <c r="O1163" s="1" t="s">
        <v>38</v>
      </c>
      <c r="P1163" s="2">
        <v>24021.19</v>
      </c>
      <c r="Q1163" s="1" t="s">
        <v>93</v>
      </c>
      <c r="R1163" s="1" t="s">
        <v>94</v>
      </c>
      <c r="S1163" s="1" t="s">
        <v>54</v>
      </c>
      <c r="T1163" s="1" t="s">
        <v>42</v>
      </c>
      <c r="U1163" s="1" t="s">
        <v>43</v>
      </c>
      <c r="V1163" s="1" t="s">
        <v>55</v>
      </c>
      <c r="W1163" s="1" t="s">
        <v>56</v>
      </c>
      <c r="X1163" s="1" t="s">
        <v>43</v>
      </c>
      <c r="Y1163" s="2">
        <v>24021.19</v>
      </c>
      <c r="Z1163" s="1" t="s">
        <v>46</v>
      </c>
      <c r="AA1163" s="1" t="s">
        <v>189</v>
      </c>
    </row>
    <row r="1164" spans="1:27" x14ac:dyDescent="0.25">
      <c r="A1164" s="1" t="s">
        <v>695</v>
      </c>
      <c r="B1164" s="1" t="s">
        <v>696</v>
      </c>
      <c r="C1164" s="1" t="s">
        <v>86</v>
      </c>
      <c r="D1164" s="1" t="s">
        <v>87</v>
      </c>
      <c r="E1164" s="1" t="s">
        <v>30</v>
      </c>
      <c r="F1164" s="1" t="s">
        <v>273</v>
      </c>
      <c r="G1164" s="1" t="s">
        <v>3101</v>
      </c>
      <c r="H1164" s="1" t="s">
        <v>3102</v>
      </c>
      <c r="I1164" s="1" t="s">
        <v>7</v>
      </c>
      <c r="J1164" s="1" t="s">
        <v>3103</v>
      </c>
      <c r="K1164" s="1" t="s">
        <v>3053</v>
      </c>
      <c r="L1164" s="1" t="s">
        <v>3054</v>
      </c>
      <c r="M1164" s="1" t="s">
        <v>3055</v>
      </c>
      <c r="N1164" s="2">
        <v>808.28</v>
      </c>
      <c r="O1164" s="1" t="s">
        <v>38</v>
      </c>
      <c r="P1164" s="2">
        <v>808.28</v>
      </c>
      <c r="Q1164" s="1" t="s">
        <v>93</v>
      </c>
      <c r="R1164" s="1" t="s">
        <v>94</v>
      </c>
      <c r="S1164" s="1" t="s">
        <v>54</v>
      </c>
      <c r="T1164" s="1" t="s">
        <v>42</v>
      </c>
      <c r="U1164" s="1" t="s">
        <v>43</v>
      </c>
      <c r="V1164" s="1" t="s">
        <v>55</v>
      </c>
      <c r="W1164" s="1" t="s">
        <v>56</v>
      </c>
      <c r="X1164" s="1" t="s">
        <v>43</v>
      </c>
      <c r="Y1164" s="2">
        <v>808.28</v>
      </c>
      <c r="Z1164" s="1" t="s">
        <v>46</v>
      </c>
      <c r="AA1164" s="1" t="s">
        <v>273</v>
      </c>
    </row>
    <row r="1165" spans="1:27" x14ac:dyDescent="0.25">
      <c r="A1165" s="1" t="s">
        <v>695</v>
      </c>
      <c r="B1165" s="1" t="s">
        <v>696</v>
      </c>
      <c r="C1165" s="1" t="s">
        <v>86</v>
      </c>
      <c r="D1165" s="1" t="s">
        <v>87</v>
      </c>
      <c r="E1165" s="1" t="s">
        <v>30</v>
      </c>
      <c r="F1165" s="1" t="s">
        <v>183</v>
      </c>
      <c r="G1165" s="1" t="s">
        <v>3104</v>
      </c>
      <c r="H1165" s="1" t="s">
        <v>3105</v>
      </c>
      <c r="I1165" s="1" t="s">
        <v>7</v>
      </c>
      <c r="J1165" s="1" t="s">
        <v>3106</v>
      </c>
      <c r="K1165" s="1" t="s">
        <v>3053</v>
      </c>
      <c r="L1165" s="1" t="s">
        <v>3054</v>
      </c>
      <c r="M1165" s="1" t="s">
        <v>3055</v>
      </c>
      <c r="N1165" s="2">
        <v>186.24</v>
      </c>
      <c r="O1165" s="1" t="s">
        <v>38</v>
      </c>
      <c r="P1165" s="2">
        <v>186.24</v>
      </c>
      <c r="Q1165" s="1" t="s">
        <v>93</v>
      </c>
      <c r="R1165" s="1" t="s">
        <v>94</v>
      </c>
      <c r="S1165" s="1" t="s">
        <v>54</v>
      </c>
      <c r="T1165" s="1" t="s">
        <v>42</v>
      </c>
      <c r="U1165" s="1" t="s">
        <v>43</v>
      </c>
      <c r="V1165" s="1" t="s">
        <v>55</v>
      </c>
      <c r="W1165" s="1" t="s">
        <v>56</v>
      </c>
      <c r="X1165" s="1" t="s">
        <v>43</v>
      </c>
      <c r="Y1165" s="2">
        <v>186.24</v>
      </c>
      <c r="Z1165" s="1" t="s">
        <v>46</v>
      </c>
      <c r="AA1165" s="1" t="s">
        <v>183</v>
      </c>
    </row>
    <row r="1166" spans="1:27" x14ac:dyDescent="0.25">
      <c r="A1166" s="1" t="s">
        <v>695</v>
      </c>
      <c r="B1166" s="1" t="s">
        <v>696</v>
      </c>
      <c r="C1166" s="1" t="s">
        <v>86</v>
      </c>
      <c r="D1166" s="1" t="s">
        <v>87</v>
      </c>
      <c r="E1166" s="1" t="s">
        <v>30</v>
      </c>
      <c r="F1166" s="1" t="s">
        <v>289</v>
      </c>
      <c r="G1166" s="1" t="s">
        <v>3107</v>
      </c>
      <c r="H1166" s="1" t="s">
        <v>3108</v>
      </c>
      <c r="I1166" s="1" t="s">
        <v>7</v>
      </c>
      <c r="J1166" s="1" t="s">
        <v>3109</v>
      </c>
      <c r="K1166" s="1" t="s">
        <v>3053</v>
      </c>
      <c r="L1166" s="1" t="s">
        <v>3054</v>
      </c>
      <c r="M1166" s="1" t="s">
        <v>3055</v>
      </c>
      <c r="N1166" s="2">
        <v>732.38</v>
      </c>
      <c r="O1166" s="1" t="s">
        <v>38</v>
      </c>
      <c r="P1166" s="2">
        <v>732.38</v>
      </c>
      <c r="Q1166" s="1" t="s">
        <v>93</v>
      </c>
      <c r="R1166" s="1" t="s">
        <v>94</v>
      </c>
      <c r="S1166" s="1" t="s">
        <v>54</v>
      </c>
      <c r="T1166" s="1" t="s">
        <v>42</v>
      </c>
      <c r="U1166" s="1" t="s">
        <v>43</v>
      </c>
      <c r="V1166" s="1" t="s">
        <v>55</v>
      </c>
      <c r="W1166" s="1" t="s">
        <v>56</v>
      </c>
      <c r="X1166" s="1" t="s">
        <v>43</v>
      </c>
      <c r="Y1166" s="2">
        <v>732.38</v>
      </c>
      <c r="Z1166" s="1" t="s">
        <v>46</v>
      </c>
      <c r="AA1166" s="1" t="s">
        <v>289</v>
      </c>
    </row>
    <row r="1167" spans="1:27" x14ac:dyDescent="0.25">
      <c r="A1167" s="1" t="s">
        <v>695</v>
      </c>
      <c r="B1167" s="1" t="s">
        <v>696</v>
      </c>
      <c r="C1167" s="1" t="s">
        <v>86</v>
      </c>
      <c r="D1167" s="1" t="s">
        <v>87</v>
      </c>
      <c r="E1167" s="1" t="s">
        <v>30</v>
      </c>
      <c r="F1167" s="1" t="s">
        <v>48</v>
      </c>
      <c r="G1167" s="1" t="s">
        <v>6015</v>
      </c>
      <c r="H1167" s="1" t="s">
        <v>6016</v>
      </c>
      <c r="I1167" s="1" t="s">
        <v>7</v>
      </c>
      <c r="J1167" s="1" t="s">
        <v>6017</v>
      </c>
      <c r="K1167" s="1" t="s">
        <v>99</v>
      </c>
      <c r="L1167" s="1" t="s">
        <v>100</v>
      </c>
      <c r="M1167" s="1" t="s">
        <v>5928</v>
      </c>
      <c r="N1167" s="2">
        <v>92000</v>
      </c>
      <c r="O1167" s="1" t="s">
        <v>38</v>
      </c>
      <c r="P1167" s="2">
        <v>92000</v>
      </c>
      <c r="Q1167" s="1" t="s">
        <v>83</v>
      </c>
      <c r="R1167" s="1" t="s">
        <v>40</v>
      </c>
      <c r="S1167" s="1" t="s">
        <v>54</v>
      </c>
      <c r="T1167" s="1" t="s">
        <v>42</v>
      </c>
      <c r="U1167" s="1" t="s">
        <v>43</v>
      </c>
      <c r="V1167" s="1" t="s">
        <v>55</v>
      </c>
      <c r="W1167" s="1" t="s">
        <v>56</v>
      </c>
      <c r="X1167" s="1" t="s">
        <v>43</v>
      </c>
      <c r="Y1167" s="2" t="s">
        <v>43</v>
      </c>
      <c r="Z1167" s="1" t="s">
        <v>46</v>
      </c>
      <c r="AA1167" s="1" t="s">
        <v>48</v>
      </c>
    </row>
    <row r="1168" spans="1:27" x14ac:dyDescent="0.25">
      <c r="A1168" s="1" t="s">
        <v>2648</v>
      </c>
      <c r="B1168" s="1" t="s">
        <v>2649</v>
      </c>
      <c r="C1168" s="1" t="s">
        <v>86</v>
      </c>
      <c r="D1168" s="1" t="s">
        <v>87</v>
      </c>
      <c r="E1168" s="1" t="s">
        <v>30</v>
      </c>
      <c r="F1168" s="1" t="s">
        <v>95</v>
      </c>
      <c r="G1168" s="1" t="s">
        <v>2650</v>
      </c>
      <c r="H1168" s="1" t="s">
        <v>2651</v>
      </c>
      <c r="I1168" s="1" t="s">
        <v>7</v>
      </c>
      <c r="J1168" s="1" t="s">
        <v>2652</v>
      </c>
      <c r="K1168" s="1" t="s">
        <v>73</v>
      </c>
      <c r="L1168" s="1" t="s">
        <v>74</v>
      </c>
      <c r="M1168" s="1" t="s">
        <v>37</v>
      </c>
      <c r="N1168" s="2">
        <v>180000</v>
      </c>
      <c r="O1168" s="1" t="s">
        <v>38</v>
      </c>
      <c r="P1168" s="2">
        <v>180000</v>
      </c>
      <c r="Q1168" s="1" t="s">
        <v>83</v>
      </c>
      <c r="R1168" s="1" t="s">
        <v>40</v>
      </c>
      <c r="S1168" s="1" t="s">
        <v>54</v>
      </c>
      <c r="T1168" s="1" t="s">
        <v>42</v>
      </c>
      <c r="U1168" s="1" t="s">
        <v>43</v>
      </c>
      <c r="V1168" s="1" t="s">
        <v>55</v>
      </c>
      <c r="W1168" s="1" t="s">
        <v>56</v>
      </c>
      <c r="X1168" s="1" t="s">
        <v>43</v>
      </c>
      <c r="Y1168" s="2" t="s">
        <v>43</v>
      </c>
      <c r="Z1168" s="1" t="s">
        <v>46</v>
      </c>
      <c r="AA1168" s="1" t="s">
        <v>95</v>
      </c>
    </row>
    <row r="1169" spans="1:27" x14ac:dyDescent="0.25">
      <c r="A1169" s="1" t="s">
        <v>2648</v>
      </c>
      <c r="B1169" s="1" t="s">
        <v>2649</v>
      </c>
      <c r="C1169" s="1" t="s">
        <v>86</v>
      </c>
      <c r="D1169" s="1" t="s">
        <v>87</v>
      </c>
      <c r="E1169" s="1" t="s">
        <v>30</v>
      </c>
      <c r="F1169" s="1" t="s">
        <v>64</v>
      </c>
      <c r="G1169" s="1" t="s">
        <v>2653</v>
      </c>
      <c r="H1169" s="1" t="s">
        <v>2654</v>
      </c>
      <c r="I1169" s="1" t="s">
        <v>7</v>
      </c>
      <c r="J1169" s="1" t="s">
        <v>2655</v>
      </c>
      <c r="K1169" s="1" t="s">
        <v>282</v>
      </c>
      <c r="L1169" s="1" t="s">
        <v>283</v>
      </c>
      <c r="M1169" s="1" t="s">
        <v>37</v>
      </c>
      <c r="N1169" s="2">
        <v>1346673.6</v>
      </c>
      <c r="O1169" s="1" t="s">
        <v>38</v>
      </c>
      <c r="P1169" s="2">
        <v>1346673.6</v>
      </c>
      <c r="Q1169" s="1" t="s">
        <v>93</v>
      </c>
      <c r="R1169" s="1" t="s">
        <v>94</v>
      </c>
      <c r="S1169" s="1" t="s">
        <v>41</v>
      </c>
      <c r="T1169" s="1" t="s">
        <v>42</v>
      </c>
      <c r="U1169" s="1" t="s">
        <v>43</v>
      </c>
      <c r="V1169" s="1" t="s">
        <v>44</v>
      </c>
      <c r="W1169" s="1" t="s">
        <v>45</v>
      </c>
      <c r="X1169" s="1" t="s">
        <v>43</v>
      </c>
      <c r="Y1169" s="2">
        <v>1346673.6</v>
      </c>
      <c r="Z1169" s="1" t="s">
        <v>46</v>
      </c>
      <c r="AA1169" s="1" t="s">
        <v>265</v>
      </c>
    </row>
    <row r="1170" spans="1:27" x14ac:dyDescent="0.25">
      <c r="A1170" s="1" t="s">
        <v>2656</v>
      </c>
      <c r="B1170" s="1" t="s">
        <v>2657</v>
      </c>
      <c r="C1170" s="1" t="s">
        <v>86</v>
      </c>
      <c r="D1170" s="1" t="s">
        <v>87</v>
      </c>
      <c r="E1170" s="1" t="s">
        <v>30</v>
      </c>
      <c r="F1170" s="1" t="s">
        <v>57</v>
      </c>
      <c r="G1170" s="1" t="s">
        <v>2658</v>
      </c>
      <c r="H1170" s="1" t="s">
        <v>2659</v>
      </c>
      <c r="I1170" s="1" t="s">
        <v>7</v>
      </c>
      <c r="J1170" s="1" t="s">
        <v>2660</v>
      </c>
      <c r="K1170" s="1" t="s">
        <v>2661</v>
      </c>
      <c r="L1170" s="1" t="s">
        <v>2662</v>
      </c>
      <c r="M1170" s="1" t="s">
        <v>37</v>
      </c>
      <c r="N1170" s="2">
        <v>1573692.29</v>
      </c>
      <c r="O1170" s="1" t="s">
        <v>38</v>
      </c>
      <c r="P1170" s="2">
        <v>1573692.29</v>
      </c>
      <c r="Q1170" s="1" t="s">
        <v>93</v>
      </c>
      <c r="R1170" s="1" t="s">
        <v>94</v>
      </c>
      <c r="S1170" s="1" t="s">
        <v>41</v>
      </c>
      <c r="T1170" s="1" t="s">
        <v>42</v>
      </c>
      <c r="U1170" s="1" t="s">
        <v>43</v>
      </c>
      <c r="V1170" s="1" t="s">
        <v>44</v>
      </c>
      <c r="W1170" s="1" t="s">
        <v>45</v>
      </c>
      <c r="X1170" s="1" t="s">
        <v>57</v>
      </c>
      <c r="Y1170" s="2">
        <v>1573692.29</v>
      </c>
      <c r="Z1170" s="1" t="s">
        <v>205</v>
      </c>
      <c r="AA1170" s="1" t="s">
        <v>77</v>
      </c>
    </row>
    <row r="1171" spans="1:27" x14ac:dyDescent="0.25">
      <c r="A1171" s="1" t="s">
        <v>2656</v>
      </c>
      <c r="B1171" s="1" t="s">
        <v>2657</v>
      </c>
      <c r="C1171" s="1" t="s">
        <v>86</v>
      </c>
      <c r="D1171" s="1" t="s">
        <v>87</v>
      </c>
      <c r="E1171" s="1" t="s">
        <v>30</v>
      </c>
      <c r="F1171" s="1" t="s">
        <v>47</v>
      </c>
      <c r="G1171" s="1" t="s">
        <v>2663</v>
      </c>
      <c r="H1171" s="1" t="s">
        <v>2664</v>
      </c>
      <c r="I1171" s="1" t="s">
        <v>7</v>
      </c>
      <c r="J1171" s="1" t="s">
        <v>2665</v>
      </c>
      <c r="K1171" s="1" t="s">
        <v>648</v>
      </c>
      <c r="L1171" s="1" t="s">
        <v>649</v>
      </c>
      <c r="M1171" s="1" t="s">
        <v>37</v>
      </c>
      <c r="N1171" s="2">
        <v>195000</v>
      </c>
      <c r="O1171" s="1" t="s">
        <v>38</v>
      </c>
      <c r="P1171" s="2">
        <v>195000</v>
      </c>
      <c r="Q1171" s="1" t="s">
        <v>83</v>
      </c>
      <c r="R1171" s="1" t="s">
        <v>40</v>
      </c>
      <c r="S1171" s="1" t="s">
        <v>41</v>
      </c>
      <c r="T1171" s="1" t="s">
        <v>42</v>
      </c>
      <c r="U1171" s="1" t="s">
        <v>43</v>
      </c>
      <c r="V1171" s="1" t="s">
        <v>44</v>
      </c>
      <c r="W1171" s="1" t="s">
        <v>45</v>
      </c>
      <c r="X1171" s="1" t="s">
        <v>43</v>
      </c>
      <c r="Y1171" s="2" t="s">
        <v>43</v>
      </c>
      <c r="Z1171" s="1" t="s">
        <v>46</v>
      </c>
      <c r="AA1171" s="1" t="s">
        <v>47</v>
      </c>
    </row>
    <row r="1172" spans="1:27" x14ac:dyDescent="0.25">
      <c r="A1172" s="1" t="s">
        <v>2656</v>
      </c>
      <c r="B1172" s="1" t="s">
        <v>2657</v>
      </c>
      <c r="C1172" s="1" t="s">
        <v>86</v>
      </c>
      <c r="D1172" s="1" t="s">
        <v>87</v>
      </c>
      <c r="E1172" s="1" t="s">
        <v>30</v>
      </c>
      <c r="F1172" s="1" t="s">
        <v>77</v>
      </c>
      <c r="G1172" s="1" t="s">
        <v>2666</v>
      </c>
      <c r="H1172" s="1" t="s">
        <v>2667</v>
      </c>
      <c r="I1172" s="1" t="s">
        <v>7</v>
      </c>
      <c r="J1172" s="1" t="s">
        <v>2668</v>
      </c>
      <c r="K1172" s="1" t="s">
        <v>262</v>
      </c>
      <c r="L1172" s="1" t="s">
        <v>263</v>
      </c>
      <c r="M1172" s="1" t="s">
        <v>37</v>
      </c>
      <c r="N1172" s="2">
        <v>1077300</v>
      </c>
      <c r="O1172" s="1" t="s">
        <v>38</v>
      </c>
      <c r="P1172" s="2">
        <v>1077300</v>
      </c>
      <c r="Q1172" s="1" t="s">
        <v>83</v>
      </c>
      <c r="R1172" s="1" t="s">
        <v>40</v>
      </c>
      <c r="S1172" s="1" t="s">
        <v>41</v>
      </c>
      <c r="T1172" s="1" t="s">
        <v>42</v>
      </c>
      <c r="U1172" s="1" t="s">
        <v>43</v>
      </c>
      <c r="V1172" s="1" t="s">
        <v>44</v>
      </c>
      <c r="W1172" s="1" t="s">
        <v>45</v>
      </c>
      <c r="X1172" s="1" t="s">
        <v>43</v>
      </c>
      <c r="Y1172" s="2" t="s">
        <v>43</v>
      </c>
      <c r="Z1172" s="1" t="s">
        <v>46</v>
      </c>
      <c r="AA1172" s="1" t="s">
        <v>112</v>
      </c>
    </row>
    <row r="1173" spans="1:27" x14ac:dyDescent="0.25">
      <c r="A1173" s="1" t="s">
        <v>2656</v>
      </c>
      <c r="B1173" s="1" t="s">
        <v>2657</v>
      </c>
      <c r="C1173" s="1" t="s">
        <v>86</v>
      </c>
      <c r="D1173" s="1" t="s">
        <v>87</v>
      </c>
      <c r="E1173" s="1" t="s">
        <v>30</v>
      </c>
      <c r="F1173" s="1" t="s">
        <v>273</v>
      </c>
      <c r="G1173" s="1" t="s">
        <v>5849</v>
      </c>
      <c r="H1173" s="1" t="s">
        <v>5850</v>
      </c>
      <c r="I1173" s="1" t="s">
        <v>7</v>
      </c>
      <c r="J1173" s="1" t="s">
        <v>5851</v>
      </c>
      <c r="K1173" s="1" t="s">
        <v>2833</v>
      </c>
      <c r="L1173" s="1" t="s">
        <v>2834</v>
      </c>
      <c r="M1173" s="1" t="s">
        <v>5053</v>
      </c>
      <c r="N1173" s="2">
        <v>279180</v>
      </c>
      <c r="O1173" s="1" t="s">
        <v>38</v>
      </c>
      <c r="P1173" s="2">
        <v>279180</v>
      </c>
      <c r="Q1173" s="1" t="s">
        <v>83</v>
      </c>
      <c r="R1173" s="1" t="s">
        <v>40</v>
      </c>
      <c r="S1173" s="1" t="s">
        <v>54</v>
      </c>
      <c r="T1173" s="1" t="s">
        <v>42</v>
      </c>
      <c r="U1173" s="1" t="s">
        <v>43</v>
      </c>
      <c r="V1173" s="1" t="s">
        <v>55</v>
      </c>
      <c r="W1173" s="1" t="s">
        <v>56</v>
      </c>
      <c r="X1173" s="1" t="s">
        <v>43</v>
      </c>
      <c r="Y1173" s="2" t="s">
        <v>43</v>
      </c>
      <c r="Z1173" s="1" t="s">
        <v>46</v>
      </c>
      <c r="AA1173" s="1" t="s">
        <v>69</v>
      </c>
    </row>
    <row r="1174" spans="1:27" x14ac:dyDescent="0.25">
      <c r="A1174" s="1" t="s">
        <v>4875</v>
      </c>
      <c r="B1174" s="1" t="s">
        <v>4876</v>
      </c>
      <c r="C1174" s="1" t="s">
        <v>86</v>
      </c>
      <c r="D1174" s="1" t="s">
        <v>87</v>
      </c>
      <c r="E1174" s="1" t="s">
        <v>30</v>
      </c>
      <c r="F1174" s="1" t="s">
        <v>77</v>
      </c>
      <c r="G1174" s="1" t="s">
        <v>4877</v>
      </c>
      <c r="H1174" s="1" t="s">
        <v>4878</v>
      </c>
      <c r="I1174" s="1" t="s">
        <v>7</v>
      </c>
      <c r="J1174" s="1" t="s">
        <v>4879</v>
      </c>
      <c r="K1174" s="1" t="s">
        <v>3506</v>
      </c>
      <c r="L1174" s="1" t="s">
        <v>3507</v>
      </c>
      <c r="M1174" s="1" t="s">
        <v>4296</v>
      </c>
      <c r="N1174" s="2">
        <v>60000</v>
      </c>
      <c r="O1174" s="1" t="s">
        <v>38</v>
      </c>
      <c r="P1174" s="2">
        <v>60000</v>
      </c>
      <c r="Q1174" s="1" t="s">
        <v>39</v>
      </c>
      <c r="R1174" s="1" t="s">
        <v>40</v>
      </c>
      <c r="S1174" s="1" t="s">
        <v>54</v>
      </c>
      <c r="T1174" s="1" t="s">
        <v>42</v>
      </c>
      <c r="U1174" s="1" t="s">
        <v>43</v>
      </c>
      <c r="V1174" s="1" t="s">
        <v>55</v>
      </c>
      <c r="W1174" s="1" t="s">
        <v>56</v>
      </c>
      <c r="X1174" s="1" t="s">
        <v>43</v>
      </c>
      <c r="Y1174" s="2" t="s">
        <v>43</v>
      </c>
      <c r="Z1174" s="1" t="s">
        <v>46</v>
      </c>
      <c r="AA1174" s="1" t="s">
        <v>228</v>
      </c>
    </row>
    <row r="1175" spans="1:27" x14ac:dyDescent="0.25">
      <c r="A1175" s="1" t="s">
        <v>1998</v>
      </c>
      <c r="B1175" s="1" t="s">
        <v>1999</v>
      </c>
      <c r="C1175" s="1" t="s">
        <v>86</v>
      </c>
      <c r="D1175" s="1" t="s">
        <v>87</v>
      </c>
      <c r="E1175" s="1" t="s">
        <v>30</v>
      </c>
      <c r="F1175" s="1" t="s">
        <v>31</v>
      </c>
      <c r="G1175" s="1" t="s">
        <v>2000</v>
      </c>
      <c r="H1175" s="1" t="s">
        <v>2001</v>
      </c>
      <c r="I1175" s="1" t="s">
        <v>7</v>
      </c>
      <c r="J1175" s="1" t="s">
        <v>2002</v>
      </c>
      <c r="K1175" s="1" t="s">
        <v>262</v>
      </c>
      <c r="L1175" s="1" t="s">
        <v>263</v>
      </c>
      <c r="M1175" s="1" t="s">
        <v>37</v>
      </c>
      <c r="N1175" s="2">
        <v>79000</v>
      </c>
      <c r="O1175" s="1" t="s">
        <v>38</v>
      </c>
      <c r="P1175" s="2">
        <v>79000</v>
      </c>
      <c r="Q1175" s="1" t="s">
        <v>39</v>
      </c>
      <c r="R1175" s="1" t="s">
        <v>40</v>
      </c>
      <c r="S1175" s="1" t="s">
        <v>41</v>
      </c>
      <c r="T1175" s="1" t="s">
        <v>42</v>
      </c>
      <c r="U1175" s="1" t="s">
        <v>43</v>
      </c>
      <c r="V1175" s="1" t="s">
        <v>237</v>
      </c>
      <c r="W1175" s="1" t="s">
        <v>238</v>
      </c>
      <c r="X1175" s="1" t="s">
        <v>43</v>
      </c>
      <c r="Y1175" s="2" t="s">
        <v>43</v>
      </c>
      <c r="Z1175" s="1" t="s">
        <v>46</v>
      </c>
      <c r="AA1175" s="1" t="s">
        <v>31</v>
      </c>
    </row>
    <row r="1176" spans="1:27" x14ac:dyDescent="0.25">
      <c r="A1176" s="1" t="s">
        <v>1998</v>
      </c>
      <c r="B1176" s="1" t="s">
        <v>1999</v>
      </c>
      <c r="C1176" s="1" t="s">
        <v>86</v>
      </c>
      <c r="D1176" s="1" t="s">
        <v>87</v>
      </c>
      <c r="E1176" s="1" t="s">
        <v>30</v>
      </c>
      <c r="F1176" s="1" t="s">
        <v>189</v>
      </c>
      <c r="G1176" s="1" t="s">
        <v>2003</v>
      </c>
      <c r="H1176" s="1" t="s">
        <v>2004</v>
      </c>
      <c r="I1176" s="1" t="s">
        <v>7</v>
      </c>
      <c r="J1176" s="1" t="s">
        <v>2005</v>
      </c>
      <c r="K1176" s="1" t="s">
        <v>648</v>
      </c>
      <c r="L1176" s="1" t="s">
        <v>649</v>
      </c>
      <c r="M1176" s="1" t="s">
        <v>37</v>
      </c>
      <c r="N1176" s="2">
        <v>158000</v>
      </c>
      <c r="O1176" s="1" t="s">
        <v>38</v>
      </c>
      <c r="P1176" s="2">
        <v>158000</v>
      </c>
      <c r="Q1176" s="1" t="s">
        <v>83</v>
      </c>
      <c r="R1176" s="1" t="s">
        <v>40</v>
      </c>
      <c r="S1176" s="1" t="s">
        <v>41</v>
      </c>
      <c r="T1176" s="1" t="s">
        <v>42</v>
      </c>
      <c r="U1176" s="1" t="s">
        <v>43</v>
      </c>
      <c r="V1176" s="1" t="s">
        <v>237</v>
      </c>
      <c r="W1176" s="1" t="s">
        <v>238</v>
      </c>
      <c r="X1176" s="1" t="s">
        <v>43</v>
      </c>
      <c r="Y1176" s="2" t="s">
        <v>43</v>
      </c>
      <c r="Z1176" s="1" t="s">
        <v>46</v>
      </c>
      <c r="AA1176" s="1" t="s">
        <v>189</v>
      </c>
    </row>
    <row r="1177" spans="1:27" x14ac:dyDescent="0.25">
      <c r="A1177" s="1" t="s">
        <v>1998</v>
      </c>
      <c r="B1177" s="1" t="s">
        <v>1999</v>
      </c>
      <c r="C1177" s="1" t="s">
        <v>86</v>
      </c>
      <c r="D1177" s="1" t="s">
        <v>87</v>
      </c>
      <c r="E1177" s="1" t="s">
        <v>30</v>
      </c>
      <c r="F1177" s="1" t="s">
        <v>189</v>
      </c>
      <c r="G1177" s="1" t="s">
        <v>2006</v>
      </c>
      <c r="H1177" s="1" t="s">
        <v>2007</v>
      </c>
      <c r="I1177" s="1" t="s">
        <v>7</v>
      </c>
      <c r="J1177" s="1" t="s">
        <v>2008</v>
      </c>
      <c r="K1177" s="1" t="s">
        <v>648</v>
      </c>
      <c r="L1177" s="1" t="s">
        <v>649</v>
      </c>
      <c r="M1177" s="1" t="s">
        <v>37</v>
      </c>
      <c r="N1177" s="2">
        <v>425938</v>
      </c>
      <c r="O1177" s="1" t="s">
        <v>38</v>
      </c>
      <c r="P1177" s="2">
        <v>425938</v>
      </c>
      <c r="Q1177" s="1" t="s">
        <v>83</v>
      </c>
      <c r="R1177" s="1" t="s">
        <v>40</v>
      </c>
      <c r="S1177" s="1" t="s">
        <v>41</v>
      </c>
      <c r="T1177" s="1" t="s">
        <v>42</v>
      </c>
      <c r="U1177" s="1" t="s">
        <v>43</v>
      </c>
      <c r="V1177" s="1" t="s">
        <v>237</v>
      </c>
      <c r="W1177" s="1" t="s">
        <v>238</v>
      </c>
      <c r="X1177" s="1" t="s">
        <v>43</v>
      </c>
      <c r="Y1177" s="2" t="s">
        <v>43</v>
      </c>
      <c r="Z1177" s="1" t="s">
        <v>46</v>
      </c>
      <c r="AA1177" s="1" t="s">
        <v>189</v>
      </c>
    </row>
    <row r="1178" spans="1:27" x14ac:dyDescent="0.25">
      <c r="A1178" s="1" t="s">
        <v>1998</v>
      </c>
      <c r="B1178" s="1" t="s">
        <v>1999</v>
      </c>
      <c r="C1178" s="1" t="s">
        <v>86</v>
      </c>
      <c r="D1178" s="1" t="s">
        <v>87</v>
      </c>
      <c r="E1178" s="1" t="s">
        <v>30</v>
      </c>
      <c r="F1178" s="1" t="s">
        <v>190</v>
      </c>
      <c r="G1178" s="1" t="s">
        <v>2009</v>
      </c>
      <c r="H1178" s="1" t="s">
        <v>2010</v>
      </c>
      <c r="I1178" s="1" t="s">
        <v>7</v>
      </c>
      <c r="J1178" s="1" t="s">
        <v>2011</v>
      </c>
      <c r="K1178" s="1" t="s">
        <v>648</v>
      </c>
      <c r="L1178" s="1" t="s">
        <v>649</v>
      </c>
      <c r="M1178" s="1" t="s">
        <v>37</v>
      </c>
      <c r="N1178" s="2">
        <v>1525000</v>
      </c>
      <c r="O1178" s="1" t="s">
        <v>38</v>
      </c>
      <c r="P1178" s="2">
        <v>1525000</v>
      </c>
      <c r="Q1178" s="1" t="s">
        <v>83</v>
      </c>
      <c r="R1178" s="1" t="s">
        <v>40</v>
      </c>
      <c r="S1178" s="1" t="s">
        <v>41</v>
      </c>
      <c r="T1178" s="1" t="s">
        <v>42</v>
      </c>
      <c r="U1178" s="1" t="s">
        <v>43</v>
      </c>
      <c r="V1178" s="1" t="s">
        <v>237</v>
      </c>
      <c r="W1178" s="1" t="s">
        <v>238</v>
      </c>
      <c r="X1178" s="1" t="s">
        <v>43</v>
      </c>
      <c r="Y1178" s="2" t="s">
        <v>43</v>
      </c>
      <c r="Z1178" s="1" t="s">
        <v>46</v>
      </c>
      <c r="AA1178" s="1" t="s">
        <v>190</v>
      </c>
    </row>
    <row r="1179" spans="1:27" x14ac:dyDescent="0.25">
      <c r="A1179" s="1" t="s">
        <v>84</v>
      </c>
      <c r="B1179" s="1" t="s">
        <v>85</v>
      </c>
      <c r="C1179" s="1" t="s">
        <v>86</v>
      </c>
      <c r="D1179" s="1" t="s">
        <v>87</v>
      </c>
      <c r="E1179" s="1" t="s">
        <v>30</v>
      </c>
      <c r="F1179" s="1" t="s">
        <v>48</v>
      </c>
      <c r="G1179" s="1" t="s">
        <v>88</v>
      </c>
      <c r="H1179" s="1" t="s">
        <v>89</v>
      </c>
      <c r="I1179" s="1" t="s">
        <v>7</v>
      </c>
      <c r="J1179" s="1" t="s">
        <v>90</v>
      </c>
      <c r="K1179" s="1" t="s">
        <v>91</v>
      </c>
      <c r="L1179" s="1" t="s">
        <v>92</v>
      </c>
      <c r="M1179" s="1" t="s">
        <v>37</v>
      </c>
      <c r="N1179" s="2">
        <v>310000</v>
      </c>
      <c r="O1179" s="1" t="s">
        <v>38</v>
      </c>
      <c r="P1179" s="2">
        <v>310000</v>
      </c>
      <c r="Q1179" s="1" t="s">
        <v>93</v>
      </c>
      <c r="R1179" s="1" t="s">
        <v>94</v>
      </c>
      <c r="S1179" s="1" t="s">
        <v>54</v>
      </c>
      <c r="T1179" s="1" t="s">
        <v>42</v>
      </c>
      <c r="U1179" s="1" t="s">
        <v>43</v>
      </c>
      <c r="V1179" s="1" t="s">
        <v>55</v>
      </c>
      <c r="W1179" s="1" t="s">
        <v>56</v>
      </c>
      <c r="X1179" s="1" t="s">
        <v>43</v>
      </c>
      <c r="Y1179" s="2">
        <v>310000</v>
      </c>
      <c r="Z1179" s="1" t="s">
        <v>46</v>
      </c>
      <c r="AA1179" s="1" t="s">
        <v>48</v>
      </c>
    </row>
    <row r="1180" spans="1:27" x14ac:dyDescent="0.25">
      <c r="A1180" s="1" t="s">
        <v>84</v>
      </c>
      <c r="B1180" s="1" t="s">
        <v>85</v>
      </c>
      <c r="C1180" s="1" t="s">
        <v>86</v>
      </c>
      <c r="D1180" s="1" t="s">
        <v>87</v>
      </c>
      <c r="E1180" s="1" t="s">
        <v>30</v>
      </c>
      <c r="F1180" s="1" t="s">
        <v>95</v>
      </c>
      <c r="G1180" s="1" t="s">
        <v>96</v>
      </c>
      <c r="H1180" s="1" t="s">
        <v>97</v>
      </c>
      <c r="I1180" s="1" t="s">
        <v>7</v>
      </c>
      <c r="J1180" s="1" t="s">
        <v>98</v>
      </c>
      <c r="K1180" s="1" t="s">
        <v>99</v>
      </c>
      <c r="L1180" s="1" t="s">
        <v>100</v>
      </c>
      <c r="M1180" s="1" t="s">
        <v>37</v>
      </c>
      <c r="N1180" s="2">
        <v>1313500</v>
      </c>
      <c r="O1180" s="1" t="s">
        <v>38</v>
      </c>
      <c r="P1180" s="2">
        <v>1313500</v>
      </c>
      <c r="Q1180" s="1" t="s">
        <v>93</v>
      </c>
      <c r="R1180" s="1" t="s">
        <v>94</v>
      </c>
      <c r="S1180" s="1" t="s">
        <v>54</v>
      </c>
      <c r="T1180" s="1" t="s">
        <v>42</v>
      </c>
      <c r="U1180" s="1" t="s">
        <v>43</v>
      </c>
      <c r="V1180" s="1" t="s">
        <v>55</v>
      </c>
      <c r="W1180" s="1" t="s">
        <v>56</v>
      </c>
      <c r="X1180" s="1" t="s">
        <v>43</v>
      </c>
      <c r="Y1180" s="2">
        <v>1313500</v>
      </c>
      <c r="Z1180" s="1" t="s">
        <v>46</v>
      </c>
      <c r="AA1180" s="1" t="s">
        <v>95</v>
      </c>
    </row>
    <row r="1181" spans="1:27" x14ac:dyDescent="0.25">
      <c r="A1181" s="1" t="s">
        <v>84</v>
      </c>
      <c r="B1181" s="1" t="s">
        <v>85</v>
      </c>
      <c r="C1181" s="1" t="s">
        <v>86</v>
      </c>
      <c r="D1181" s="1" t="s">
        <v>87</v>
      </c>
      <c r="E1181" s="1" t="s">
        <v>30</v>
      </c>
      <c r="F1181" s="1" t="s">
        <v>141</v>
      </c>
      <c r="G1181" s="1" t="s">
        <v>3050</v>
      </c>
      <c r="H1181" s="1" t="s">
        <v>3051</v>
      </c>
      <c r="I1181" s="1" t="s">
        <v>7</v>
      </c>
      <c r="J1181" s="1" t="s">
        <v>3052</v>
      </c>
      <c r="K1181" s="1" t="s">
        <v>3053</v>
      </c>
      <c r="L1181" s="1" t="s">
        <v>3054</v>
      </c>
      <c r="M1181" s="1" t="s">
        <v>3055</v>
      </c>
      <c r="N1181" s="2">
        <v>60000</v>
      </c>
      <c r="O1181" s="1" t="s">
        <v>38</v>
      </c>
      <c r="P1181" s="2">
        <v>60000</v>
      </c>
      <c r="Q1181" s="1" t="s">
        <v>93</v>
      </c>
      <c r="R1181" s="1" t="s">
        <v>94</v>
      </c>
      <c r="S1181" s="1" t="s">
        <v>54</v>
      </c>
      <c r="T1181" s="1" t="s">
        <v>42</v>
      </c>
      <c r="U1181" s="1" t="s">
        <v>43</v>
      </c>
      <c r="V1181" s="1" t="s">
        <v>55</v>
      </c>
      <c r="W1181" s="1" t="s">
        <v>56</v>
      </c>
      <c r="X1181" s="1" t="s">
        <v>43</v>
      </c>
      <c r="Y1181" s="2">
        <v>60000</v>
      </c>
      <c r="Z1181" s="1" t="s">
        <v>46</v>
      </c>
      <c r="AA1181" s="1" t="s">
        <v>141</v>
      </c>
    </row>
    <row r="1182" spans="1:27" x14ac:dyDescent="0.25">
      <c r="A1182" s="1" t="s">
        <v>84</v>
      </c>
      <c r="B1182" s="1" t="s">
        <v>85</v>
      </c>
      <c r="C1182" s="1" t="s">
        <v>86</v>
      </c>
      <c r="D1182" s="1" t="s">
        <v>87</v>
      </c>
      <c r="E1182" s="1" t="s">
        <v>30</v>
      </c>
      <c r="F1182" s="1" t="s">
        <v>141</v>
      </c>
      <c r="G1182" s="1" t="s">
        <v>3056</v>
      </c>
      <c r="H1182" s="1" t="s">
        <v>3057</v>
      </c>
      <c r="I1182" s="1" t="s">
        <v>7</v>
      </c>
      <c r="J1182" s="1" t="s">
        <v>3058</v>
      </c>
      <c r="K1182" s="1" t="s">
        <v>3053</v>
      </c>
      <c r="L1182" s="1" t="s">
        <v>3054</v>
      </c>
      <c r="M1182" s="1" t="s">
        <v>3055</v>
      </c>
      <c r="N1182" s="2">
        <v>6000</v>
      </c>
      <c r="O1182" s="1" t="s">
        <v>38</v>
      </c>
      <c r="P1182" s="2">
        <v>6000</v>
      </c>
      <c r="Q1182" s="1" t="s">
        <v>93</v>
      </c>
      <c r="R1182" s="1" t="s">
        <v>94</v>
      </c>
      <c r="S1182" s="1" t="s">
        <v>54</v>
      </c>
      <c r="T1182" s="1" t="s">
        <v>42</v>
      </c>
      <c r="U1182" s="1" t="s">
        <v>43</v>
      </c>
      <c r="V1182" s="1" t="s">
        <v>55</v>
      </c>
      <c r="W1182" s="1" t="s">
        <v>56</v>
      </c>
      <c r="X1182" s="1" t="s">
        <v>43</v>
      </c>
      <c r="Y1182" s="2">
        <v>6000</v>
      </c>
      <c r="Z1182" s="1" t="s">
        <v>46</v>
      </c>
      <c r="AA1182" s="1" t="s">
        <v>141</v>
      </c>
    </row>
    <row r="1183" spans="1:27" x14ac:dyDescent="0.25">
      <c r="A1183" s="1" t="s">
        <v>84</v>
      </c>
      <c r="B1183" s="1" t="s">
        <v>85</v>
      </c>
      <c r="C1183" s="1" t="s">
        <v>86</v>
      </c>
      <c r="D1183" s="1" t="s">
        <v>87</v>
      </c>
      <c r="E1183" s="1" t="s">
        <v>30</v>
      </c>
      <c r="F1183" s="1" t="s">
        <v>141</v>
      </c>
      <c r="G1183" s="1" t="s">
        <v>3059</v>
      </c>
      <c r="H1183" s="1" t="s">
        <v>3060</v>
      </c>
      <c r="I1183" s="1" t="s">
        <v>7</v>
      </c>
      <c r="J1183" s="1" t="s">
        <v>3061</v>
      </c>
      <c r="K1183" s="1" t="s">
        <v>3053</v>
      </c>
      <c r="L1183" s="1" t="s">
        <v>3054</v>
      </c>
      <c r="M1183" s="1" t="s">
        <v>3055</v>
      </c>
      <c r="N1183" s="2">
        <v>58000</v>
      </c>
      <c r="O1183" s="1" t="s">
        <v>38</v>
      </c>
      <c r="P1183" s="2">
        <v>58000</v>
      </c>
      <c r="Q1183" s="1" t="s">
        <v>93</v>
      </c>
      <c r="R1183" s="1" t="s">
        <v>94</v>
      </c>
      <c r="S1183" s="1" t="s">
        <v>54</v>
      </c>
      <c r="T1183" s="1" t="s">
        <v>42</v>
      </c>
      <c r="U1183" s="1" t="s">
        <v>43</v>
      </c>
      <c r="V1183" s="1" t="s">
        <v>55</v>
      </c>
      <c r="W1183" s="1" t="s">
        <v>56</v>
      </c>
      <c r="X1183" s="1" t="s">
        <v>43</v>
      </c>
      <c r="Y1183" s="2">
        <v>58000</v>
      </c>
      <c r="Z1183" s="1" t="s">
        <v>46</v>
      </c>
      <c r="AA1183" s="1" t="s">
        <v>141</v>
      </c>
    </row>
    <row r="1184" spans="1:27" x14ac:dyDescent="0.25">
      <c r="A1184" s="1" t="s">
        <v>84</v>
      </c>
      <c r="B1184" s="1" t="s">
        <v>85</v>
      </c>
      <c r="C1184" s="1" t="s">
        <v>86</v>
      </c>
      <c r="D1184" s="1" t="s">
        <v>87</v>
      </c>
      <c r="E1184" s="1" t="s">
        <v>30</v>
      </c>
      <c r="F1184" s="1" t="s">
        <v>228</v>
      </c>
      <c r="G1184" s="1" t="s">
        <v>3399</v>
      </c>
      <c r="H1184" s="1" t="s">
        <v>3400</v>
      </c>
      <c r="I1184" s="1" t="s">
        <v>7</v>
      </c>
      <c r="J1184" s="1" t="s">
        <v>3401</v>
      </c>
      <c r="K1184" s="1" t="s">
        <v>522</v>
      </c>
      <c r="L1184" s="1" t="s">
        <v>523</v>
      </c>
      <c r="M1184" s="1" t="s">
        <v>3402</v>
      </c>
      <c r="N1184" s="2">
        <v>39800</v>
      </c>
      <c r="O1184" s="1" t="s">
        <v>38</v>
      </c>
      <c r="P1184" s="2">
        <v>39800</v>
      </c>
      <c r="Q1184" s="1" t="s">
        <v>39</v>
      </c>
      <c r="R1184" s="1" t="s">
        <v>40</v>
      </c>
      <c r="S1184" s="1" t="s">
        <v>54</v>
      </c>
      <c r="T1184" s="1" t="s">
        <v>42</v>
      </c>
      <c r="U1184" s="1" t="s">
        <v>43</v>
      </c>
      <c r="V1184" s="1" t="s">
        <v>55</v>
      </c>
      <c r="W1184" s="1" t="s">
        <v>56</v>
      </c>
      <c r="X1184" s="1" t="s">
        <v>43</v>
      </c>
      <c r="Y1184" s="2" t="s">
        <v>43</v>
      </c>
      <c r="Z1184" s="1" t="s">
        <v>46</v>
      </c>
      <c r="AA1184" s="1" t="s">
        <v>228</v>
      </c>
    </row>
    <row r="1185" spans="1:27" x14ac:dyDescent="0.25">
      <c r="A1185" s="1" t="s">
        <v>84</v>
      </c>
      <c r="B1185" s="1" t="s">
        <v>85</v>
      </c>
      <c r="C1185" s="1" t="s">
        <v>86</v>
      </c>
      <c r="D1185" s="1" t="s">
        <v>87</v>
      </c>
      <c r="E1185" s="1" t="s">
        <v>30</v>
      </c>
      <c r="F1185" s="1" t="s">
        <v>112</v>
      </c>
      <c r="G1185" s="1" t="s">
        <v>5048</v>
      </c>
      <c r="H1185" s="1" t="s">
        <v>5049</v>
      </c>
      <c r="I1185" s="1" t="s">
        <v>7</v>
      </c>
      <c r="J1185" s="1" t="s">
        <v>5050</v>
      </c>
      <c r="K1185" s="1" t="s">
        <v>5051</v>
      </c>
      <c r="L1185" s="1" t="s">
        <v>5052</v>
      </c>
      <c r="M1185" s="1" t="s">
        <v>5053</v>
      </c>
      <c r="N1185" s="2">
        <v>57000</v>
      </c>
      <c r="O1185" s="1" t="s">
        <v>38</v>
      </c>
      <c r="P1185" s="2">
        <v>57000</v>
      </c>
      <c r="Q1185" s="1" t="s">
        <v>165</v>
      </c>
      <c r="R1185" s="1" t="s">
        <v>40</v>
      </c>
      <c r="S1185" s="1" t="s">
        <v>41</v>
      </c>
      <c r="T1185" s="1" t="s">
        <v>42</v>
      </c>
      <c r="U1185" s="1" t="s">
        <v>43</v>
      </c>
      <c r="V1185" s="1" t="s">
        <v>44</v>
      </c>
      <c r="W1185" s="1" t="s">
        <v>45</v>
      </c>
      <c r="X1185" s="1" t="s">
        <v>43</v>
      </c>
      <c r="Y1185" s="2" t="s">
        <v>43</v>
      </c>
      <c r="Z1185" s="1" t="s">
        <v>46</v>
      </c>
      <c r="AA1185" s="1" t="s">
        <v>324</v>
      </c>
    </row>
    <row r="1186" spans="1:27" x14ac:dyDescent="0.25">
      <c r="A1186" s="1" t="s">
        <v>3038</v>
      </c>
      <c r="B1186" s="1" t="s">
        <v>3039</v>
      </c>
      <c r="C1186" s="1" t="s">
        <v>86</v>
      </c>
      <c r="D1186" s="1" t="s">
        <v>87</v>
      </c>
      <c r="E1186" s="1" t="s">
        <v>30</v>
      </c>
      <c r="F1186" s="1" t="s">
        <v>145</v>
      </c>
      <c r="G1186" s="1" t="s">
        <v>3040</v>
      </c>
      <c r="H1186" s="1" t="s">
        <v>3041</v>
      </c>
      <c r="I1186" s="1" t="s">
        <v>7</v>
      </c>
      <c r="J1186" s="1" t="s">
        <v>3042</v>
      </c>
      <c r="K1186" s="1" t="s">
        <v>3043</v>
      </c>
      <c r="L1186" s="1" t="s">
        <v>3044</v>
      </c>
      <c r="M1186" s="1" t="s">
        <v>37</v>
      </c>
      <c r="N1186" s="2">
        <v>212344</v>
      </c>
      <c r="O1186" s="1" t="s">
        <v>38</v>
      </c>
      <c r="P1186" s="2">
        <v>212344</v>
      </c>
      <c r="Q1186" s="1" t="s">
        <v>165</v>
      </c>
      <c r="R1186" s="1" t="s">
        <v>40</v>
      </c>
      <c r="S1186" s="1" t="s">
        <v>41</v>
      </c>
      <c r="T1186" s="1" t="s">
        <v>42</v>
      </c>
      <c r="U1186" s="1" t="s">
        <v>43</v>
      </c>
      <c r="V1186" s="1" t="s">
        <v>44</v>
      </c>
      <c r="W1186" s="1" t="s">
        <v>45</v>
      </c>
      <c r="X1186" s="1" t="s">
        <v>43</v>
      </c>
      <c r="Y1186" s="2" t="s">
        <v>43</v>
      </c>
      <c r="Z1186" s="1" t="s">
        <v>46</v>
      </c>
      <c r="AA1186" s="1" t="s">
        <v>145</v>
      </c>
    </row>
    <row r="1187" spans="1:27" x14ac:dyDescent="0.25">
      <c r="A1187" s="1" t="s">
        <v>3539</v>
      </c>
      <c r="B1187" s="1" t="s">
        <v>3540</v>
      </c>
      <c r="C1187" s="1" t="s">
        <v>553</v>
      </c>
      <c r="D1187" s="1" t="s">
        <v>554</v>
      </c>
      <c r="E1187" s="1" t="s">
        <v>30</v>
      </c>
      <c r="F1187" s="1" t="s">
        <v>183</v>
      </c>
      <c r="G1187" s="1" t="s">
        <v>3541</v>
      </c>
      <c r="H1187" s="1" t="s">
        <v>3542</v>
      </c>
      <c r="I1187" s="1" t="s">
        <v>7</v>
      </c>
      <c r="J1187" s="1" t="s">
        <v>3543</v>
      </c>
      <c r="K1187" s="1" t="s">
        <v>3428</v>
      </c>
      <c r="L1187" s="1" t="s">
        <v>3429</v>
      </c>
      <c r="M1187" s="1" t="s">
        <v>3402</v>
      </c>
      <c r="N1187" s="2">
        <v>94262.3</v>
      </c>
      <c r="O1187" s="1" t="s">
        <v>38</v>
      </c>
      <c r="P1187" s="2">
        <v>94262.3</v>
      </c>
      <c r="Q1187" s="1" t="s">
        <v>83</v>
      </c>
      <c r="R1187" s="1" t="s">
        <v>40</v>
      </c>
      <c r="S1187" s="1" t="s">
        <v>54</v>
      </c>
      <c r="T1187" s="1" t="s">
        <v>42</v>
      </c>
      <c r="U1187" s="1" t="s">
        <v>43</v>
      </c>
      <c r="V1187" s="1" t="s">
        <v>55</v>
      </c>
      <c r="W1187" s="1" t="s">
        <v>56</v>
      </c>
      <c r="X1187" s="1" t="s">
        <v>183</v>
      </c>
      <c r="Y1187" s="2">
        <v>94262.3</v>
      </c>
      <c r="Z1187" s="1" t="s">
        <v>205</v>
      </c>
      <c r="AA1187" s="1" t="s">
        <v>324</v>
      </c>
    </row>
    <row r="1188" spans="1:27" x14ac:dyDescent="0.25">
      <c r="A1188" s="1" t="s">
        <v>3539</v>
      </c>
      <c r="B1188" s="1" t="s">
        <v>3540</v>
      </c>
      <c r="C1188" s="1" t="s">
        <v>553</v>
      </c>
      <c r="D1188" s="1" t="s">
        <v>554</v>
      </c>
      <c r="E1188" s="1" t="s">
        <v>30</v>
      </c>
      <c r="F1188" s="1" t="s">
        <v>190</v>
      </c>
      <c r="G1188" s="1" t="s">
        <v>3544</v>
      </c>
      <c r="H1188" s="1" t="s">
        <v>3545</v>
      </c>
      <c r="I1188" s="1" t="s">
        <v>7</v>
      </c>
      <c r="J1188" s="1" t="s">
        <v>3546</v>
      </c>
      <c r="K1188" s="1" t="s">
        <v>3428</v>
      </c>
      <c r="L1188" s="1" t="s">
        <v>3429</v>
      </c>
      <c r="M1188" s="1" t="s">
        <v>3402</v>
      </c>
      <c r="N1188" s="2">
        <v>198000</v>
      </c>
      <c r="O1188" s="1" t="s">
        <v>38</v>
      </c>
      <c r="P1188" s="2">
        <v>198000</v>
      </c>
      <c r="Q1188" s="1" t="s">
        <v>83</v>
      </c>
      <c r="R1188" s="1" t="s">
        <v>40</v>
      </c>
      <c r="S1188" s="1" t="s">
        <v>54</v>
      </c>
      <c r="T1188" s="1" t="s">
        <v>42</v>
      </c>
      <c r="U1188" s="1" t="s">
        <v>43</v>
      </c>
      <c r="V1188" s="1" t="s">
        <v>55</v>
      </c>
      <c r="W1188" s="1" t="s">
        <v>56</v>
      </c>
      <c r="X1188" s="1" t="s">
        <v>43</v>
      </c>
      <c r="Y1188" s="2" t="s">
        <v>43</v>
      </c>
      <c r="Z1188" s="1" t="s">
        <v>46</v>
      </c>
      <c r="AA1188" s="1" t="s">
        <v>190</v>
      </c>
    </row>
    <row r="1189" spans="1:27" x14ac:dyDescent="0.25">
      <c r="A1189" s="1" t="s">
        <v>3539</v>
      </c>
      <c r="B1189" s="1" t="s">
        <v>3540</v>
      </c>
      <c r="C1189" s="1" t="s">
        <v>553</v>
      </c>
      <c r="D1189" s="1" t="s">
        <v>554</v>
      </c>
      <c r="E1189" s="1" t="s">
        <v>30</v>
      </c>
      <c r="F1189" s="1" t="s">
        <v>558</v>
      </c>
      <c r="G1189" s="1" t="s">
        <v>4375</v>
      </c>
      <c r="H1189" s="1" t="s">
        <v>4376</v>
      </c>
      <c r="I1189" s="1" t="s">
        <v>7</v>
      </c>
      <c r="J1189" s="1" t="s">
        <v>4377</v>
      </c>
      <c r="K1189" s="1" t="s">
        <v>3428</v>
      </c>
      <c r="L1189" s="1" t="s">
        <v>3429</v>
      </c>
      <c r="M1189" s="1" t="s">
        <v>4296</v>
      </c>
      <c r="N1189" s="2">
        <v>56400</v>
      </c>
      <c r="O1189" s="1" t="s">
        <v>38</v>
      </c>
      <c r="P1189" s="2">
        <v>56400</v>
      </c>
      <c r="Q1189" s="1" t="s">
        <v>83</v>
      </c>
      <c r="R1189" s="1" t="s">
        <v>40</v>
      </c>
      <c r="S1189" s="1" t="s">
        <v>54</v>
      </c>
      <c r="T1189" s="1" t="s">
        <v>42</v>
      </c>
      <c r="U1189" s="1" t="s">
        <v>43</v>
      </c>
      <c r="V1189" s="1" t="s">
        <v>55</v>
      </c>
      <c r="W1189" s="1" t="s">
        <v>56</v>
      </c>
      <c r="X1189" s="1" t="s">
        <v>558</v>
      </c>
      <c r="Y1189" s="2">
        <v>54600</v>
      </c>
      <c r="Z1189" s="1" t="s">
        <v>205</v>
      </c>
      <c r="AA1189" s="1" t="s">
        <v>324</v>
      </c>
    </row>
    <row r="1190" spans="1:27" x14ac:dyDescent="0.25">
      <c r="A1190" s="1" t="s">
        <v>3539</v>
      </c>
      <c r="B1190" s="1" t="s">
        <v>3540</v>
      </c>
      <c r="C1190" s="1" t="s">
        <v>553</v>
      </c>
      <c r="D1190" s="1" t="s">
        <v>554</v>
      </c>
      <c r="E1190" s="1" t="s">
        <v>30</v>
      </c>
      <c r="F1190" s="1" t="s">
        <v>112</v>
      </c>
      <c r="G1190" s="1" t="s">
        <v>4378</v>
      </c>
      <c r="H1190" s="1" t="s">
        <v>4379</v>
      </c>
      <c r="I1190" s="1" t="s">
        <v>7</v>
      </c>
      <c r="J1190" s="1" t="s">
        <v>4380</v>
      </c>
      <c r="K1190" s="1" t="s">
        <v>522</v>
      </c>
      <c r="L1190" s="1" t="s">
        <v>523</v>
      </c>
      <c r="M1190" s="1" t="s">
        <v>4296</v>
      </c>
      <c r="N1190" s="2">
        <v>33442.620000000003</v>
      </c>
      <c r="O1190" s="1" t="s">
        <v>38</v>
      </c>
      <c r="P1190" s="2">
        <v>33442.620000000003</v>
      </c>
      <c r="Q1190" s="1" t="s">
        <v>83</v>
      </c>
      <c r="R1190" s="1" t="s">
        <v>40</v>
      </c>
      <c r="S1190" s="1" t="s">
        <v>54</v>
      </c>
      <c r="T1190" s="1" t="s">
        <v>42</v>
      </c>
      <c r="U1190" s="1" t="s">
        <v>43</v>
      </c>
      <c r="V1190" s="1" t="s">
        <v>55</v>
      </c>
      <c r="W1190" s="1" t="s">
        <v>56</v>
      </c>
      <c r="X1190" s="1" t="s">
        <v>43</v>
      </c>
      <c r="Y1190" s="2" t="s">
        <v>43</v>
      </c>
      <c r="Z1190" s="1" t="s">
        <v>46</v>
      </c>
      <c r="AA1190" s="1" t="s">
        <v>112</v>
      </c>
    </row>
    <row r="1191" spans="1:27" x14ac:dyDescent="0.25">
      <c r="A1191" s="1" t="s">
        <v>3539</v>
      </c>
      <c r="B1191" s="1" t="s">
        <v>3540</v>
      </c>
      <c r="C1191" s="1" t="s">
        <v>553</v>
      </c>
      <c r="D1191" s="1" t="s">
        <v>554</v>
      </c>
      <c r="E1191" s="1" t="s">
        <v>30</v>
      </c>
      <c r="F1191" s="1" t="s">
        <v>183</v>
      </c>
      <c r="G1191" s="1" t="s">
        <v>4381</v>
      </c>
      <c r="H1191" s="1" t="s">
        <v>4382</v>
      </c>
      <c r="I1191" s="1" t="s">
        <v>7</v>
      </c>
      <c r="J1191" s="1" t="s">
        <v>4383</v>
      </c>
      <c r="K1191" s="1" t="s">
        <v>522</v>
      </c>
      <c r="L1191" s="1" t="s">
        <v>523</v>
      </c>
      <c r="M1191" s="1" t="s">
        <v>4296</v>
      </c>
      <c r="N1191" s="2">
        <v>113200</v>
      </c>
      <c r="O1191" s="1" t="s">
        <v>38</v>
      </c>
      <c r="P1191" s="2">
        <v>113200</v>
      </c>
      <c r="Q1191" s="1" t="s">
        <v>83</v>
      </c>
      <c r="R1191" s="1" t="s">
        <v>40</v>
      </c>
      <c r="S1191" s="1" t="s">
        <v>54</v>
      </c>
      <c r="T1191" s="1" t="s">
        <v>42</v>
      </c>
      <c r="U1191" s="1" t="s">
        <v>43</v>
      </c>
      <c r="V1191" s="1" t="s">
        <v>55</v>
      </c>
      <c r="W1191" s="1" t="s">
        <v>56</v>
      </c>
      <c r="X1191" s="1" t="s">
        <v>183</v>
      </c>
      <c r="Y1191" s="2">
        <v>113200</v>
      </c>
      <c r="Z1191" s="1" t="s">
        <v>205</v>
      </c>
      <c r="AA1191" s="1" t="s">
        <v>324</v>
      </c>
    </row>
    <row r="1192" spans="1:27" x14ac:dyDescent="0.25">
      <c r="A1192" s="1" t="s">
        <v>3539</v>
      </c>
      <c r="B1192" s="1" t="s">
        <v>3540</v>
      </c>
      <c r="C1192" s="1" t="s">
        <v>553</v>
      </c>
      <c r="D1192" s="1" t="s">
        <v>554</v>
      </c>
      <c r="E1192" s="1" t="s">
        <v>30</v>
      </c>
      <c r="F1192" s="1" t="s">
        <v>183</v>
      </c>
      <c r="G1192" s="1" t="s">
        <v>4384</v>
      </c>
      <c r="H1192" s="1" t="s">
        <v>4385</v>
      </c>
      <c r="I1192" s="1" t="s">
        <v>7</v>
      </c>
      <c r="J1192" s="1" t="s">
        <v>4386</v>
      </c>
      <c r="K1192" s="1" t="s">
        <v>522</v>
      </c>
      <c r="L1192" s="1" t="s">
        <v>523</v>
      </c>
      <c r="M1192" s="1" t="s">
        <v>4296</v>
      </c>
      <c r="N1192" s="2">
        <v>111200</v>
      </c>
      <c r="O1192" s="1" t="s">
        <v>38</v>
      </c>
      <c r="P1192" s="2">
        <v>111200</v>
      </c>
      <c r="Q1192" s="1" t="s">
        <v>83</v>
      </c>
      <c r="R1192" s="1" t="s">
        <v>40</v>
      </c>
      <c r="S1192" s="1" t="s">
        <v>54</v>
      </c>
      <c r="T1192" s="1" t="s">
        <v>42</v>
      </c>
      <c r="U1192" s="1" t="s">
        <v>43</v>
      </c>
      <c r="V1192" s="1" t="s">
        <v>55</v>
      </c>
      <c r="W1192" s="1" t="s">
        <v>56</v>
      </c>
      <c r="X1192" s="1" t="s">
        <v>183</v>
      </c>
      <c r="Y1192" s="2">
        <v>111200</v>
      </c>
      <c r="Z1192" s="1" t="s">
        <v>205</v>
      </c>
      <c r="AA1192" s="1" t="s">
        <v>324</v>
      </c>
    </row>
    <row r="1193" spans="1:27" x14ac:dyDescent="0.25">
      <c r="A1193" s="1" t="s">
        <v>3539</v>
      </c>
      <c r="B1193" s="1" t="s">
        <v>3540</v>
      </c>
      <c r="C1193" s="1" t="s">
        <v>553</v>
      </c>
      <c r="D1193" s="1" t="s">
        <v>554</v>
      </c>
      <c r="E1193" s="1" t="s">
        <v>30</v>
      </c>
      <c r="F1193" s="1" t="s">
        <v>190</v>
      </c>
      <c r="G1193" s="1" t="s">
        <v>4387</v>
      </c>
      <c r="H1193" s="1" t="s">
        <v>4388</v>
      </c>
      <c r="I1193" s="1" t="s">
        <v>7</v>
      </c>
      <c r="J1193" s="1" t="s">
        <v>4389</v>
      </c>
      <c r="K1193" s="1" t="s">
        <v>522</v>
      </c>
      <c r="L1193" s="1" t="s">
        <v>523</v>
      </c>
      <c r="M1193" s="1" t="s">
        <v>4296</v>
      </c>
      <c r="N1193" s="2">
        <v>92000</v>
      </c>
      <c r="O1193" s="1" t="s">
        <v>38</v>
      </c>
      <c r="P1193" s="2">
        <v>92000</v>
      </c>
      <c r="Q1193" s="1" t="s">
        <v>83</v>
      </c>
      <c r="R1193" s="1" t="s">
        <v>40</v>
      </c>
      <c r="S1193" s="1" t="s">
        <v>54</v>
      </c>
      <c r="T1193" s="1" t="s">
        <v>42</v>
      </c>
      <c r="U1193" s="1" t="s">
        <v>43</v>
      </c>
      <c r="V1193" s="1" t="s">
        <v>55</v>
      </c>
      <c r="W1193" s="1" t="s">
        <v>56</v>
      </c>
      <c r="X1193" s="1" t="s">
        <v>43</v>
      </c>
      <c r="Y1193" s="2" t="s">
        <v>43</v>
      </c>
      <c r="Z1193" s="1" t="s">
        <v>46</v>
      </c>
      <c r="AA1193" s="1" t="s">
        <v>190</v>
      </c>
    </row>
    <row r="1194" spans="1:27" x14ac:dyDescent="0.25">
      <c r="A1194" s="1" t="s">
        <v>959</v>
      </c>
      <c r="B1194" s="1" t="s">
        <v>960</v>
      </c>
      <c r="C1194" s="1" t="s">
        <v>553</v>
      </c>
      <c r="D1194" s="1" t="s">
        <v>554</v>
      </c>
      <c r="E1194" s="1" t="s">
        <v>30</v>
      </c>
      <c r="F1194" s="1" t="s">
        <v>48</v>
      </c>
      <c r="G1194" s="1" t="s">
        <v>961</v>
      </c>
      <c r="H1194" s="1" t="s">
        <v>962</v>
      </c>
      <c r="I1194" s="1" t="s">
        <v>7</v>
      </c>
      <c r="J1194" s="1" t="s">
        <v>963</v>
      </c>
      <c r="K1194" s="1" t="s">
        <v>116</v>
      </c>
      <c r="L1194" s="1" t="s">
        <v>117</v>
      </c>
      <c r="M1194" s="1" t="s">
        <v>37</v>
      </c>
      <c r="N1194" s="2">
        <v>205000</v>
      </c>
      <c r="O1194" s="1" t="s">
        <v>108</v>
      </c>
      <c r="P1194" s="2">
        <v>60000</v>
      </c>
      <c r="Q1194" s="1" t="s">
        <v>165</v>
      </c>
      <c r="R1194" s="1" t="s">
        <v>40</v>
      </c>
      <c r="S1194" s="1" t="s">
        <v>54</v>
      </c>
      <c r="T1194" s="1" t="s">
        <v>42</v>
      </c>
      <c r="U1194" s="1" t="s">
        <v>43</v>
      </c>
      <c r="V1194" s="1" t="s">
        <v>55</v>
      </c>
      <c r="W1194" s="1" t="s">
        <v>56</v>
      </c>
      <c r="X1194" s="1" t="s">
        <v>43</v>
      </c>
      <c r="Y1194" s="2" t="s">
        <v>43</v>
      </c>
      <c r="Z1194" s="1" t="s">
        <v>46</v>
      </c>
      <c r="AA1194" s="1" t="s">
        <v>48</v>
      </c>
    </row>
    <row r="1195" spans="1:27" x14ac:dyDescent="0.25">
      <c r="A1195" s="1" t="s">
        <v>959</v>
      </c>
      <c r="B1195" s="1" t="s">
        <v>960</v>
      </c>
      <c r="C1195" s="1" t="s">
        <v>553</v>
      </c>
      <c r="D1195" s="1" t="s">
        <v>554</v>
      </c>
      <c r="E1195" s="1" t="s">
        <v>30</v>
      </c>
      <c r="F1195" s="1" t="s">
        <v>48</v>
      </c>
      <c r="G1195" s="1" t="s">
        <v>961</v>
      </c>
      <c r="H1195" s="1" t="s">
        <v>964</v>
      </c>
      <c r="I1195" s="1" t="s">
        <v>7</v>
      </c>
      <c r="J1195" s="1" t="s">
        <v>963</v>
      </c>
      <c r="K1195" s="1" t="s">
        <v>116</v>
      </c>
      <c r="L1195" s="1" t="s">
        <v>117</v>
      </c>
      <c r="M1195" s="1" t="s">
        <v>37</v>
      </c>
      <c r="N1195" s="2">
        <v>205000</v>
      </c>
      <c r="O1195" s="1" t="s">
        <v>108</v>
      </c>
      <c r="P1195" s="2">
        <v>145000</v>
      </c>
      <c r="Q1195" s="1" t="s">
        <v>165</v>
      </c>
      <c r="R1195" s="1" t="s">
        <v>40</v>
      </c>
      <c r="S1195" s="1" t="s">
        <v>54</v>
      </c>
      <c r="T1195" s="1" t="s">
        <v>42</v>
      </c>
      <c r="U1195" s="1" t="s">
        <v>43</v>
      </c>
      <c r="V1195" s="1" t="s">
        <v>55</v>
      </c>
      <c r="W1195" s="1" t="s">
        <v>56</v>
      </c>
      <c r="X1195" s="1" t="s">
        <v>43</v>
      </c>
      <c r="Y1195" s="2" t="s">
        <v>43</v>
      </c>
      <c r="Z1195" s="1" t="s">
        <v>46</v>
      </c>
      <c r="AA1195" s="1" t="s">
        <v>48</v>
      </c>
    </row>
    <row r="1196" spans="1:27" x14ac:dyDescent="0.25">
      <c r="A1196" s="1" t="s">
        <v>959</v>
      </c>
      <c r="B1196" s="1" t="s">
        <v>960</v>
      </c>
      <c r="C1196" s="1" t="s">
        <v>553</v>
      </c>
      <c r="D1196" s="1" t="s">
        <v>554</v>
      </c>
      <c r="E1196" s="1" t="s">
        <v>30</v>
      </c>
      <c r="F1196" s="1" t="s">
        <v>189</v>
      </c>
      <c r="G1196" s="1" t="s">
        <v>3596</v>
      </c>
      <c r="H1196" s="1" t="s">
        <v>3597</v>
      </c>
      <c r="I1196" s="1" t="s">
        <v>7</v>
      </c>
      <c r="J1196" s="1" t="s">
        <v>3598</v>
      </c>
      <c r="K1196" s="1" t="s">
        <v>135</v>
      </c>
      <c r="L1196" s="1" t="s">
        <v>136</v>
      </c>
      <c r="M1196" s="1" t="s">
        <v>3402</v>
      </c>
      <c r="N1196" s="2">
        <v>195000</v>
      </c>
      <c r="O1196" s="1" t="s">
        <v>38</v>
      </c>
      <c r="P1196" s="2">
        <v>195000</v>
      </c>
      <c r="Q1196" s="1" t="s">
        <v>165</v>
      </c>
      <c r="R1196" s="1" t="s">
        <v>40</v>
      </c>
      <c r="S1196" s="1" t="s">
        <v>54</v>
      </c>
      <c r="T1196" s="1" t="s">
        <v>42</v>
      </c>
      <c r="U1196" s="1" t="s">
        <v>43</v>
      </c>
      <c r="V1196" s="1" t="s">
        <v>55</v>
      </c>
      <c r="W1196" s="1" t="s">
        <v>56</v>
      </c>
      <c r="X1196" s="1" t="s">
        <v>43</v>
      </c>
      <c r="Y1196" s="2" t="s">
        <v>43</v>
      </c>
      <c r="Z1196" s="1" t="s">
        <v>46</v>
      </c>
      <c r="AA1196" s="1" t="s">
        <v>189</v>
      </c>
    </row>
    <row r="1197" spans="1:27" x14ac:dyDescent="0.25">
      <c r="A1197" s="1" t="s">
        <v>959</v>
      </c>
      <c r="B1197" s="1" t="s">
        <v>960</v>
      </c>
      <c r="C1197" s="1" t="s">
        <v>553</v>
      </c>
      <c r="D1197" s="1" t="s">
        <v>554</v>
      </c>
      <c r="E1197" s="1" t="s">
        <v>30</v>
      </c>
      <c r="F1197" s="1" t="s">
        <v>189</v>
      </c>
      <c r="G1197" s="1" t="s">
        <v>3599</v>
      </c>
      <c r="H1197" s="1" t="s">
        <v>3600</v>
      </c>
      <c r="I1197" s="1" t="s">
        <v>7</v>
      </c>
      <c r="J1197" s="1" t="s">
        <v>3601</v>
      </c>
      <c r="K1197" s="1" t="s">
        <v>135</v>
      </c>
      <c r="L1197" s="1" t="s">
        <v>136</v>
      </c>
      <c r="M1197" s="1" t="s">
        <v>3402</v>
      </c>
      <c r="N1197" s="2">
        <v>165000</v>
      </c>
      <c r="O1197" s="1" t="s">
        <v>38</v>
      </c>
      <c r="P1197" s="2">
        <v>165000</v>
      </c>
      <c r="Q1197" s="1" t="s">
        <v>165</v>
      </c>
      <c r="R1197" s="1" t="s">
        <v>40</v>
      </c>
      <c r="S1197" s="1" t="s">
        <v>54</v>
      </c>
      <c r="T1197" s="1" t="s">
        <v>42</v>
      </c>
      <c r="U1197" s="1" t="s">
        <v>43</v>
      </c>
      <c r="V1197" s="1" t="s">
        <v>55</v>
      </c>
      <c r="W1197" s="1" t="s">
        <v>56</v>
      </c>
      <c r="X1197" s="1" t="s">
        <v>43</v>
      </c>
      <c r="Y1197" s="2" t="s">
        <v>43</v>
      </c>
      <c r="Z1197" s="1" t="s">
        <v>46</v>
      </c>
      <c r="AA1197" s="1" t="s">
        <v>228</v>
      </c>
    </row>
    <row r="1198" spans="1:27" x14ac:dyDescent="0.25">
      <c r="A1198" s="1" t="s">
        <v>959</v>
      </c>
      <c r="B1198" s="1" t="s">
        <v>960</v>
      </c>
      <c r="C1198" s="1" t="s">
        <v>553</v>
      </c>
      <c r="D1198" s="1" t="s">
        <v>554</v>
      </c>
      <c r="E1198" s="1" t="s">
        <v>30</v>
      </c>
      <c r="F1198" s="1" t="s">
        <v>228</v>
      </c>
      <c r="G1198" s="1" t="s">
        <v>3602</v>
      </c>
      <c r="H1198" s="1" t="s">
        <v>3603</v>
      </c>
      <c r="I1198" s="1" t="s">
        <v>7</v>
      </c>
      <c r="J1198" s="1" t="s">
        <v>3604</v>
      </c>
      <c r="K1198" s="1" t="s">
        <v>135</v>
      </c>
      <c r="L1198" s="1" t="s">
        <v>136</v>
      </c>
      <c r="M1198" s="1" t="s">
        <v>3402</v>
      </c>
      <c r="N1198" s="2">
        <v>198800</v>
      </c>
      <c r="O1198" s="1" t="s">
        <v>38</v>
      </c>
      <c r="P1198" s="2">
        <v>198800</v>
      </c>
      <c r="Q1198" s="1" t="s">
        <v>165</v>
      </c>
      <c r="R1198" s="1" t="s">
        <v>40</v>
      </c>
      <c r="S1198" s="1" t="s">
        <v>54</v>
      </c>
      <c r="T1198" s="1" t="s">
        <v>42</v>
      </c>
      <c r="U1198" s="1" t="s">
        <v>43</v>
      </c>
      <c r="V1198" s="1" t="s">
        <v>55</v>
      </c>
      <c r="W1198" s="1" t="s">
        <v>56</v>
      </c>
      <c r="X1198" s="1" t="s">
        <v>43</v>
      </c>
      <c r="Y1198" s="2" t="s">
        <v>43</v>
      </c>
      <c r="Z1198" s="1" t="s">
        <v>46</v>
      </c>
      <c r="AA1198" s="1" t="s">
        <v>289</v>
      </c>
    </row>
    <row r="1199" spans="1:27" x14ac:dyDescent="0.25">
      <c r="A1199" s="1" t="s">
        <v>959</v>
      </c>
      <c r="B1199" s="1" t="s">
        <v>960</v>
      </c>
      <c r="C1199" s="1" t="s">
        <v>553</v>
      </c>
      <c r="D1199" s="1" t="s">
        <v>554</v>
      </c>
      <c r="E1199" s="1" t="s">
        <v>30</v>
      </c>
      <c r="F1199" s="1" t="s">
        <v>145</v>
      </c>
      <c r="G1199" s="1" t="s">
        <v>4459</v>
      </c>
      <c r="H1199" s="1" t="s">
        <v>4460</v>
      </c>
      <c r="I1199" s="1" t="s">
        <v>7</v>
      </c>
      <c r="J1199" s="1" t="s">
        <v>4461</v>
      </c>
      <c r="K1199" s="1" t="s">
        <v>135</v>
      </c>
      <c r="L1199" s="1" t="s">
        <v>136</v>
      </c>
      <c r="M1199" s="1" t="s">
        <v>4296</v>
      </c>
      <c r="N1199" s="2">
        <v>96000</v>
      </c>
      <c r="O1199" s="1" t="s">
        <v>38</v>
      </c>
      <c r="P1199" s="2">
        <v>96000</v>
      </c>
      <c r="Q1199" s="1" t="s">
        <v>165</v>
      </c>
      <c r="R1199" s="1" t="s">
        <v>40</v>
      </c>
      <c r="S1199" s="1" t="s">
        <v>54</v>
      </c>
      <c r="T1199" s="1" t="s">
        <v>42</v>
      </c>
      <c r="U1199" s="1" t="s">
        <v>43</v>
      </c>
      <c r="V1199" s="1" t="s">
        <v>55</v>
      </c>
      <c r="W1199" s="1" t="s">
        <v>56</v>
      </c>
      <c r="X1199" s="1" t="s">
        <v>43</v>
      </c>
      <c r="Y1199" s="2" t="s">
        <v>43</v>
      </c>
      <c r="Z1199" s="1" t="s">
        <v>46</v>
      </c>
      <c r="AA1199" s="1" t="s">
        <v>64</v>
      </c>
    </row>
    <row r="1200" spans="1:27" x14ac:dyDescent="0.25">
      <c r="A1200" s="1" t="s">
        <v>959</v>
      </c>
      <c r="B1200" s="1" t="s">
        <v>960</v>
      </c>
      <c r="C1200" s="1" t="s">
        <v>553</v>
      </c>
      <c r="D1200" s="1" t="s">
        <v>554</v>
      </c>
      <c r="E1200" s="1" t="s">
        <v>30</v>
      </c>
      <c r="F1200" s="1" t="s">
        <v>57</v>
      </c>
      <c r="G1200" s="1" t="s">
        <v>4462</v>
      </c>
      <c r="H1200" s="1" t="s">
        <v>4463</v>
      </c>
      <c r="I1200" s="1" t="s">
        <v>7</v>
      </c>
      <c r="J1200" s="1" t="s">
        <v>4464</v>
      </c>
      <c r="K1200" s="1" t="s">
        <v>181</v>
      </c>
      <c r="L1200" s="1" t="s">
        <v>182</v>
      </c>
      <c r="M1200" s="1" t="s">
        <v>4296</v>
      </c>
      <c r="N1200" s="2">
        <v>96000</v>
      </c>
      <c r="O1200" s="1" t="s">
        <v>38</v>
      </c>
      <c r="P1200" s="2">
        <v>96000</v>
      </c>
      <c r="Q1200" s="1" t="s">
        <v>83</v>
      </c>
      <c r="R1200" s="1" t="s">
        <v>40</v>
      </c>
      <c r="S1200" s="1" t="s">
        <v>54</v>
      </c>
      <c r="T1200" s="1" t="s">
        <v>42</v>
      </c>
      <c r="U1200" s="1" t="s">
        <v>43</v>
      </c>
      <c r="V1200" s="1" t="s">
        <v>55</v>
      </c>
      <c r="W1200" s="1" t="s">
        <v>56</v>
      </c>
      <c r="X1200" s="1" t="s">
        <v>64</v>
      </c>
      <c r="Y1200" s="2">
        <v>96000</v>
      </c>
      <c r="Z1200" s="1" t="s">
        <v>205</v>
      </c>
      <c r="AA1200" s="1" t="s">
        <v>289</v>
      </c>
    </row>
    <row r="1201" spans="1:27" x14ac:dyDescent="0.25">
      <c r="A1201" s="1" t="s">
        <v>959</v>
      </c>
      <c r="B1201" s="1" t="s">
        <v>960</v>
      </c>
      <c r="C1201" s="1" t="s">
        <v>553</v>
      </c>
      <c r="D1201" s="1" t="s">
        <v>554</v>
      </c>
      <c r="E1201" s="1" t="s">
        <v>30</v>
      </c>
      <c r="F1201" s="1" t="s">
        <v>273</v>
      </c>
      <c r="G1201" s="1" t="s">
        <v>4465</v>
      </c>
      <c r="H1201" s="1" t="s">
        <v>4466</v>
      </c>
      <c r="I1201" s="1" t="s">
        <v>7</v>
      </c>
      <c r="J1201" s="1" t="s">
        <v>4467</v>
      </c>
      <c r="K1201" s="1" t="s">
        <v>181</v>
      </c>
      <c r="L1201" s="1" t="s">
        <v>182</v>
      </c>
      <c r="M1201" s="1" t="s">
        <v>4296</v>
      </c>
      <c r="N1201" s="2">
        <v>96000</v>
      </c>
      <c r="O1201" s="1" t="s">
        <v>38</v>
      </c>
      <c r="P1201" s="2">
        <v>96000</v>
      </c>
      <c r="Q1201" s="1" t="s">
        <v>75</v>
      </c>
      <c r="R1201" s="1" t="s">
        <v>40</v>
      </c>
      <c r="S1201" s="1" t="s">
        <v>54</v>
      </c>
      <c r="T1201" s="1" t="s">
        <v>42</v>
      </c>
      <c r="U1201" s="1" t="s">
        <v>43</v>
      </c>
      <c r="V1201" s="1" t="s">
        <v>55</v>
      </c>
      <c r="W1201" s="1" t="s">
        <v>56</v>
      </c>
      <c r="X1201" s="1" t="s">
        <v>43</v>
      </c>
      <c r="Y1201" s="2" t="s">
        <v>43</v>
      </c>
      <c r="Z1201" s="1" t="s">
        <v>46</v>
      </c>
      <c r="AA1201" s="1" t="s">
        <v>64</v>
      </c>
    </row>
    <row r="1202" spans="1:27" x14ac:dyDescent="0.25">
      <c r="A1202" s="1" t="s">
        <v>959</v>
      </c>
      <c r="B1202" s="1" t="s">
        <v>960</v>
      </c>
      <c r="C1202" s="1" t="s">
        <v>553</v>
      </c>
      <c r="D1202" s="1" t="s">
        <v>554</v>
      </c>
      <c r="E1202" s="1" t="s">
        <v>30</v>
      </c>
      <c r="F1202" s="1" t="s">
        <v>69</v>
      </c>
      <c r="G1202" s="1" t="s">
        <v>4468</v>
      </c>
      <c r="H1202" s="1" t="s">
        <v>4469</v>
      </c>
      <c r="I1202" s="1" t="s">
        <v>7</v>
      </c>
      <c r="J1202" s="1" t="s">
        <v>4470</v>
      </c>
      <c r="K1202" s="1" t="s">
        <v>135</v>
      </c>
      <c r="L1202" s="1" t="s">
        <v>136</v>
      </c>
      <c r="M1202" s="1" t="s">
        <v>4296</v>
      </c>
      <c r="N1202" s="2">
        <v>120000</v>
      </c>
      <c r="O1202" s="1" t="s">
        <v>38</v>
      </c>
      <c r="P1202" s="2">
        <v>120000</v>
      </c>
      <c r="Q1202" s="1" t="s">
        <v>4471</v>
      </c>
      <c r="R1202" s="1" t="s">
        <v>40</v>
      </c>
      <c r="S1202" s="1" t="s">
        <v>54</v>
      </c>
      <c r="T1202" s="1" t="s">
        <v>42</v>
      </c>
      <c r="U1202" s="1" t="s">
        <v>43</v>
      </c>
      <c r="V1202" s="1" t="s">
        <v>55</v>
      </c>
      <c r="W1202" s="1" t="s">
        <v>56</v>
      </c>
      <c r="X1202" s="1" t="s">
        <v>43</v>
      </c>
      <c r="Y1202" s="2" t="s">
        <v>43</v>
      </c>
      <c r="Z1202" s="1" t="s">
        <v>46</v>
      </c>
      <c r="AA1202" s="1" t="s">
        <v>228</v>
      </c>
    </row>
    <row r="1203" spans="1:27" x14ac:dyDescent="0.25">
      <c r="A1203" s="1" t="s">
        <v>959</v>
      </c>
      <c r="B1203" s="1" t="s">
        <v>960</v>
      </c>
      <c r="C1203" s="1" t="s">
        <v>553</v>
      </c>
      <c r="D1203" s="1" t="s">
        <v>554</v>
      </c>
      <c r="E1203" s="1" t="s">
        <v>30</v>
      </c>
      <c r="F1203" s="1" t="s">
        <v>228</v>
      </c>
      <c r="G1203" s="1" t="s">
        <v>5339</v>
      </c>
      <c r="H1203" s="1" t="s">
        <v>5340</v>
      </c>
      <c r="I1203" s="1" t="s">
        <v>7</v>
      </c>
      <c r="J1203" s="1" t="s">
        <v>5341</v>
      </c>
      <c r="K1203" s="1" t="s">
        <v>5100</v>
      </c>
      <c r="L1203" s="1" t="s">
        <v>5101</v>
      </c>
      <c r="M1203" s="1" t="s">
        <v>5053</v>
      </c>
      <c r="N1203" s="2">
        <v>200000</v>
      </c>
      <c r="O1203" s="1" t="s">
        <v>38</v>
      </c>
      <c r="P1203" s="2">
        <v>200000</v>
      </c>
      <c r="Q1203" s="1" t="s">
        <v>39</v>
      </c>
      <c r="R1203" s="1" t="s">
        <v>40</v>
      </c>
      <c r="S1203" s="1" t="s">
        <v>54</v>
      </c>
      <c r="T1203" s="1" t="s">
        <v>42</v>
      </c>
      <c r="U1203" s="1" t="s">
        <v>43</v>
      </c>
      <c r="V1203" s="1" t="s">
        <v>55</v>
      </c>
      <c r="W1203" s="1" t="s">
        <v>56</v>
      </c>
      <c r="X1203" s="1" t="s">
        <v>43</v>
      </c>
      <c r="Y1203" s="2" t="s">
        <v>43</v>
      </c>
      <c r="Z1203" s="1" t="s">
        <v>46</v>
      </c>
      <c r="AA1203" s="1" t="s">
        <v>77</v>
      </c>
    </row>
    <row r="1204" spans="1:27" x14ac:dyDescent="0.25">
      <c r="A1204" s="1" t="s">
        <v>551</v>
      </c>
      <c r="B1204" s="1" t="s">
        <v>552</v>
      </c>
      <c r="C1204" s="1" t="s">
        <v>553</v>
      </c>
      <c r="D1204" s="1" t="s">
        <v>554</v>
      </c>
      <c r="E1204" s="1" t="s">
        <v>30</v>
      </c>
      <c r="F1204" s="1" t="s">
        <v>58</v>
      </c>
      <c r="G1204" s="1" t="s">
        <v>555</v>
      </c>
      <c r="H1204" s="1" t="s">
        <v>556</v>
      </c>
      <c r="I1204" s="1" t="s">
        <v>7</v>
      </c>
      <c r="J1204" s="1" t="s">
        <v>557</v>
      </c>
      <c r="K1204" s="1" t="s">
        <v>256</v>
      </c>
      <c r="L1204" s="1" t="s">
        <v>257</v>
      </c>
      <c r="M1204" s="1" t="s">
        <v>37</v>
      </c>
      <c r="N1204" s="2">
        <v>945000</v>
      </c>
      <c r="O1204" s="1" t="s">
        <v>38</v>
      </c>
      <c r="P1204" s="2">
        <v>945000</v>
      </c>
      <c r="Q1204" s="1" t="s">
        <v>83</v>
      </c>
      <c r="R1204" s="1" t="s">
        <v>40</v>
      </c>
      <c r="S1204" s="1" t="s">
        <v>54</v>
      </c>
      <c r="T1204" s="1" t="s">
        <v>42</v>
      </c>
      <c r="U1204" s="1" t="s">
        <v>43</v>
      </c>
      <c r="V1204" s="1" t="s">
        <v>55</v>
      </c>
      <c r="W1204" s="1" t="s">
        <v>56</v>
      </c>
      <c r="X1204" s="1" t="s">
        <v>43</v>
      </c>
      <c r="Y1204" s="2" t="s">
        <v>43</v>
      </c>
      <c r="Z1204" s="1" t="s">
        <v>46</v>
      </c>
      <c r="AA1204" s="1" t="s">
        <v>58</v>
      </c>
    </row>
    <row r="1205" spans="1:27" x14ac:dyDescent="0.25">
      <c r="A1205" s="1" t="s">
        <v>551</v>
      </c>
      <c r="B1205" s="1" t="s">
        <v>552</v>
      </c>
      <c r="C1205" s="1" t="s">
        <v>553</v>
      </c>
      <c r="D1205" s="1" t="s">
        <v>554</v>
      </c>
      <c r="E1205" s="1" t="s">
        <v>30</v>
      </c>
      <c r="F1205" s="1" t="s">
        <v>558</v>
      </c>
      <c r="G1205" s="1" t="s">
        <v>559</v>
      </c>
      <c r="H1205" s="1" t="s">
        <v>560</v>
      </c>
      <c r="I1205" s="1" t="s">
        <v>7</v>
      </c>
      <c r="J1205" s="1" t="s">
        <v>561</v>
      </c>
      <c r="K1205" s="1" t="s">
        <v>562</v>
      </c>
      <c r="L1205" s="1" t="s">
        <v>563</v>
      </c>
      <c r="M1205" s="1" t="s">
        <v>37</v>
      </c>
      <c r="N1205" s="2">
        <v>200000</v>
      </c>
      <c r="O1205" s="1" t="s">
        <v>38</v>
      </c>
      <c r="P1205" s="2">
        <v>200000</v>
      </c>
      <c r="Q1205" s="1" t="s">
        <v>165</v>
      </c>
      <c r="R1205" s="1" t="s">
        <v>40</v>
      </c>
      <c r="S1205" s="1" t="s">
        <v>54</v>
      </c>
      <c r="T1205" s="1" t="s">
        <v>42</v>
      </c>
      <c r="U1205" s="1" t="s">
        <v>43</v>
      </c>
      <c r="V1205" s="1" t="s">
        <v>55</v>
      </c>
      <c r="W1205" s="1" t="s">
        <v>56</v>
      </c>
      <c r="X1205" s="1" t="s">
        <v>43</v>
      </c>
      <c r="Y1205" s="2" t="s">
        <v>43</v>
      </c>
      <c r="Z1205" s="1" t="s">
        <v>46</v>
      </c>
      <c r="AA1205" s="1" t="s">
        <v>564</v>
      </c>
    </row>
    <row r="1206" spans="1:27" x14ac:dyDescent="0.25">
      <c r="A1206" s="1" t="s">
        <v>551</v>
      </c>
      <c r="B1206" s="1" t="s">
        <v>552</v>
      </c>
      <c r="C1206" s="1" t="s">
        <v>553</v>
      </c>
      <c r="D1206" s="1" t="s">
        <v>554</v>
      </c>
      <c r="E1206" s="1" t="s">
        <v>30</v>
      </c>
      <c r="F1206" s="1" t="s">
        <v>265</v>
      </c>
      <c r="G1206" s="1" t="s">
        <v>5262</v>
      </c>
      <c r="H1206" s="1" t="s">
        <v>5263</v>
      </c>
      <c r="I1206" s="1" t="s">
        <v>7</v>
      </c>
      <c r="J1206" s="1" t="s">
        <v>5264</v>
      </c>
      <c r="K1206" s="1" t="s">
        <v>135</v>
      </c>
      <c r="L1206" s="1" t="s">
        <v>136</v>
      </c>
      <c r="M1206" s="1" t="s">
        <v>5053</v>
      </c>
      <c r="N1206" s="2">
        <v>200000</v>
      </c>
      <c r="O1206" s="1" t="s">
        <v>38</v>
      </c>
      <c r="P1206" s="2">
        <v>200000</v>
      </c>
      <c r="Q1206" s="1" t="s">
        <v>165</v>
      </c>
      <c r="R1206" s="1" t="s">
        <v>40</v>
      </c>
      <c r="S1206" s="1" t="s">
        <v>54</v>
      </c>
      <c r="T1206" s="1" t="s">
        <v>42</v>
      </c>
      <c r="U1206" s="1" t="s">
        <v>43</v>
      </c>
      <c r="V1206" s="1" t="s">
        <v>55</v>
      </c>
      <c r="W1206" s="1" t="s">
        <v>56</v>
      </c>
      <c r="X1206" s="1" t="s">
        <v>43</v>
      </c>
      <c r="Y1206" s="2" t="s">
        <v>43</v>
      </c>
      <c r="Z1206" s="1" t="s">
        <v>46</v>
      </c>
      <c r="AA1206" s="1" t="s">
        <v>183</v>
      </c>
    </row>
    <row r="1207" spans="1:27" x14ac:dyDescent="0.25">
      <c r="A1207" s="1" t="s">
        <v>1258</v>
      </c>
      <c r="B1207" s="1" t="s">
        <v>1259</v>
      </c>
      <c r="C1207" s="1" t="s">
        <v>553</v>
      </c>
      <c r="D1207" s="1" t="s">
        <v>554</v>
      </c>
      <c r="E1207" s="1" t="s">
        <v>30</v>
      </c>
      <c r="F1207" s="1" t="s">
        <v>145</v>
      </c>
      <c r="G1207" s="1" t="s">
        <v>1260</v>
      </c>
      <c r="H1207" s="1" t="s">
        <v>1261</v>
      </c>
      <c r="I1207" s="1" t="s">
        <v>7</v>
      </c>
      <c r="J1207" s="1" t="s">
        <v>1262</v>
      </c>
      <c r="K1207" s="1" t="s">
        <v>62</v>
      </c>
      <c r="L1207" s="1" t="s">
        <v>63</v>
      </c>
      <c r="M1207" s="1" t="s">
        <v>37</v>
      </c>
      <c r="N1207" s="2">
        <v>78800</v>
      </c>
      <c r="O1207" s="1" t="s">
        <v>38</v>
      </c>
      <c r="P1207" s="2">
        <v>78800</v>
      </c>
      <c r="Q1207" s="1" t="s">
        <v>83</v>
      </c>
      <c r="R1207" s="1" t="s">
        <v>40</v>
      </c>
      <c r="S1207" s="1" t="s">
        <v>54</v>
      </c>
      <c r="T1207" s="1" t="s">
        <v>42</v>
      </c>
      <c r="U1207" s="1" t="s">
        <v>43</v>
      </c>
      <c r="V1207" s="1" t="s">
        <v>55</v>
      </c>
      <c r="W1207" s="1" t="s">
        <v>56</v>
      </c>
      <c r="X1207" s="1" t="s">
        <v>43</v>
      </c>
      <c r="Y1207" s="2" t="s">
        <v>43</v>
      </c>
      <c r="Z1207" s="1" t="s">
        <v>46</v>
      </c>
      <c r="AA1207" s="1" t="s">
        <v>76</v>
      </c>
    </row>
    <row r="1208" spans="1:27" x14ac:dyDescent="0.25">
      <c r="A1208" s="1" t="s">
        <v>1258</v>
      </c>
      <c r="B1208" s="1" t="s">
        <v>1259</v>
      </c>
      <c r="C1208" s="1" t="s">
        <v>553</v>
      </c>
      <c r="D1208" s="1" t="s">
        <v>554</v>
      </c>
      <c r="E1208" s="1" t="s">
        <v>30</v>
      </c>
      <c r="F1208" s="1" t="s">
        <v>149</v>
      </c>
      <c r="G1208" s="1" t="s">
        <v>1263</v>
      </c>
      <c r="H1208" s="1" t="s">
        <v>1264</v>
      </c>
      <c r="I1208" s="1" t="s">
        <v>7</v>
      </c>
      <c r="J1208" s="1" t="s">
        <v>1265</v>
      </c>
      <c r="K1208" s="1" t="s">
        <v>52</v>
      </c>
      <c r="L1208" s="1" t="s">
        <v>53</v>
      </c>
      <c r="M1208" s="1" t="s">
        <v>37</v>
      </c>
      <c r="N1208" s="2">
        <v>350000</v>
      </c>
      <c r="O1208" s="1" t="s">
        <v>38</v>
      </c>
      <c r="P1208" s="2">
        <v>350000</v>
      </c>
      <c r="Q1208" s="1" t="s">
        <v>83</v>
      </c>
      <c r="R1208" s="1" t="s">
        <v>40</v>
      </c>
      <c r="S1208" s="1" t="s">
        <v>54</v>
      </c>
      <c r="T1208" s="1" t="s">
        <v>42</v>
      </c>
      <c r="U1208" s="1" t="s">
        <v>43</v>
      </c>
      <c r="V1208" s="1" t="s">
        <v>55</v>
      </c>
      <c r="W1208" s="1" t="s">
        <v>56</v>
      </c>
      <c r="X1208" s="1" t="s">
        <v>43</v>
      </c>
      <c r="Y1208" s="2" t="s">
        <v>43</v>
      </c>
      <c r="Z1208" s="1" t="s">
        <v>46</v>
      </c>
      <c r="AA1208" s="1" t="s">
        <v>149</v>
      </c>
    </row>
    <row r="1209" spans="1:27" x14ac:dyDescent="0.25">
      <c r="A1209" s="1" t="s">
        <v>1258</v>
      </c>
      <c r="B1209" s="1" t="s">
        <v>1259</v>
      </c>
      <c r="C1209" s="1" t="s">
        <v>553</v>
      </c>
      <c r="D1209" s="1" t="s">
        <v>554</v>
      </c>
      <c r="E1209" s="1" t="s">
        <v>30</v>
      </c>
      <c r="F1209" s="1" t="s">
        <v>189</v>
      </c>
      <c r="G1209" s="1" t="s">
        <v>1266</v>
      </c>
      <c r="H1209" s="1" t="s">
        <v>1267</v>
      </c>
      <c r="I1209" s="1" t="s">
        <v>7</v>
      </c>
      <c r="J1209" s="1" t="s">
        <v>1268</v>
      </c>
      <c r="K1209" s="1" t="s">
        <v>106</v>
      </c>
      <c r="L1209" s="1" t="s">
        <v>107</v>
      </c>
      <c r="M1209" s="1" t="s">
        <v>37</v>
      </c>
      <c r="N1209" s="2">
        <v>144411.29999999999</v>
      </c>
      <c r="O1209" s="1" t="s">
        <v>38</v>
      </c>
      <c r="P1209" s="2">
        <v>144411.29999999999</v>
      </c>
      <c r="Q1209" s="1" t="s">
        <v>83</v>
      </c>
      <c r="R1209" s="1" t="s">
        <v>40</v>
      </c>
      <c r="S1209" s="1" t="s">
        <v>54</v>
      </c>
      <c r="T1209" s="1" t="s">
        <v>42</v>
      </c>
      <c r="U1209" s="1" t="s">
        <v>43</v>
      </c>
      <c r="V1209" s="1" t="s">
        <v>55</v>
      </c>
      <c r="W1209" s="1" t="s">
        <v>56</v>
      </c>
      <c r="X1209" s="1" t="s">
        <v>43</v>
      </c>
      <c r="Y1209" s="2" t="s">
        <v>43</v>
      </c>
      <c r="Z1209" s="1" t="s">
        <v>46</v>
      </c>
      <c r="AA1209" s="1" t="s">
        <v>112</v>
      </c>
    </row>
    <row r="1210" spans="1:27" x14ac:dyDescent="0.25">
      <c r="A1210" s="1" t="s">
        <v>1258</v>
      </c>
      <c r="B1210" s="1" t="s">
        <v>1259</v>
      </c>
      <c r="C1210" s="1" t="s">
        <v>553</v>
      </c>
      <c r="D1210" s="1" t="s">
        <v>554</v>
      </c>
      <c r="E1210" s="1" t="s">
        <v>30</v>
      </c>
      <c r="F1210" s="1" t="s">
        <v>174</v>
      </c>
      <c r="G1210" s="1" t="s">
        <v>3681</v>
      </c>
      <c r="H1210" s="1" t="s">
        <v>3682</v>
      </c>
      <c r="I1210" s="1" t="s">
        <v>7</v>
      </c>
      <c r="J1210" s="1" t="s">
        <v>3683</v>
      </c>
      <c r="K1210" s="1" t="s">
        <v>3428</v>
      </c>
      <c r="L1210" s="1" t="s">
        <v>3429</v>
      </c>
      <c r="M1210" s="1" t="s">
        <v>3402</v>
      </c>
      <c r="N1210" s="2">
        <v>165370</v>
      </c>
      <c r="O1210" s="1" t="s">
        <v>108</v>
      </c>
      <c r="P1210" s="2">
        <v>11600</v>
      </c>
      <c r="Q1210" s="1" t="s">
        <v>165</v>
      </c>
      <c r="R1210" s="1" t="s">
        <v>40</v>
      </c>
      <c r="S1210" s="1" t="s">
        <v>54</v>
      </c>
      <c r="T1210" s="1" t="s">
        <v>42</v>
      </c>
      <c r="U1210" s="1" t="s">
        <v>43</v>
      </c>
      <c r="V1210" s="1" t="s">
        <v>55</v>
      </c>
      <c r="W1210" s="1" t="s">
        <v>56</v>
      </c>
      <c r="X1210" s="1" t="s">
        <v>43</v>
      </c>
      <c r="Y1210" s="2" t="s">
        <v>43</v>
      </c>
      <c r="Z1210" s="1" t="s">
        <v>46</v>
      </c>
      <c r="AA1210" s="1" t="s">
        <v>228</v>
      </c>
    </row>
    <row r="1211" spans="1:27" x14ac:dyDescent="0.25">
      <c r="A1211" s="1" t="s">
        <v>1258</v>
      </c>
      <c r="B1211" s="1" t="s">
        <v>1259</v>
      </c>
      <c r="C1211" s="1" t="s">
        <v>553</v>
      </c>
      <c r="D1211" s="1" t="s">
        <v>554</v>
      </c>
      <c r="E1211" s="1" t="s">
        <v>30</v>
      </c>
      <c r="F1211" s="1" t="s">
        <v>174</v>
      </c>
      <c r="G1211" s="1" t="s">
        <v>3681</v>
      </c>
      <c r="H1211" s="1" t="s">
        <v>3684</v>
      </c>
      <c r="I1211" s="1" t="s">
        <v>7</v>
      </c>
      <c r="J1211" s="1" t="s">
        <v>3683</v>
      </c>
      <c r="K1211" s="1" t="s">
        <v>3428</v>
      </c>
      <c r="L1211" s="1" t="s">
        <v>3429</v>
      </c>
      <c r="M1211" s="1" t="s">
        <v>3402</v>
      </c>
      <c r="N1211" s="2">
        <v>165370</v>
      </c>
      <c r="O1211" s="1" t="s">
        <v>108</v>
      </c>
      <c r="P1211" s="2">
        <v>6520</v>
      </c>
      <c r="Q1211" s="1" t="s">
        <v>165</v>
      </c>
      <c r="R1211" s="1" t="s">
        <v>40</v>
      </c>
      <c r="S1211" s="1" t="s">
        <v>54</v>
      </c>
      <c r="T1211" s="1" t="s">
        <v>42</v>
      </c>
      <c r="U1211" s="1" t="s">
        <v>43</v>
      </c>
      <c r="V1211" s="1" t="s">
        <v>55</v>
      </c>
      <c r="W1211" s="1" t="s">
        <v>56</v>
      </c>
      <c r="X1211" s="1" t="s">
        <v>43</v>
      </c>
      <c r="Y1211" s="2" t="s">
        <v>43</v>
      </c>
      <c r="Z1211" s="1" t="s">
        <v>46</v>
      </c>
      <c r="AA1211" s="1" t="s">
        <v>228</v>
      </c>
    </row>
    <row r="1212" spans="1:27" x14ac:dyDescent="0.25">
      <c r="A1212" s="1" t="s">
        <v>1258</v>
      </c>
      <c r="B1212" s="1" t="s">
        <v>1259</v>
      </c>
      <c r="C1212" s="1" t="s">
        <v>553</v>
      </c>
      <c r="D1212" s="1" t="s">
        <v>554</v>
      </c>
      <c r="E1212" s="1" t="s">
        <v>30</v>
      </c>
      <c r="F1212" s="1" t="s">
        <v>174</v>
      </c>
      <c r="G1212" s="1" t="s">
        <v>3681</v>
      </c>
      <c r="H1212" s="1" t="s">
        <v>3685</v>
      </c>
      <c r="I1212" s="1" t="s">
        <v>7</v>
      </c>
      <c r="J1212" s="1" t="s">
        <v>3683</v>
      </c>
      <c r="K1212" s="1" t="s">
        <v>3428</v>
      </c>
      <c r="L1212" s="1" t="s">
        <v>3429</v>
      </c>
      <c r="M1212" s="1" t="s">
        <v>3402</v>
      </c>
      <c r="N1212" s="2">
        <v>165370</v>
      </c>
      <c r="O1212" s="1" t="s">
        <v>108</v>
      </c>
      <c r="P1212" s="2">
        <v>15000</v>
      </c>
      <c r="Q1212" s="1" t="s">
        <v>165</v>
      </c>
      <c r="R1212" s="1" t="s">
        <v>40</v>
      </c>
      <c r="S1212" s="1" t="s">
        <v>54</v>
      </c>
      <c r="T1212" s="1" t="s">
        <v>42</v>
      </c>
      <c r="U1212" s="1" t="s">
        <v>43</v>
      </c>
      <c r="V1212" s="1" t="s">
        <v>55</v>
      </c>
      <c r="W1212" s="1" t="s">
        <v>56</v>
      </c>
      <c r="X1212" s="1" t="s">
        <v>43</v>
      </c>
      <c r="Y1212" s="2" t="s">
        <v>43</v>
      </c>
      <c r="Z1212" s="1" t="s">
        <v>46</v>
      </c>
      <c r="AA1212" s="1" t="s">
        <v>228</v>
      </c>
    </row>
    <row r="1213" spans="1:27" x14ac:dyDescent="0.25">
      <c r="A1213" s="1" t="s">
        <v>1258</v>
      </c>
      <c r="B1213" s="1" t="s">
        <v>1259</v>
      </c>
      <c r="C1213" s="1" t="s">
        <v>553</v>
      </c>
      <c r="D1213" s="1" t="s">
        <v>554</v>
      </c>
      <c r="E1213" s="1" t="s">
        <v>30</v>
      </c>
      <c r="F1213" s="1" t="s">
        <v>174</v>
      </c>
      <c r="G1213" s="1" t="s">
        <v>3681</v>
      </c>
      <c r="H1213" s="1" t="s">
        <v>3686</v>
      </c>
      <c r="I1213" s="1" t="s">
        <v>7</v>
      </c>
      <c r="J1213" s="1" t="s">
        <v>3683</v>
      </c>
      <c r="K1213" s="1" t="s">
        <v>3428</v>
      </c>
      <c r="L1213" s="1" t="s">
        <v>3429</v>
      </c>
      <c r="M1213" s="1" t="s">
        <v>3402</v>
      </c>
      <c r="N1213" s="2">
        <v>165370</v>
      </c>
      <c r="O1213" s="1" t="s">
        <v>108</v>
      </c>
      <c r="P1213" s="2">
        <v>8000</v>
      </c>
      <c r="Q1213" s="1" t="s">
        <v>165</v>
      </c>
      <c r="R1213" s="1" t="s">
        <v>40</v>
      </c>
      <c r="S1213" s="1" t="s">
        <v>54</v>
      </c>
      <c r="T1213" s="1" t="s">
        <v>42</v>
      </c>
      <c r="U1213" s="1" t="s">
        <v>43</v>
      </c>
      <c r="V1213" s="1" t="s">
        <v>55</v>
      </c>
      <c r="W1213" s="1" t="s">
        <v>56</v>
      </c>
      <c r="X1213" s="1" t="s">
        <v>43</v>
      </c>
      <c r="Y1213" s="2" t="s">
        <v>43</v>
      </c>
      <c r="Z1213" s="1" t="s">
        <v>46</v>
      </c>
      <c r="AA1213" s="1" t="s">
        <v>228</v>
      </c>
    </row>
    <row r="1214" spans="1:27" x14ac:dyDescent="0.25">
      <c r="A1214" s="1" t="s">
        <v>1258</v>
      </c>
      <c r="B1214" s="1" t="s">
        <v>1259</v>
      </c>
      <c r="C1214" s="1" t="s">
        <v>553</v>
      </c>
      <c r="D1214" s="1" t="s">
        <v>554</v>
      </c>
      <c r="E1214" s="1" t="s">
        <v>30</v>
      </c>
      <c r="F1214" s="1" t="s">
        <v>174</v>
      </c>
      <c r="G1214" s="1" t="s">
        <v>3681</v>
      </c>
      <c r="H1214" s="1" t="s">
        <v>3687</v>
      </c>
      <c r="I1214" s="1" t="s">
        <v>7</v>
      </c>
      <c r="J1214" s="1" t="s">
        <v>3683</v>
      </c>
      <c r="K1214" s="1" t="s">
        <v>3428</v>
      </c>
      <c r="L1214" s="1" t="s">
        <v>3429</v>
      </c>
      <c r="M1214" s="1" t="s">
        <v>3402</v>
      </c>
      <c r="N1214" s="2">
        <v>165370</v>
      </c>
      <c r="O1214" s="1" t="s">
        <v>108</v>
      </c>
      <c r="P1214" s="2">
        <v>10000</v>
      </c>
      <c r="Q1214" s="1" t="s">
        <v>165</v>
      </c>
      <c r="R1214" s="1" t="s">
        <v>40</v>
      </c>
      <c r="S1214" s="1" t="s">
        <v>54</v>
      </c>
      <c r="T1214" s="1" t="s">
        <v>42</v>
      </c>
      <c r="U1214" s="1" t="s">
        <v>43</v>
      </c>
      <c r="V1214" s="1" t="s">
        <v>55</v>
      </c>
      <c r="W1214" s="1" t="s">
        <v>56</v>
      </c>
      <c r="X1214" s="1" t="s">
        <v>43</v>
      </c>
      <c r="Y1214" s="2" t="s">
        <v>43</v>
      </c>
      <c r="Z1214" s="1" t="s">
        <v>46</v>
      </c>
      <c r="AA1214" s="1" t="s">
        <v>228</v>
      </c>
    </row>
    <row r="1215" spans="1:27" x14ac:dyDescent="0.25">
      <c r="A1215" s="1" t="s">
        <v>1258</v>
      </c>
      <c r="B1215" s="1" t="s">
        <v>1259</v>
      </c>
      <c r="C1215" s="1" t="s">
        <v>553</v>
      </c>
      <c r="D1215" s="1" t="s">
        <v>554</v>
      </c>
      <c r="E1215" s="1" t="s">
        <v>30</v>
      </c>
      <c r="F1215" s="1" t="s">
        <v>174</v>
      </c>
      <c r="G1215" s="1" t="s">
        <v>3681</v>
      </c>
      <c r="H1215" s="1" t="s">
        <v>3688</v>
      </c>
      <c r="I1215" s="1" t="s">
        <v>7</v>
      </c>
      <c r="J1215" s="1" t="s">
        <v>3683</v>
      </c>
      <c r="K1215" s="1" t="s">
        <v>3428</v>
      </c>
      <c r="L1215" s="1" t="s">
        <v>3429</v>
      </c>
      <c r="M1215" s="1" t="s">
        <v>3402</v>
      </c>
      <c r="N1215" s="2">
        <v>165370</v>
      </c>
      <c r="O1215" s="1" t="s">
        <v>108</v>
      </c>
      <c r="P1215" s="2">
        <v>10000</v>
      </c>
      <c r="Q1215" s="1" t="s">
        <v>165</v>
      </c>
      <c r="R1215" s="1" t="s">
        <v>40</v>
      </c>
      <c r="S1215" s="1" t="s">
        <v>54</v>
      </c>
      <c r="T1215" s="1" t="s">
        <v>42</v>
      </c>
      <c r="U1215" s="1" t="s">
        <v>43</v>
      </c>
      <c r="V1215" s="1" t="s">
        <v>55</v>
      </c>
      <c r="W1215" s="1" t="s">
        <v>56</v>
      </c>
      <c r="X1215" s="1" t="s">
        <v>43</v>
      </c>
      <c r="Y1215" s="2" t="s">
        <v>43</v>
      </c>
      <c r="Z1215" s="1" t="s">
        <v>46</v>
      </c>
      <c r="AA1215" s="1" t="s">
        <v>228</v>
      </c>
    </row>
    <row r="1216" spans="1:27" x14ac:dyDescent="0.25">
      <c r="A1216" s="1" t="s">
        <v>1258</v>
      </c>
      <c r="B1216" s="1" t="s">
        <v>1259</v>
      </c>
      <c r="C1216" s="1" t="s">
        <v>553</v>
      </c>
      <c r="D1216" s="1" t="s">
        <v>554</v>
      </c>
      <c r="E1216" s="1" t="s">
        <v>30</v>
      </c>
      <c r="F1216" s="1" t="s">
        <v>174</v>
      </c>
      <c r="G1216" s="1" t="s">
        <v>3681</v>
      </c>
      <c r="H1216" s="1" t="s">
        <v>3689</v>
      </c>
      <c r="I1216" s="1" t="s">
        <v>7</v>
      </c>
      <c r="J1216" s="1" t="s">
        <v>3683</v>
      </c>
      <c r="K1216" s="1" t="s">
        <v>3428</v>
      </c>
      <c r="L1216" s="1" t="s">
        <v>3429</v>
      </c>
      <c r="M1216" s="1" t="s">
        <v>3402</v>
      </c>
      <c r="N1216" s="2">
        <v>165370</v>
      </c>
      <c r="O1216" s="1" t="s">
        <v>108</v>
      </c>
      <c r="P1216" s="2">
        <v>5000</v>
      </c>
      <c r="Q1216" s="1" t="s">
        <v>165</v>
      </c>
      <c r="R1216" s="1" t="s">
        <v>40</v>
      </c>
      <c r="S1216" s="1" t="s">
        <v>54</v>
      </c>
      <c r="T1216" s="1" t="s">
        <v>42</v>
      </c>
      <c r="U1216" s="1" t="s">
        <v>43</v>
      </c>
      <c r="V1216" s="1" t="s">
        <v>55</v>
      </c>
      <c r="W1216" s="1" t="s">
        <v>56</v>
      </c>
      <c r="X1216" s="1" t="s">
        <v>43</v>
      </c>
      <c r="Y1216" s="2" t="s">
        <v>43</v>
      </c>
      <c r="Z1216" s="1" t="s">
        <v>46</v>
      </c>
      <c r="AA1216" s="1" t="s">
        <v>228</v>
      </c>
    </row>
    <row r="1217" spans="1:27" x14ac:dyDescent="0.25">
      <c r="A1217" s="1" t="s">
        <v>1258</v>
      </c>
      <c r="B1217" s="1" t="s">
        <v>1259</v>
      </c>
      <c r="C1217" s="1" t="s">
        <v>553</v>
      </c>
      <c r="D1217" s="1" t="s">
        <v>554</v>
      </c>
      <c r="E1217" s="1" t="s">
        <v>30</v>
      </c>
      <c r="F1217" s="1" t="s">
        <v>174</v>
      </c>
      <c r="G1217" s="1" t="s">
        <v>3681</v>
      </c>
      <c r="H1217" s="1" t="s">
        <v>3690</v>
      </c>
      <c r="I1217" s="1" t="s">
        <v>7</v>
      </c>
      <c r="J1217" s="1" t="s">
        <v>3683</v>
      </c>
      <c r="K1217" s="1" t="s">
        <v>3428</v>
      </c>
      <c r="L1217" s="1" t="s">
        <v>3429</v>
      </c>
      <c r="M1217" s="1" t="s">
        <v>3402</v>
      </c>
      <c r="N1217" s="2">
        <v>165370</v>
      </c>
      <c r="O1217" s="1" t="s">
        <v>108</v>
      </c>
      <c r="P1217" s="2">
        <v>1250</v>
      </c>
      <c r="Q1217" s="1" t="s">
        <v>165</v>
      </c>
      <c r="R1217" s="1" t="s">
        <v>40</v>
      </c>
      <c r="S1217" s="1" t="s">
        <v>54</v>
      </c>
      <c r="T1217" s="1" t="s">
        <v>42</v>
      </c>
      <c r="U1217" s="1" t="s">
        <v>43</v>
      </c>
      <c r="V1217" s="1" t="s">
        <v>55</v>
      </c>
      <c r="W1217" s="1" t="s">
        <v>56</v>
      </c>
      <c r="X1217" s="1" t="s">
        <v>43</v>
      </c>
      <c r="Y1217" s="2" t="s">
        <v>43</v>
      </c>
      <c r="Z1217" s="1" t="s">
        <v>46</v>
      </c>
      <c r="AA1217" s="1" t="s">
        <v>228</v>
      </c>
    </row>
    <row r="1218" spans="1:27" x14ac:dyDescent="0.25">
      <c r="A1218" s="1" t="s">
        <v>1258</v>
      </c>
      <c r="B1218" s="1" t="s">
        <v>1259</v>
      </c>
      <c r="C1218" s="1" t="s">
        <v>553</v>
      </c>
      <c r="D1218" s="1" t="s">
        <v>554</v>
      </c>
      <c r="E1218" s="1" t="s">
        <v>30</v>
      </c>
      <c r="F1218" s="1" t="s">
        <v>174</v>
      </c>
      <c r="G1218" s="1" t="s">
        <v>3681</v>
      </c>
      <c r="H1218" s="1" t="s">
        <v>3691</v>
      </c>
      <c r="I1218" s="1" t="s">
        <v>7</v>
      </c>
      <c r="J1218" s="1" t="s">
        <v>3683</v>
      </c>
      <c r="K1218" s="1" t="s">
        <v>3428</v>
      </c>
      <c r="L1218" s="1" t="s">
        <v>3429</v>
      </c>
      <c r="M1218" s="1" t="s">
        <v>3402</v>
      </c>
      <c r="N1218" s="2">
        <v>165370</v>
      </c>
      <c r="O1218" s="1" t="s">
        <v>108</v>
      </c>
      <c r="P1218" s="2">
        <v>28000</v>
      </c>
      <c r="Q1218" s="1" t="s">
        <v>165</v>
      </c>
      <c r="R1218" s="1" t="s">
        <v>40</v>
      </c>
      <c r="S1218" s="1" t="s">
        <v>54</v>
      </c>
      <c r="T1218" s="1" t="s">
        <v>42</v>
      </c>
      <c r="U1218" s="1" t="s">
        <v>43</v>
      </c>
      <c r="V1218" s="1" t="s">
        <v>55</v>
      </c>
      <c r="W1218" s="1" t="s">
        <v>56</v>
      </c>
      <c r="X1218" s="1" t="s">
        <v>43</v>
      </c>
      <c r="Y1218" s="2" t="s">
        <v>43</v>
      </c>
      <c r="Z1218" s="1" t="s">
        <v>46</v>
      </c>
      <c r="AA1218" s="1" t="s">
        <v>228</v>
      </c>
    </row>
    <row r="1219" spans="1:27" x14ac:dyDescent="0.25">
      <c r="A1219" s="1" t="s">
        <v>1258</v>
      </c>
      <c r="B1219" s="1" t="s">
        <v>1259</v>
      </c>
      <c r="C1219" s="1" t="s">
        <v>553</v>
      </c>
      <c r="D1219" s="1" t="s">
        <v>554</v>
      </c>
      <c r="E1219" s="1" t="s">
        <v>30</v>
      </c>
      <c r="F1219" s="1" t="s">
        <v>174</v>
      </c>
      <c r="G1219" s="1" t="s">
        <v>3681</v>
      </c>
      <c r="H1219" s="1" t="s">
        <v>3692</v>
      </c>
      <c r="I1219" s="1" t="s">
        <v>7</v>
      </c>
      <c r="J1219" s="1" t="s">
        <v>3683</v>
      </c>
      <c r="K1219" s="1" t="s">
        <v>3428</v>
      </c>
      <c r="L1219" s="1" t="s">
        <v>3429</v>
      </c>
      <c r="M1219" s="1" t="s">
        <v>3402</v>
      </c>
      <c r="N1219" s="2">
        <v>165370</v>
      </c>
      <c r="O1219" s="1" t="s">
        <v>108</v>
      </c>
      <c r="P1219" s="2">
        <v>28000</v>
      </c>
      <c r="Q1219" s="1" t="s">
        <v>165</v>
      </c>
      <c r="R1219" s="1" t="s">
        <v>40</v>
      </c>
      <c r="S1219" s="1" t="s">
        <v>54</v>
      </c>
      <c r="T1219" s="1" t="s">
        <v>42</v>
      </c>
      <c r="U1219" s="1" t="s">
        <v>43</v>
      </c>
      <c r="V1219" s="1" t="s">
        <v>55</v>
      </c>
      <c r="W1219" s="1" t="s">
        <v>56</v>
      </c>
      <c r="X1219" s="1" t="s">
        <v>43</v>
      </c>
      <c r="Y1219" s="2" t="s">
        <v>43</v>
      </c>
      <c r="Z1219" s="1" t="s">
        <v>46</v>
      </c>
      <c r="AA1219" s="1" t="s">
        <v>228</v>
      </c>
    </row>
    <row r="1220" spans="1:27" x14ac:dyDescent="0.25">
      <c r="A1220" s="1" t="s">
        <v>1258</v>
      </c>
      <c r="B1220" s="1" t="s">
        <v>1259</v>
      </c>
      <c r="C1220" s="1" t="s">
        <v>553</v>
      </c>
      <c r="D1220" s="1" t="s">
        <v>554</v>
      </c>
      <c r="E1220" s="1" t="s">
        <v>30</v>
      </c>
      <c r="F1220" s="1" t="s">
        <v>174</v>
      </c>
      <c r="G1220" s="1" t="s">
        <v>3681</v>
      </c>
      <c r="H1220" s="1" t="s">
        <v>3693</v>
      </c>
      <c r="I1220" s="1" t="s">
        <v>7</v>
      </c>
      <c r="J1220" s="1" t="s">
        <v>3683</v>
      </c>
      <c r="K1220" s="1" t="s">
        <v>3428</v>
      </c>
      <c r="L1220" s="1" t="s">
        <v>3429</v>
      </c>
      <c r="M1220" s="1" t="s">
        <v>3402</v>
      </c>
      <c r="N1220" s="2">
        <v>165370</v>
      </c>
      <c r="O1220" s="1" t="s">
        <v>108</v>
      </c>
      <c r="P1220" s="2">
        <v>28000</v>
      </c>
      <c r="Q1220" s="1" t="s">
        <v>165</v>
      </c>
      <c r="R1220" s="1" t="s">
        <v>40</v>
      </c>
      <c r="S1220" s="1" t="s">
        <v>54</v>
      </c>
      <c r="T1220" s="1" t="s">
        <v>42</v>
      </c>
      <c r="U1220" s="1" t="s">
        <v>43</v>
      </c>
      <c r="V1220" s="1" t="s">
        <v>55</v>
      </c>
      <c r="W1220" s="1" t="s">
        <v>56</v>
      </c>
      <c r="X1220" s="1" t="s">
        <v>43</v>
      </c>
      <c r="Y1220" s="2" t="s">
        <v>43</v>
      </c>
      <c r="Z1220" s="1" t="s">
        <v>46</v>
      </c>
      <c r="AA1220" s="1" t="s">
        <v>228</v>
      </c>
    </row>
    <row r="1221" spans="1:27" x14ac:dyDescent="0.25">
      <c r="A1221" s="1" t="s">
        <v>1258</v>
      </c>
      <c r="B1221" s="1" t="s">
        <v>1259</v>
      </c>
      <c r="C1221" s="1" t="s">
        <v>553</v>
      </c>
      <c r="D1221" s="1" t="s">
        <v>554</v>
      </c>
      <c r="E1221" s="1" t="s">
        <v>30</v>
      </c>
      <c r="F1221" s="1" t="s">
        <v>174</v>
      </c>
      <c r="G1221" s="1" t="s">
        <v>3681</v>
      </c>
      <c r="H1221" s="1" t="s">
        <v>3694</v>
      </c>
      <c r="I1221" s="1" t="s">
        <v>7</v>
      </c>
      <c r="J1221" s="1" t="s">
        <v>3683</v>
      </c>
      <c r="K1221" s="1" t="s">
        <v>3428</v>
      </c>
      <c r="L1221" s="1" t="s">
        <v>3429</v>
      </c>
      <c r="M1221" s="1" t="s">
        <v>3402</v>
      </c>
      <c r="N1221" s="2">
        <v>165370</v>
      </c>
      <c r="O1221" s="1" t="s">
        <v>108</v>
      </c>
      <c r="P1221" s="2">
        <v>14000</v>
      </c>
      <c r="Q1221" s="1" t="s">
        <v>165</v>
      </c>
      <c r="R1221" s="1" t="s">
        <v>40</v>
      </c>
      <c r="S1221" s="1" t="s">
        <v>54</v>
      </c>
      <c r="T1221" s="1" t="s">
        <v>42</v>
      </c>
      <c r="U1221" s="1" t="s">
        <v>43</v>
      </c>
      <c r="V1221" s="1" t="s">
        <v>55</v>
      </c>
      <c r="W1221" s="1" t="s">
        <v>56</v>
      </c>
      <c r="X1221" s="1" t="s">
        <v>43</v>
      </c>
      <c r="Y1221" s="2" t="s">
        <v>43</v>
      </c>
      <c r="Z1221" s="1" t="s">
        <v>46</v>
      </c>
      <c r="AA1221" s="1" t="s">
        <v>228</v>
      </c>
    </row>
    <row r="1222" spans="1:27" x14ac:dyDescent="0.25">
      <c r="A1222" s="1" t="s">
        <v>1258</v>
      </c>
      <c r="B1222" s="1" t="s">
        <v>1259</v>
      </c>
      <c r="C1222" s="1" t="s">
        <v>553</v>
      </c>
      <c r="D1222" s="1" t="s">
        <v>554</v>
      </c>
      <c r="E1222" s="1" t="s">
        <v>30</v>
      </c>
      <c r="F1222" s="1" t="s">
        <v>228</v>
      </c>
      <c r="G1222" s="1" t="s">
        <v>4566</v>
      </c>
      <c r="H1222" s="1" t="s">
        <v>4567</v>
      </c>
      <c r="I1222" s="1" t="s">
        <v>7</v>
      </c>
      <c r="J1222" s="1" t="s">
        <v>4568</v>
      </c>
      <c r="K1222" s="1" t="s">
        <v>3917</v>
      </c>
      <c r="L1222" s="1" t="s">
        <v>3918</v>
      </c>
      <c r="M1222" s="1" t="s">
        <v>4296</v>
      </c>
      <c r="N1222" s="2">
        <v>140000</v>
      </c>
      <c r="O1222" s="1" t="s">
        <v>38</v>
      </c>
      <c r="P1222" s="2">
        <v>140000</v>
      </c>
      <c r="Q1222" s="1" t="s">
        <v>83</v>
      </c>
      <c r="R1222" s="1" t="s">
        <v>40</v>
      </c>
      <c r="S1222" s="1" t="s">
        <v>54</v>
      </c>
      <c r="T1222" s="1" t="s">
        <v>42</v>
      </c>
      <c r="U1222" s="1" t="s">
        <v>43</v>
      </c>
      <c r="V1222" s="1" t="s">
        <v>55</v>
      </c>
      <c r="W1222" s="1" t="s">
        <v>56</v>
      </c>
      <c r="X1222" s="1" t="s">
        <v>43</v>
      </c>
      <c r="Y1222" s="2" t="s">
        <v>43</v>
      </c>
      <c r="Z1222" s="1" t="s">
        <v>46</v>
      </c>
      <c r="AA1222" s="1" t="s">
        <v>252</v>
      </c>
    </row>
    <row r="1223" spans="1:27" x14ac:dyDescent="0.25">
      <c r="A1223" s="1" t="s">
        <v>1258</v>
      </c>
      <c r="B1223" s="1" t="s">
        <v>1259</v>
      </c>
      <c r="C1223" s="1" t="s">
        <v>553</v>
      </c>
      <c r="D1223" s="1" t="s">
        <v>554</v>
      </c>
      <c r="E1223" s="1" t="s">
        <v>30</v>
      </c>
      <c r="F1223" s="1" t="s">
        <v>145</v>
      </c>
      <c r="G1223" s="1" t="s">
        <v>5454</v>
      </c>
      <c r="H1223" s="1" t="s">
        <v>5455</v>
      </c>
      <c r="I1223" s="1" t="s">
        <v>7</v>
      </c>
      <c r="J1223" s="1" t="s">
        <v>5456</v>
      </c>
      <c r="K1223" s="1" t="s">
        <v>2833</v>
      </c>
      <c r="L1223" s="1" t="s">
        <v>2834</v>
      </c>
      <c r="M1223" s="1" t="s">
        <v>5053</v>
      </c>
      <c r="N1223" s="2">
        <v>212600</v>
      </c>
      <c r="O1223" s="1" t="s">
        <v>38</v>
      </c>
      <c r="P1223" s="2">
        <v>212600</v>
      </c>
      <c r="Q1223" s="1" t="s">
        <v>83</v>
      </c>
      <c r="R1223" s="1" t="s">
        <v>40</v>
      </c>
      <c r="S1223" s="1" t="s">
        <v>54</v>
      </c>
      <c r="T1223" s="1" t="s">
        <v>42</v>
      </c>
      <c r="U1223" s="1" t="s">
        <v>43</v>
      </c>
      <c r="V1223" s="1" t="s">
        <v>55</v>
      </c>
      <c r="W1223" s="1" t="s">
        <v>56</v>
      </c>
      <c r="X1223" s="1" t="s">
        <v>43</v>
      </c>
      <c r="Y1223" s="2" t="s">
        <v>43</v>
      </c>
      <c r="Z1223" s="1" t="s">
        <v>46</v>
      </c>
      <c r="AA1223" s="1" t="s">
        <v>145</v>
      </c>
    </row>
    <row r="1224" spans="1:27" x14ac:dyDescent="0.25">
      <c r="A1224" s="1" t="s">
        <v>1258</v>
      </c>
      <c r="B1224" s="1" t="s">
        <v>1259</v>
      </c>
      <c r="C1224" s="1" t="s">
        <v>553</v>
      </c>
      <c r="D1224" s="1" t="s">
        <v>554</v>
      </c>
      <c r="E1224" s="1" t="s">
        <v>30</v>
      </c>
      <c r="F1224" s="1" t="s">
        <v>58</v>
      </c>
      <c r="G1224" s="1" t="s">
        <v>5457</v>
      </c>
      <c r="H1224" s="1" t="s">
        <v>5458</v>
      </c>
      <c r="I1224" s="1" t="s">
        <v>7</v>
      </c>
      <c r="J1224" s="1" t="s">
        <v>5459</v>
      </c>
      <c r="K1224" s="1" t="s">
        <v>2833</v>
      </c>
      <c r="L1224" s="1" t="s">
        <v>2834</v>
      </c>
      <c r="M1224" s="1" t="s">
        <v>5053</v>
      </c>
      <c r="N1224" s="2">
        <v>212600</v>
      </c>
      <c r="O1224" s="1" t="s">
        <v>38</v>
      </c>
      <c r="P1224" s="2">
        <v>212600</v>
      </c>
      <c r="Q1224" s="1" t="s">
        <v>83</v>
      </c>
      <c r="R1224" s="1" t="s">
        <v>40</v>
      </c>
      <c r="S1224" s="1" t="s">
        <v>54</v>
      </c>
      <c r="T1224" s="1" t="s">
        <v>42</v>
      </c>
      <c r="U1224" s="1" t="s">
        <v>43</v>
      </c>
      <c r="V1224" s="1" t="s">
        <v>55</v>
      </c>
      <c r="W1224" s="1" t="s">
        <v>56</v>
      </c>
      <c r="X1224" s="1" t="s">
        <v>43</v>
      </c>
      <c r="Y1224" s="2" t="s">
        <v>43</v>
      </c>
      <c r="Z1224" s="1" t="s">
        <v>46</v>
      </c>
      <c r="AA1224" s="1" t="s">
        <v>273</v>
      </c>
    </row>
    <row r="1225" spans="1:27" x14ac:dyDescent="0.25">
      <c r="A1225" s="1" t="s">
        <v>1258</v>
      </c>
      <c r="B1225" s="1" t="s">
        <v>1259</v>
      </c>
      <c r="C1225" s="1" t="s">
        <v>553</v>
      </c>
      <c r="D1225" s="1" t="s">
        <v>554</v>
      </c>
      <c r="E1225" s="1" t="s">
        <v>30</v>
      </c>
      <c r="F1225" s="1" t="s">
        <v>174</v>
      </c>
      <c r="G1225" s="1" t="s">
        <v>5460</v>
      </c>
      <c r="H1225" s="1" t="s">
        <v>5461</v>
      </c>
      <c r="I1225" s="1" t="s">
        <v>7</v>
      </c>
      <c r="J1225" s="1" t="s">
        <v>5462</v>
      </c>
      <c r="K1225" s="1" t="s">
        <v>5100</v>
      </c>
      <c r="L1225" s="1" t="s">
        <v>5101</v>
      </c>
      <c r="M1225" s="1" t="s">
        <v>5053</v>
      </c>
      <c r="N1225" s="2">
        <v>716000</v>
      </c>
      <c r="O1225" s="1" t="s">
        <v>38</v>
      </c>
      <c r="P1225" s="2">
        <v>716000</v>
      </c>
      <c r="Q1225" s="1" t="s">
        <v>83</v>
      </c>
      <c r="R1225" s="1" t="s">
        <v>40</v>
      </c>
      <c r="S1225" s="1" t="s">
        <v>54</v>
      </c>
      <c r="T1225" s="1" t="s">
        <v>42</v>
      </c>
      <c r="U1225" s="1" t="s">
        <v>43</v>
      </c>
      <c r="V1225" s="1" t="s">
        <v>55</v>
      </c>
      <c r="W1225" s="1" t="s">
        <v>56</v>
      </c>
      <c r="X1225" s="1" t="s">
        <v>43</v>
      </c>
      <c r="Y1225" s="2" t="s">
        <v>43</v>
      </c>
      <c r="Z1225" s="1" t="s">
        <v>46</v>
      </c>
      <c r="AA1225" s="1" t="s">
        <v>174</v>
      </c>
    </row>
    <row r="1226" spans="1:27" x14ac:dyDescent="0.25">
      <c r="A1226" s="1" t="s">
        <v>1258</v>
      </c>
      <c r="B1226" s="1" t="s">
        <v>1259</v>
      </c>
      <c r="C1226" s="1" t="s">
        <v>553</v>
      </c>
      <c r="D1226" s="1" t="s">
        <v>554</v>
      </c>
      <c r="E1226" s="1" t="s">
        <v>30</v>
      </c>
      <c r="F1226" s="1" t="s">
        <v>386</v>
      </c>
      <c r="G1226" s="1" t="s">
        <v>6158</v>
      </c>
      <c r="H1226" s="1" t="s">
        <v>6159</v>
      </c>
      <c r="I1226" s="1" t="s">
        <v>7</v>
      </c>
      <c r="J1226" s="1" t="s">
        <v>6160</v>
      </c>
      <c r="K1226" s="1" t="s">
        <v>194</v>
      </c>
      <c r="L1226" s="1" t="s">
        <v>195</v>
      </c>
      <c r="M1226" s="1" t="s">
        <v>5928</v>
      </c>
      <c r="N1226" s="2">
        <v>120000</v>
      </c>
      <c r="O1226" s="1" t="s">
        <v>38</v>
      </c>
      <c r="P1226" s="2">
        <v>120000</v>
      </c>
      <c r="Q1226" s="1" t="s">
        <v>83</v>
      </c>
      <c r="R1226" s="1" t="s">
        <v>40</v>
      </c>
      <c r="S1226" s="1" t="s">
        <v>54</v>
      </c>
      <c r="T1226" s="1" t="s">
        <v>42</v>
      </c>
      <c r="U1226" s="1" t="s">
        <v>43</v>
      </c>
      <c r="V1226" s="1" t="s">
        <v>55</v>
      </c>
      <c r="W1226" s="1" t="s">
        <v>56</v>
      </c>
      <c r="X1226" s="1" t="s">
        <v>43</v>
      </c>
      <c r="Y1226" s="2" t="s">
        <v>43</v>
      </c>
      <c r="Z1226" s="1" t="s">
        <v>46</v>
      </c>
      <c r="AA1226" s="1" t="s">
        <v>149</v>
      </c>
    </row>
    <row r="1227" spans="1:27" x14ac:dyDescent="0.25">
      <c r="A1227" s="1" t="s">
        <v>1258</v>
      </c>
      <c r="B1227" s="1" t="s">
        <v>1259</v>
      </c>
      <c r="C1227" s="1" t="s">
        <v>553</v>
      </c>
      <c r="D1227" s="1" t="s">
        <v>554</v>
      </c>
      <c r="E1227" s="1" t="s">
        <v>30</v>
      </c>
      <c r="F1227" s="1" t="s">
        <v>149</v>
      </c>
      <c r="G1227" s="1" t="s">
        <v>6161</v>
      </c>
      <c r="H1227" s="1" t="s">
        <v>6162</v>
      </c>
      <c r="I1227" s="1" t="s">
        <v>7</v>
      </c>
      <c r="J1227" s="1" t="s">
        <v>6163</v>
      </c>
      <c r="K1227" s="1" t="s">
        <v>62</v>
      </c>
      <c r="L1227" s="1" t="s">
        <v>63</v>
      </c>
      <c r="M1227" s="1" t="s">
        <v>5928</v>
      </c>
      <c r="N1227" s="2">
        <v>210000</v>
      </c>
      <c r="O1227" s="1" t="s">
        <v>38</v>
      </c>
      <c r="P1227" s="2">
        <v>210000</v>
      </c>
      <c r="Q1227" s="1" t="s">
        <v>83</v>
      </c>
      <c r="R1227" s="1" t="s">
        <v>40</v>
      </c>
      <c r="S1227" s="1" t="s">
        <v>54</v>
      </c>
      <c r="T1227" s="1" t="s">
        <v>42</v>
      </c>
      <c r="U1227" s="1" t="s">
        <v>43</v>
      </c>
      <c r="V1227" s="1" t="s">
        <v>55</v>
      </c>
      <c r="W1227" s="1" t="s">
        <v>56</v>
      </c>
      <c r="X1227" s="1" t="s">
        <v>43</v>
      </c>
      <c r="Y1227" s="2" t="s">
        <v>43</v>
      </c>
      <c r="Z1227" s="1" t="s">
        <v>46</v>
      </c>
      <c r="AA1227" s="1" t="s">
        <v>47</v>
      </c>
    </row>
    <row r="1228" spans="1:27" x14ac:dyDescent="0.25">
      <c r="A1228" s="1" t="s">
        <v>651</v>
      </c>
      <c r="B1228" s="1" t="s">
        <v>652</v>
      </c>
      <c r="C1228" s="1" t="s">
        <v>653</v>
      </c>
      <c r="D1228" s="1" t="s">
        <v>654</v>
      </c>
      <c r="E1228" s="1" t="s">
        <v>30</v>
      </c>
      <c r="F1228" s="1" t="s">
        <v>145</v>
      </c>
      <c r="G1228" s="1" t="s">
        <v>655</v>
      </c>
      <c r="H1228" s="1" t="s">
        <v>656</v>
      </c>
      <c r="I1228" s="1" t="s">
        <v>7</v>
      </c>
      <c r="J1228" s="1" t="s">
        <v>657</v>
      </c>
      <c r="K1228" s="1" t="s">
        <v>256</v>
      </c>
      <c r="L1228" s="1" t="s">
        <v>257</v>
      </c>
      <c r="M1228" s="1" t="s">
        <v>37</v>
      </c>
      <c r="N1228" s="2">
        <v>68200</v>
      </c>
      <c r="O1228" s="1" t="s">
        <v>38</v>
      </c>
      <c r="P1228" s="2">
        <v>68200</v>
      </c>
      <c r="Q1228" s="1" t="s">
        <v>39</v>
      </c>
      <c r="R1228" s="1" t="s">
        <v>40</v>
      </c>
      <c r="S1228" s="1" t="s">
        <v>54</v>
      </c>
      <c r="T1228" s="1" t="s">
        <v>42</v>
      </c>
      <c r="U1228" s="1" t="s">
        <v>43</v>
      </c>
      <c r="V1228" s="1" t="s">
        <v>55</v>
      </c>
      <c r="W1228" s="1" t="s">
        <v>56</v>
      </c>
      <c r="X1228" s="1" t="s">
        <v>43</v>
      </c>
      <c r="Y1228" s="2" t="s">
        <v>43</v>
      </c>
      <c r="Z1228" s="1" t="s">
        <v>46</v>
      </c>
      <c r="AA1228" s="1" t="s">
        <v>57</v>
      </c>
    </row>
    <row r="1229" spans="1:27" x14ac:dyDescent="0.25">
      <c r="A1229" s="1" t="s">
        <v>651</v>
      </c>
      <c r="B1229" s="1" t="s">
        <v>652</v>
      </c>
      <c r="C1229" s="1" t="s">
        <v>653</v>
      </c>
      <c r="D1229" s="1" t="s">
        <v>654</v>
      </c>
      <c r="E1229" s="1" t="s">
        <v>30</v>
      </c>
      <c r="F1229" s="1" t="s">
        <v>189</v>
      </c>
      <c r="G1229" s="1" t="s">
        <v>658</v>
      </c>
      <c r="H1229" s="1" t="s">
        <v>659</v>
      </c>
      <c r="I1229" s="1" t="s">
        <v>7</v>
      </c>
      <c r="J1229" s="1" t="s">
        <v>660</v>
      </c>
      <c r="K1229" s="1" t="s">
        <v>256</v>
      </c>
      <c r="L1229" s="1" t="s">
        <v>257</v>
      </c>
      <c r="M1229" s="1" t="s">
        <v>37</v>
      </c>
      <c r="N1229" s="2">
        <v>140000</v>
      </c>
      <c r="O1229" s="1" t="s">
        <v>38</v>
      </c>
      <c r="P1229" s="2">
        <v>140000</v>
      </c>
      <c r="Q1229" s="1" t="s">
        <v>75</v>
      </c>
      <c r="R1229" s="1" t="s">
        <v>40</v>
      </c>
      <c r="S1229" s="1" t="s">
        <v>54</v>
      </c>
      <c r="T1229" s="1" t="s">
        <v>42</v>
      </c>
      <c r="U1229" s="1" t="s">
        <v>43</v>
      </c>
      <c r="V1229" s="1" t="s">
        <v>55</v>
      </c>
      <c r="W1229" s="1" t="s">
        <v>56</v>
      </c>
      <c r="X1229" s="1" t="s">
        <v>43</v>
      </c>
      <c r="Y1229" s="2" t="s">
        <v>43</v>
      </c>
      <c r="Z1229" s="1" t="s">
        <v>46</v>
      </c>
      <c r="AA1229" s="1" t="s">
        <v>189</v>
      </c>
    </row>
    <row r="1230" spans="1:27" x14ac:dyDescent="0.25">
      <c r="A1230" s="1" t="s">
        <v>651</v>
      </c>
      <c r="B1230" s="1" t="s">
        <v>652</v>
      </c>
      <c r="C1230" s="1" t="s">
        <v>653</v>
      </c>
      <c r="D1230" s="1" t="s">
        <v>654</v>
      </c>
      <c r="E1230" s="1" t="s">
        <v>30</v>
      </c>
      <c r="F1230" s="1" t="s">
        <v>77</v>
      </c>
      <c r="G1230" s="1" t="s">
        <v>661</v>
      </c>
      <c r="H1230" s="1" t="s">
        <v>662</v>
      </c>
      <c r="I1230" s="1" t="s">
        <v>7</v>
      </c>
      <c r="J1230" s="1" t="s">
        <v>663</v>
      </c>
      <c r="K1230" s="1" t="s">
        <v>127</v>
      </c>
      <c r="L1230" s="1" t="s">
        <v>128</v>
      </c>
      <c r="M1230" s="1" t="s">
        <v>37</v>
      </c>
      <c r="N1230" s="2">
        <v>165000</v>
      </c>
      <c r="O1230" s="1" t="s">
        <v>38</v>
      </c>
      <c r="P1230" s="2">
        <v>165000</v>
      </c>
      <c r="Q1230" s="1" t="s">
        <v>75</v>
      </c>
      <c r="R1230" s="1" t="s">
        <v>40</v>
      </c>
      <c r="S1230" s="1" t="s">
        <v>54</v>
      </c>
      <c r="T1230" s="1" t="s">
        <v>42</v>
      </c>
      <c r="U1230" s="1" t="s">
        <v>43</v>
      </c>
      <c r="V1230" s="1" t="s">
        <v>55</v>
      </c>
      <c r="W1230" s="1" t="s">
        <v>56</v>
      </c>
      <c r="X1230" s="1" t="s">
        <v>43</v>
      </c>
      <c r="Y1230" s="2" t="s">
        <v>43</v>
      </c>
      <c r="Z1230" s="1" t="s">
        <v>46</v>
      </c>
      <c r="AA1230" s="1" t="s">
        <v>77</v>
      </c>
    </row>
    <row r="1231" spans="1:27" x14ac:dyDescent="0.25">
      <c r="A1231" s="1" t="s">
        <v>651</v>
      </c>
      <c r="B1231" s="1" t="s">
        <v>652</v>
      </c>
      <c r="C1231" s="1" t="s">
        <v>653</v>
      </c>
      <c r="D1231" s="1" t="s">
        <v>654</v>
      </c>
      <c r="E1231" s="1" t="s">
        <v>30</v>
      </c>
      <c r="F1231" s="1" t="s">
        <v>77</v>
      </c>
      <c r="G1231" s="1" t="s">
        <v>664</v>
      </c>
      <c r="H1231" s="1" t="s">
        <v>665</v>
      </c>
      <c r="I1231" s="1" t="s">
        <v>7</v>
      </c>
      <c r="J1231" s="1" t="s">
        <v>666</v>
      </c>
      <c r="K1231" s="1" t="s">
        <v>610</v>
      </c>
      <c r="L1231" s="1" t="s">
        <v>611</v>
      </c>
      <c r="M1231" s="1" t="s">
        <v>37</v>
      </c>
      <c r="N1231" s="2">
        <v>70000</v>
      </c>
      <c r="O1231" s="1" t="s">
        <v>38</v>
      </c>
      <c r="P1231" s="2">
        <v>70000</v>
      </c>
      <c r="Q1231" s="1" t="s">
        <v>75</v>
      </c>
      <c r="R1231" s="1" t="s">
        <v>40</v>
      </c>
      <c r="S1231" s="1" t="s">
        <v>54</v>
      </c>
      <c r="T1231" s="1" t="s">
        <v>42</v>
      </c>
      <c r="U1231" s="1" t="s">
        <v>43</v>
      </c>
      <c r="V1231" s="1" t="s">
        <v>55</v>
      </c>
      <c r="W1231" s="1" t="s">
        <v>56</v>
      </c>
      <c r="X1231" s="1" t="s">
        <v>43</v>
      </c>
      <c r="Y1231" s="2" t="s">
        <v>43</v>
      </c>
      <c r="Z1231" s="1" t="s">
        <v>46</v>
      </c>
      <c r="AA1231" s="1" t="s">
        <v>77</v>
      </c>
    </row>
    <row r="1232" spans="1:27" x14ac:dyDescent="0.25">
      <c r="A1232" s="1" t="s">
        <v>651</v>
      </c>
      <c r="B1232" s="1" t="s">
        <v>652</v>
      </c>
      <c r="C1232" s="1" t="s">
        <v>653</v>
      </c>
      <c r="D1232" s="1" t="s">
        <v>654</v>
      </c>
      <c r="E1232" s="1" t="s">
        <v>30</v>
      </c>
      <c r="F1232" s="1" t="s">
        <v>48</v>
      </c>
      <c r="G1232" s="1" t="s">
        <v>3561</v>
      </c>
      <c r="H1232" s="1" t="s">
        <v>3562</v>
      </c>
      <c r="I1232" s="1" t="s">
        <v>7</v>
      </c>
      <c r="J1232" s="1" t="s">
        <v>3563</v>
      </c>
      <c r="K1232" s="1" t="s">
        <v>135</v>
      </c>
      <c r="L1232" s="1" t="s">
        <v>136</v>
      </c>
      <c r="M1232" s="1" t="s">
        <v>3402</v>
      </c>
      <c r="N1232" s="2">
        <v>47470</v>
      </c>
      <c r="O1232" s="1" t="s">
        <v>38</v>
      </c>
      <c r="P1232" s="2">
        <v>47470</v>
      </c>
      <c r="Q1232" s="1" t="s">
        <v>39</v>
      </c>
      <c r="R1232" s="1" t="s">
        <v>40</v>
      </c>
      <c r="S1232" s="1" t="s">
        <v>54</v>
      </c>
      <c r="T1232" s="1" t="s">
        <v>42</v>
      </c>
      <c r="U1232" s="1" t="s">
        <v>43</v>
      </c>
      <c r="V1232" s="1" t="s">
        <v>55</v>
      </c>
      <c r="W1232" s="1" t="s">
        <v>56</v>
      </c>
      <c r="X1232" s="1" t="s">
        <v>43</v>
      </c>
      <c r="Y1232" s="2" t="s">
        <v>43</v>
      </c>
      <c r="Z1232" s="1" t="s">
        <v>46</v>
      </c>
      <c r="AA1232" s="1" t="s">
        <v>141</v>
      </c>
    </row>
    <row r="1233" spans="1:27" x14ac:dyDescent="0.25">
      <c r="A1233" s="1" t="s">
        <v>2171</v>
      </c>
      <c r="B1233" s="1" t="s">
        <v>2172</v>
      </c>
      <c r="C1233" s="1" t="s">
        <v>268</v>
      </c>
      <c r="D1233" s="1" t="s">
        <v>269</v>
      </c>
      <c r="E1233" s="1" t="s">
        <v>30</v>
      </c>
      <c r="F1233" s="1" t="s">
        <v>386</v>
      </c>
      <c r="G1233" s="1" t="s">
        <v>2173</v>
      </c>
      <c r="H1233" s="1" t="s">
        <v>2174</v>
      </c>
      <c r="I1233" s="1" t="s">
        <v>7</v>
      </c>
      <c r="J1233" s="1" t="s">
        <v>2175</v>
      </c>
      <c r="K1233" s="1" t="s">
        <v>546</v>
      </c>
      <c r="L1233" s="1" t="s">
        <v>547</v>
      </c>
      <c r="M1233" s="1" t="s">
        <v>37</v>
      </c>
      <c r="N1233" s="2">
        <v>225275000</v>
      </c>
      <c r="O1233" s="1" t="s">
        <v>108</v>
      </c>
      <c r="P1233" s="2">
        <v>22500000</v>
      </c>
      <c r="Q1233" s="1" t="s">
        <v>83</v>
      </c>
      <c r="R1233" s="1" t="s">
        <v>264</v>
      </c>
      <c r="S1233" s="1" t="s">
        <v>54</v>
      </c>
      <c r="T1233" s="1" t="s">
        <v>42</v>
      </c>
      <c r="U1233" s="1" t="s">
        <v>43</v>
      </c>
      <c r="V1233" s="1" t="s">
        <v>55</v>
      </c>
      <c r="W1233" s="1" t="s">
        <v>56</v>
      </c>
      <c r="X1233" s="1" t="s">
        <v>145</v>
      </c>
      <c r="Y1233" s="2">
        <v>17832855.5</v>
      </c>
      <c r="Z1233" s="1" t="s">
        <v>205</v>
      </c>
      <c r="AA1233" s="1" t="s">
        <v>252</v>
      </c>
    </row>
    <row r="1234" spans="1:27" x14ac:dyDescent="0.25">
      <c r="A1234" s="1" t="s">
        <v>2171</v>
      </c>
      <c r="B1234" s="1" t="s">
        <v>2172</v>
      </c>
      <c r="C1234" s="1" t="s">
        <v>268</v>
      </c>
      <c r="D1234" s="1" t="s">
        <v>269</v>
      </c>
      <c r="E1234" s="1" t="s">
        <v>30</v>
      </c>
      <c r="F1234" s="1" t="s">
        <v>386</v>
      </c>
      <c r="G1234" s="1" t="s">
        <v>2173</v>
      </c>
      <c r="H1234" s="1" t="s">
        <v>2176</v>
      </c>
      <c r="I1234" s="1" t="s">
        <v>7</v>
      </c>
      <c r="J1234" s="1" t="s">
        <v>2175</v>
      </c>
      <c r="K1234" s="1" t="s">
        <v>546</v>
      </c>
      <c r="L1234" s="1" t="s">
        <v>547</v>
      </c>
      <c r="M1234" s="1" t="s">
        <v>37</v>
      </c>
      <c r="N1234" s="2">
        <v>225275000</v>
      </c>
      <c r="O1234" s="1" t="s">
        <v>108</v>
      </c>
      <c r="P1234" s="2">
        <v>17500000</v>
      </c>
      <c r="Q1234" s="1" t="s">
        <v>83</v>
      </c>
      <c r="R1234" s="1" t="s">
        <v>264</v>
      </c>
      <c r="S1234" s="1" t="s">
        <v>54</v>
      </c>
      <c r="T1234" s="1" t="s">
        <v>42</v>
      </c>
      <c r="U1234" s="1" t="s">
        <v>43</v>
      </c>
      <c r="V1234" s="1" t="s">
        <v>55</v>
      </c>
      <c r="W1234" s="1" t="s">
        <v>56</v>
      </c>
      <c r="X1234" s="1" t="s">
        <v>145</v>
      </c>
      <c r="Y1234" s="2">
        <v>16346605.800000001</v>
      </c>
      <c r="Z1234" s="1" t="s">
        <v>205</v>
      </c>
      <c r="AA1234" s="1" t="s">
        <v>252</v>
      </c>
    </row>
    <row r="1235" spans="1:27" x14ac:dyDescent="0.25">
      <c r="A1235" s="1" t="s">
        <v>2171</v>
      </c>
      <c r="B1235" s="1" t="s">
        <v>2172</v>
      </c>
      <c r="C1235" s="1" t="s">
        <v>268</v>
      </c>
      <c r="D1235" s="1" t="s">
        <v>269</v>
      </c>
      <c r="E1235" s="1" t="s">
        <v>30</v>
      </c>
      <c r="F1235" s="1" t="s">
        <v>386</v>
      </c>
      <c r="G1235" s="1" t="s">
        <v>2173</v>
      </c>
      <c r="H1235" s="1" t="s">
        <v>2177</v>
      </c>
      <c r="I1235" s="1" t="s">
        <v>7</v>
      </c>
      <c r="J1235" s="1" t="s">
        <v>2175</v>
      </c>
      <c r="K1235" s="1" t="s">
        <v>212</v>
      </c>
      <c r="L1235" s="1" t="s">
        <v>213</v>
      </c>
      <c r="M1235" s="1" t="s">
        <v>37</v>
      </c>
      <c r="N1235" s="2">
        <v>225275000</v>
      </c>
      <c r="O1235" s="1" t="s">
        <v>108</v>
      </c>
      <c r="P1235" s="2">
        <v>10000000</v>
      </c>
      <c r="Q1235" s="1" t="s">
        <v>83</v>
      </c>
      <c r="R1235" s="1" t="s">
        <v>264</v>
      </c>
      <c r="S1235" s="1" t="s">
        <v>54</v>
      </c>
      <c r="T1235" s="1" t="s">
        <v>42</v>
      </c>
      <c r="U1235" s="1" t="s">
        <v>43</v>
      </c>
      <c r="V1235" s="1" t="s">
        <v>55</v>
      </c>
      <c r="W1235" s="1" t="s">
        <v>56</v>
      </c>
      <c r="X1235" s="1" t="s">
        <v>145</v>
      </c>
      <c r="Y1235" s="2">
        <v>11553500</v>
      </c>
      <c r="Z1235" s="1" t="s">
        <v>205</v>
      </c>
      <c r="AA1235" s="1" t="s">
        <v>252</v>
      </c>
    </row>
    <row r="1236" spans="1:27" x14ac:dyDescent="0.25">
      <c r="A1236" s="1" t="s">
        <v>2171</v>
      </c>
      <c r="B1236" s="1" t="s">
        <v>2172</v>
      </c>
      <c r="C1236" s="1" t="s">
        <v>268</v>
      </c>
      <c r="D1236" s="1" t="s">
        <v>269</v>
      </c>
      <c r="E1236" s="1" t="s">
        <v>30</v>
      </c>
      <c r="F1236" s="1" t="s">
        <v>386</v>
      </c>
      <c r="G1236" s="1" t="s">
        <v>2173</v>
      </c>
      <c r="H1236" s="1" t="s">
        <v>2178</v>
      </c>
      <c r="I1236" s="1" t="s">
        <v>7</v>
      </c>
      <c r="J1236" s="1" t="s">
        <v>2175</v>
      </c>
      <c r="K1236" s="1" t="s">
        <v>212</v>
      </c>
      <c r="L1236" s="1" t="s">
        <v>213</v>
      </c>
      <c r="M1236" s="1" t="s">
        <v>37</v>
      </c>
      <c r="N1236" s="2">
        <v>225275000</v>
      </c>
      <c r="O1236" s="1" t="s">
        <v>108</v>
      </c>
      <c r="P1236" s="2">
        <v>1875000</v>
      </c>
      <c r="Q1236" s="1" t="s">
        <v>83</v>
      </c>
      <c r="R1236" s="1" t="s">
        <v>264</v>
      </c>
      <c r="S1236" s="1" t="s">
        <v>54</v>
      </c>
      <c r="T1236" s="1" t="s">
        <v>42</v>
      </c>
      <c r="U1236" s="1" t="s">
        <v>43</v>
      </c>
      <c r="V1236" s="1" t="s">
        <v>55</v>
      </c>
      <c r="W1236" s="1" t="s">
        <v>56</v>
      </c>
      <c r="X1236" s="1" t="s">
        <v>145</v>
      </c>
      <c r="Y1236" s="2">
        <v>1441800</v>
      </c>
      <c r="Z1236" s="1" t="s">
        <v>205</v>
      </c>
      <c r="AA1236" s="1" t="s">
        <v>252</v>
      </c>
    </row>
    <row r="1237" spans="1:27" x14ac:dyDescent="0.25">
      <c r="A1237" s="1" t="s">
        <v>2171</v>
      </c>
      <c r="B1237" s="1" t="s">
        <v>2172</v>
      </c>
      <c r="C1237" s="1" t="s">
        <v>268</v>
      </c>
      <c r="D1237" s="1" t="s">
        <v>269</v>
      </c>
      <c r="E1237" s="1" t="s">
        <v>30</v>
      </c>
      <c r="F1237" s="1" t="s">
        <v>149</v>
      </c>
      <c r="G1237" s="1" t="s">
        <v>2179</v>
      </c>
      <c r="H1237" s="1" t="s">
        <v>2180</v>
      </c>
      <c r="I1237" s="1" t="s">
        <v>7</v>
      </c>
      <c r="J1237" s="1" t="s">
        <v>2181</v>
      </c>
      <c r="K1237" s="1" t="s">
        <v>546</v>
      </c>
      <c r="L1237" s="1" t="s">
        <v>547</v>
      </c>
      <c r="M1237" s="1" t="s">
        <v>37</v>
      </c>
      <c r="N1237" s="2">
        <v>5700000</v>
      </c>
      <c r="O1237" s="1" t="s">
        <v>38</v>
      </c>
      <c r="P1237" s="2">
        <v>5700000</v>
      </c>
      <c r="Q1237" s="1" t="s">
        <v>93</v>
      </c>
      <c r="R1237" s="1" t="s">
        <v>94</v>
      </c>
      <c r="S1237" s="1" t="s">
        <v>54</v>
      </c>
      <c r="T1237" s="1" t="s">
        <v>42</v>
      </c>
      <c r="U1237" s="1" t="s">
        <v>43</v>
      </c>
      <c r="V1237" s="1" t="s">
        <v>55</v>
      </c>
      <c r="W1237" s="1" t="s">
        <v>56</v>
      </c>
      <c r="X1237" s="1" t="s">
        <v>149</v>
      </c>
      <c r="Y1237" s="2">
        <v>5700000</v>
      </c>
      <c r="Z1237" s="1" t="s">
        <v>205</v>
      </c>
      <c r="AA1237" s="1" t="s">
        <v>1713</v>
      </c>
    </row>
    <row r="1238" spans="1:27" x14ac:dyDescent="0.25">
      <c r="A1238" s="1" t="s">
        <v>2171</v>
      </c>
      <c r="B1238" s="1" t="s">
        <v>2172</v>
      </c>
      <c r="C1238" s="1" t="s">
        <v>268</v>
      </c>
      <c r="D1238" s="1" t="s">
        <v>269</v>
      </c>
      <c r="E1238" s="1" t="s">
        <v>30</v>
      </c>
      <c r="F1238" s="1" t="s">
        <v>149</v>
      </c>
      <c r="G1238" s="1" t="s">
        <v>2182</v>
      </c>
      <c r="H1238" s="1" t="s">
        <v>2183</v>
      </c>
      <c r="I1238" s="1" t="s">
        <v>7</v>
      </c>
      <c r="J1238" s="1" t="s">
        <v>2181</v>
      </c>
      <c r="K1238" s="1" t="s">
        <v>546</v>
      </c>
      <c r="L1238" s="1" t="s">
        <v>547</v>
      </c>
      <c r="M1238" s="1" t="s">
        <v>37</v>
      </c>
      <c r="N1238" s="2">
        <v>4267000</v>
      </c>
      <c r="O1238" s="1" t="s">
        <v>38</v>
      </c>
      <c r="P1238" s="2">
        <v>4267000</v>
      </c>
      <c r="Q1238" s="1" t="s">
        <v>93</v>
      </c>
      <c r="R1238" s="1" t="s">
        <v>94</v>
      </c>
      <c r="S1238" s="1" t="s">
        <v>54</v>
      </c>
      <c r="T1238" s="1" t="s">
        <v>42</v>
      </c>
      <c r="U1238" s="1" t="s">
        <v>43</v>
      </c>
      <c r="V1238" s="1" t="s">
        <v>55</v>
      </c>
      <c r="W1238" s="1" t="s">
        <v>56</v>
      </c>
      <c r="X1238" s="1" t="s">
        <v>43</v>
      </c>
      <c r="Y1238" s="2">
        <v>4267000</v>
      </c>
      <c r="Z1238" s="1" t="s">
        <v>46</v>
      </c>
      <c r="AA1238" s="1" t="s">
        <v>273</v>
      </c>
    </row>
    <row r="1239" spans="1:27" x14ac:dyDescent="0.25">
      <c r="A1239" s="1" t="s">
        <v>2171</v>
      </c>
      <c r="B1239" s="1" t="s">
        <v>2172</v>
      </c>
      <c r="C1239" s="1" t="s">
        <v>268</v>
      </c>
      <c r="D1239" s="1" t="s">
        <v>269</v>
      </c>
      <c r="E1239" s="1" t="s">
        <v>30</v>
      </c>
      <c r="F1239" s="1" t="s">
        <v>149</v>
      </c>
      <c r="G1239" s="1" t="s">
        <v>2184</v>
      </c>
      <c r="H1239" s="1" t="s">
        <v>2185</v>
      </c>
      <c r="I1239" s="1" t="s">
        <v>7</v>
      </c>
      <c r="J1239" s="1" t="s">
        <v>2181</v>
      </c>
      <c r="K1239" s="1" t="s">
        <v>546</v>
      </c>
      <c r="L1239" s="1" t="s">
        <v>547</v>
      </c>
      <c r="M1239" s="1" t="s">
        <v>37</v>
      </c>
      <c r="N1239" s="2">
        <v>1215000</v>
      </c>
      <c r="O1239" s="1" t="s">
        <v>38</v>
      </c>
      <c r="P1239" s="2">
        <v>1215000</v>
      </c>
      <c r="Q1239" s="1" t="s">
        <v>93</v>
      </c>
      <c r="R1239" s="1" t="s">
        <v>94</v>
      </c>
      <c r="S1239" s="1" t="s">
        <v>54</v>
      </c>
      <c r="T1239" s="1" t="s">
        <v>42</v>
      </c>
      <c r="U1239" s="1" t="s">
        <v>43</v>
      </c>
      <c r="V1239" s="1" t="s">
        <v>55</v>
      </c>
      <c r="W1239" s="1" t="s">
        <v>56</v>
      </c>
      <c r="X1239" s="1" t="s">
        <v>149</v>
      </c>
      <c r="Y1239" s="2">
        <v>1215000</v>
      </c>
      <c r="Z1239" s="1" t="s">
        <v>205</v>
      </c>
      <c r="AA1239" s="1" t="s">
        <v>1713</v>
      </c>
    </row>
    <row r="1240" spans="1:27" x14ac:dyDescent="0.25">
      <c r="A1240" s="1" t="s">
        <v>2171</v>
      </c>
      <c r="B1240" s="1" t="s">
        <v>2172</v>
      </c>
      <c r="C1240" s="1" t="s">
        <v>268</v>
      </c>
      <c r="D1240" s="1" t="s">
        <v>269</v>
      </c>
      <c r="E1240" s="1" t="s">
        <v>30</v>
      </c>
      <c r="F1240" s="1" t="s">
        <v>149</v>
      </c>
      <c r="G1240" s="1" t="s">
        <v>2186</v>
      </c>
      <c r="H1240" s="1" t="s">
        <v>2187</v>
      </c>
      <c r="I1240" s="1" t="s">
        <v>7</v>
      </c>
      <c r="J1240" s="1" t="s">
        <v>2188</v>
      </c>
      <c r="K1240" s="1" t="s">
        <v>546</v>
      </c>
      <c r="L1240" s="1" t="s">
        <v>547</v>
      </c>
      <c r="M1240" s="1" t="s">
        <v>37</v>
      </c>
      <c r="N1240" s="2">
        <v>6300000</v>
      </c>
      <c r="O1240" s="1" t="s">
        <v>38</v>
      </c>
      <c r="P1240" s="2">
        <v>6300000</v>
      </c>
      <c r="Q1240" s="1" t="s">
        <v>93</v>
      </c>
      <c r="R1240" s="1" t="s">
        <v>94</v>
      </c>
      <c r="S1240" s="1" t="s">
        <v>54</v>
      </c>
      <c r="T1240" s="1" t="s">
        <v>42</v>
      </c>
      <c r="U1240" s="1" t="s">
        <v>43</v>
      </c>
      <c r="V1240" s="1" t="s">
        <v>55</v>
      </c>
      <c r="W1240" s="1" t="s">
        <v>56</v>
      </c>
      <c r="X1240" s="1" t="s">
        <v>149</v>
      </c>
      <c r="Y1240" s="2">
        <v>6300000</v>
      </c>
      <c r="Z1240" s="1" t="s">
        <v>205</v>
      </c>
      <c r="AA1240" s="1" t="s">
        <v>1713</v>
      </c>
    </row>
    <row r="1241" spans="1:27" x14ac:dyDescent="0.25">
      <c r="A1241" s="1" t="s">
        <v>2171</v>
      </c>
      <c r="B1241" s="1" t="s">
        <v>2172</v>
      </c>
      <c r="C1241" s="1" t="s">
        <v>268</v>
      </c>
      <c r="D1241" s="1" t="s">
        <v>269</v>
      </c>
      <c r="E1241" s="1" t="s">
        <v>30</v>
      </c>
      <c r="F1241" s="1" t="s">
        <v>149</v>
      </c>
      <c r="G1241" s="1" t="s">
        <v>2189</v>
      </c>
      <c r="H1241" s="1" t="s">
        <v>2190</v>
      </c>
      <c r="I1241" s="1" t="s">
        <v>7</v>
      </c>
      <c r="J1241" s="1" t="s">
        <v>2188</v>
      </c>
      <c r="K1241" s="1" t="s">
        <v>546</v>
      </c>
      <c r="L1241" s="1" t="s">
        <v>547</v>
      </c>
      <c r="M1241" s="1" t="s">
        <v>37</v>
      </c>
      <c r="N1241" s="2">
        <v>6850</v>
      </c>
      <c r="O1241" s="1" t="s">
        <v>38</v>
      </c>
      <c r="P1241" s="2">
        <v>6850</v>
      </c>
      <c r="Q1241" s="1" t="s">
        <v>93</v>
      </c>
      <c r="R1241" s="1" t="s">
        <v>94</v>
      </c>
      <c r="S1241" s="1" t="s">
        <v>54</v>
      </c>
      <c r="T1241" s="1" t="s">
        <v>42</v>
      </c>
      <c r="U1241" s="1" t="s">
        <v>43</v>
      </c>
      <c r="V1241" s="1" t="s">
        <v>55</v>
      </c>
      <c r="W1241" s="1" t="s">
        <v>56</v>
      </c>
      <c r="X1241" s="1" t="s">
        <v>43</v>
      </c>
      <c r="Y1241" s="2">
        <v>6850</v>
      </c>
      <c r="Z1241" s="1" t="s">
        <v>46</v>
      </c>
      <c r="AA1241" s="1" t="s">
        <v>273</v>
      </c>
    </row>
    <row r="1242" spans="1:27" x14ac:dyDescent="0.25">
      <c r="A1242" s="1" t="s">
        <v>2171</v>
      </c>
      <c r="B1242" s="1" t="s">
        <v>2172</v>
      </c>
      <c r="C1242" s="1" t="s">
        <v>268</v>
      </c>
      <c r="D1242" s="1" t="s">
        <v>269</v>
      </c>
      <c r="E1242" s="1" t="s">
        <v>30</v>
      </c>
      <c r="F1242" s="1" t="s">
        <v>149</v>
      </c>
      <c r="G1242" s="1" t="s">
        <v>2191</v>
      </c>
      <c r="H1242" s="1" t="s">
        <v>2192</v>
      </c>
      <c r="I1242" s="1" t="s">
        <v>7</v>
      </c>
      <c r="J1242" s="1" t="s">
        <v>2188</v>
      </c>
      <c r="K1242" s="1" t="s">
        <v>546</v>
      </c>
      <c r="L1242" s="1" t="s">
        <v>547</v>
      </c>
      <c r="M1242" s="1" t="s">
        <v>37</v>
      </c>
      <c r="N1242" s="2">
        <v>1100000</v>
      </c>
      <c r="O1242" s="1" t="s">
        <v>38</v>
      </c>
      <c r="P1242" s="2">
        <v>1100000</v>
      </c>
      <c r="Q1242" s="1" t="s">
        <v>93</v>
      </c>
      <c r="R1242" s="1" t="s">
        <v>94</v>
      </c>
      <c r="S1242" s="1" t="s">
        <v>54</v>
      </c>
      <c r="T1242" s="1" t="s">
        <v>42</v>
      </c>
      <c r="U1242" s="1" t="s">
        <v>43</v>
      </c>
      <c r="V1242" s="1" t="s">
        <v>55</v>
      </c>
      <c r="W1242" s="1" t="s">
        <v>56</v>
      </c>
      <c r="X1242" s="1" t="s">
        <v>149</v>
      </c>
      <c r="Y1242" s="2">
        <v>1100000</v>
      </c>
      <c r="Z1242" s="1" t="s">
        <v>205</v>
      </c>
      <c r="AA1242" s="1" t="s">
        <v>1713</v>
      </c>
    </row>
    <row r="1243" spans="1:27" x14ac:dyDescent="0.25">
      <c r="A1243" s="1" t="s">
        <v>2171</v>
      </c>
      <c r="B1243" s="1" t="s">
        <v>2172</v>
      </c>
      <c r="C1243" s="1" t="s">
        <v>268</v>
      </c>
      <c r="D1243" s="1" t="s">
        <v>269</v>
      </c>
      <c r="E1243" s="1" t="s">
        <v>30</v>
      </c>
      <c r="F1243" s="1" t="s">
        <v>57</v>
      </c>
      <c r="G1243" s="1" t="s">
        <v>2193</v>
      </c>
      <c r="H1243" s="1" t="s">
        <v>2194</v>
      </c>
      <c r="I1243" s="1" t="s">
        <v>7</v>
      </c>
      <c r="J1243" s="1" t="s">
        <v>2195</v>
      </c>
      <c r="K1243" s="1" t="s">
        <v>888</v>
      </c>
      <c r="L1243" s="1" t="s">
        <v>889</v>
      </c>
      <c r="M1243" s="1" t="s">
        <v>37</v>
      </c>
      <c r="N1243" s="2">
        <v>258568847.59999999</v>
      </c>
      <c r="O1243" s="1" t="s">
        <v>108</v>
      </c>
      <c r="P1243" s="2">
        <v>250000</v>
      </c>
      <c r="Q1243" s="1" t="s">
        <v>83</v>
      </c>
      <c r="R1243" s="1" t="s">
        <v>264</v>
      </c>
      <c r="S1243" s="1" t="s">
        <v>54</v>
      </c>
      <c r="T1243" s="1" t="s">
        <v>42</v>
      </c>
      <c r="U1243" s="1" t="s">
        <v>43</v>
      </c>
      <c r="V1243" s="1" t="s">
        <v>55</v>
      </c>
      <c r="W1243" s="1" t="s">
        <v>56</v>
      </c>
      <c r="X1243" s="1" t="s">
        <v>43</v>
      </c>
      <c r="Y1243" s="2" t="s">
        <v>43</v>
      </c>
      <c r="Z1243" s="1" t="s">
        <v>46</v>
      </c>
      <c r="AA1243" s="1" t="s">
        <v>155</v>
      </c>
    </row>
    <row r="1244" spans="1:27" x14ac:dyDescent="0.25">
      <c r="A1244" s="1" t="s">
        <v>2171</v>
      </c>
      <c r="B1244" s="1" t="s">
        <v>2172</v>
      </c>
      <c r="C1244" s="1" t="s">
        <v>268</v>
      </c>
      <c r="D1244" s="1" t="s">
        <v>269</v>
      </c>
      <c r="E1244" s="1" t="s">
        <v>30</v>
      </c>
      <c r="F1244" s="1" t="s">
        <v>57</v>
      </c>
      <c r="G1244" s="1" t="s">
        <v>2196</v>
      </c>
      <c r="H1244" s="1" t="s">
        <v>2197</v>
      </c>
      <c r="I1244" s="1" t="s">
        <v>7</v>
      </c>
      <c r="J1244" s="1" t="s">
        <v>2181</v>
      </c>
      <c r="K1244" s="1" t="s">
        <v>546</v>
      </c>
      <c r="L1244" s="1" t="s">
        <v>547</v>
      </c>
      <c r="M1244" s="1" t="s">
        <v>37</v>
      </c>
      <c r="N1244" s="2">
        <v>1071000</v>
      </c>
      <c r="O1244" s="1" t="s">
        <v>38</v>
      </c>
      <c r="P1244" s="2">
        <v>1071000</v>
      </c>
      <c r="Q1244" s="1" t="s">
        <v>93</v>
      </c>
      <c r="R1244" s="1" t="s">
        <v>94</v>
      </c>
      <c r="S1244" s="1" t="s">
        <v>54</v>
      </c>
      <c r="T1244" s="1" t="s">
        <v>42</v>
      </c>
      <c r="U1244" s="1" t="s">
        <v>43</v>
      </c>
      <c r="V1244" s="1" t="s">
        <v>55</v>
      </c>
      <c r="W1244" s="1" t="s">
        <v>56</v>
      </c>
      <c r="X1244" s="1" t="s">
        <v>43</v>
      </c>
      <c r="Y1244" s="2">
        <v>1071000</v>
      </c>
      <c r="Z1244" s="1" t="s">
        <v>46</v>
      </c>
      <c r="AA1244" s="1" t="s">
        <v>273</v>
      </c>
    </row>
    <row r="1245" spans="1:27" x14ac:dyDescent="0.25">
      <c r="A1245" s="1" t="s">
        <v>2171</v>
      </c>
      <c r="B1245" s="1" t="s">
        <v>2172</v>
      </c>
      <c r="C1245" s="1" t="s">
        <v>268</v>
      </c>
      <c r="D1245" s="1" t="s">
        <v>269</v>
      </c>
      <c r="E1245" s="1" t="s">
        <v>30</v>
      </c>
      <c r="F1245" s="1" t="s">
        <v>57</v>
      </c>
      <c r="G1245" s="1" t="s">
        <v>2198</v>
      </c>
      <c r="H1245" s="1" t="s">
        <v>2199</v>
      </c>
      <c r="I1245" s="1" t="s">
        <v>7</v>
      </c>
      <c r="J1245" s="1" t="s">
        <v>2181</v>
      </c>
      <c r="K1245" s="1" t="s">
        <v>546</v>
      </c>
      <c r="L1245" s="1" t="s">
        <v>547</v>
      </c>
      <c r="M1245" s="1" t="s">
        <v>37</v>
      </c>
      <c r="N1245" s="2">
        <v>45000</v>
      </c>
      <c r="O1245" s="1" t="s">
        <v>38</v>
      </c>
      <c r="P1245" s="2">
        <v>45000</v>
      </c>
      <c r="Q1245" s="1" t="s">
        <v>93</v>
      </c>
      <c r="R1245" s="1" t="s">
        <v>94</v>
      </c>
      <c r="S1245" s="1" t="s">
        <v>54</v>
      </c>
      <c r="T1245" s="1" t="s">
        <v>42</v>
      </c>
      <c r="U1245" s="1" t="s">
        <v>43</v>
      </c>
      <c r="V1245" s="1" t="s">
        <v>55</v>
      </c>
      <c r="W1245" s="1" t="s">
        <v>56</v>
      </c>
      <c r="X1245" s="1" t="s">
        <v>43</v>
      </c>
      <c r="Y1245" s="2">
        <v>45000</v>
      </c>
      <c r="Z1245" s="1" t="s">
        <v>46</v>
      </c>
      <c r="AA1245" s="1" t="s">
        <v>273</v>
      </c>
    </row>
    <row r="1246" spans="1:27" x14ac:dyDescent="0.25">
      <c r="A1246" s="1" t="s">
        <v>2171</v>
      </c>
      <c r="B1246" s="1" t="s">
        <v>2172</v>
      </c>
      <c r="C1246" s="1" t="s">
        <v>268</v>
      </c>
      <c r="D1246" s="1" t="s">
        <v>269</v>
      </c>
      <c r="E1246" s="1" t="s">
        <v>30</v>
      </c>
      <c r="F1246" s="1" t="s">
        <v>57</v>
      </c>
      <c r="G1246" s="1" t="s">
        <v>2200</v>
      </c>
      <c r="H1246" s="1" t="s">
        <v>2201</v>
      </c>
      <c r="I1246" s="1" t="s">
        <v>7</v>
      </c>
      <c r="J1246" s="1" t="s">
        <v>2181</v>
      </c>
      <c r="K1246" s="1" t="s">
        <v>546</v>
      </c>
      <c r="L1246" s="1" t="s">
        <v>547</v>
      </c>
      <c r="M1246" s="1" t="s">
        <v>37</v>
      </c>
      <c r="N1246" s="2">
        <v>2380000</v>
      </c>
      <c r="O1246" s="1" t="s">
        <v>38</v>
      </c>
      <c r="P1246" s="2">
        <v>2380000</v>
      </c>
      <c r="Q1246" s="1" t="s">
        <v>93</v>
      </c>
      <c r="R1246" s="1" t="s">
        <v>94</v>
      </c>
      <c r="S1246" s="1" t="s">
        <v>54</v>
      </c>
      <c r="T1246" s="1" t="s">
        <v>42</v>
      </c>
      <c r="U1246" s="1" t="s">
        <v>43</v>
      </c>
      <c r="V1246" s="1" t="s">
        <v>55</v>
      </c>
      <c r="W1246" s="1" t="s">
        <v>56</v>
      </c>
      <c r="X1246" s="1" t="s">
        <v>149</v>
      </c>
      <c r="Y1246" s="2">
        <v>2380000</v>
      </c>
      <c r="Z1246" s="1" t="s">
        <v>205</v>
      </c>
      <c r="AA1246" s="1" t="s">
        <v>1713</v>
      </c>
    </row>
    <row r="1247" spans="1:27" x14ac:dyDescent="0.25">
      <c r="A1247" s="1" t="s">
        <v>2171</v>
      </c>
      <c r="B1247" s="1" t="s">
        <v>2172</v>
      </c>
      <c r="C1247" s="1" t="s">
        <v>268</v>
      </c>
      <c r="D1247" s="1" t="s">
        <v>269</v>
      </c>
      <c r="E1247" s="1" t="s">
        <v>30</v>
      </c>
      <c r="F1247" s="1" t="s">
        <v>57</v>
      </c>
      <c r="G1247" s="1" t="s">
        <v>2202</v>
      </c>
      <c r="H1247" s="1" t="s">
        <v>2203</v>
      </c>
      <c r="I1247" s="1" t="s">
        <v>7</v>
      </c>
      <c r="J1247" s="1" t="s">
        <v>2181</v>
      </c>
      <c r="K1247" s="1" t="s">
        <v>546</v>
      </c>
      <c r="L1247" s="1" t="s">
        <v>547</v>
      </c>
      <c r="M1247" s="1" t="s">
        <v>37</v>
      </c>
      <c r="N1247" s="2">
        <v>1403600</v>
      </c>
      <c r="O1247" s="1" t="s">
        <v>38</v>
      </c>
      <c r="P1247" s="2">
        <v>1403600</v>
      </c>
      <c r="Q1247" s="1" t="s">
        <v>93</v>
      </c>
      <c r="R1247" s="1" t="s">
        <v>94</v>
      </c>
      <c r="S1247" s="1" t="s">
        <v>54</v>
      </c>
      <c r="T1247" s="1" t="s">
        <v>42</v>
      </c>
      <c r="U1247" s="1" t="s">
        <v>43</v>
      </c>
      <c r="V1247" s="1" t="s">
        <v>55</v>
      </c>
      <c r="W1247" s="1" t="s">
        <v>56</v>
      </c>
      <c r="X1247" s="1" t="s">
        <v>43</v>
      </c>
      <c r="Y1247" s="2">
        <v>1403600</v>
      </c>
      <c r="Z1247" s="1" t="s">
        <v>46</v>
      </c>
      <c r="AA1247" s="1" t="s">
        <v>273</v>
      </c>
    </row>
    <row r="1248" spans="1:27" x14ac:dyDescent="0.25">
      <c r="A1248" s="1" t="s">
        <v>2171</v>
      </c>
      <c r="B1248" s="1" t="s">
        <v>2172</v>
      </c>
      <c r="C1248" s="1" t="s">
        <v>268</v>
      </c>
      <c r="D1248" s="1" t="s">
        <v>269</v>
      </c>
      <c r="E1248" s="1" t="s">
        <v>30</v>
      </c>
      <c r="F1248" s="1" t="s">
        <v>57</v>
      </c>
      <c r="G1248" s="1" t="s">
        <v>2204</v>
      </c>
      <c r="H1248" s="1" t="s">
        <v>2205</v>
      </c>
      <c r="I1248" s="1" t="s">
        <v>7</v>
      </c>
      <c r="J1248" s="1" t="s">
        <v>2181</v>
      </c>
      <c r="K1248" s="1" t="s">
        <v>546</v>
      </c>
      <c r="L1248" s="1" t="s">
        <v>547</v>
      </c>
      <c r="M1248" s="1" t="s">
        <v>37</v>
      </c>
      <c r="N1248" s="2">
        <v>597400</v>
      </c>
      <c r="O1248" s="1" t="s">
        <v>38</v>
      </c>
      <c r="P1248" s="2">
        <v>597400</v>
      </c>
      <c r="Q1248" s="1" t="s">
        <v>93</v>
      </c>
      <c r="R1248" s="1" t="s">
        <v>94</v>
      </c>
      <c r="S1248" s="1" t="s">
        <v>54</v>
      </c>
      <c r="T1248" s="1" t="s">
        <v>42</v>
      </c>
      <c r="U1248" s="1" t="s">
        <v>43</v>
      </c>
      <c r="V1248" s="1" t="s">
        <v>55</v>
      </c>
      <c r="W1248" s="1" t="s">
        <v>56</v>
      </c>
      <c r="X1248" s="1" t="s">
        <v>43</v>
      </c>
      <c r="Y1248" s="2">
        <v>597400</v>
      </c>
      <c r="Z1248" s="1" t="s">
        <v>46</v>
      </c>
      <c r="AA1248" s="1" t="s">
        <v>273</v>
      </c>
    </row>
    <row r="1249" spans="1:27" x14ac:dyDescent="0.25">
      <c r="A1249" s="1" t="s">
        <v>2171</v>
      </c>
      <c r="B1249" s="1" t="s">
        <v>2172</v>
      </c>
      <c r="C1249" s="1" t="s">
        <v>268</v>
      </c>
      <c r="D1249" s="1" t="s">
        <v>269</v>
      </c>
      <c r="E1249" s="1" t="s">
        <v>30</v>
      </c>
      <c r="F1249" s="1" t="s">
        <v>57</v>
      </c>
      <c r="G1249" s="1" t="s">
        <v>2206</v>
      </c>
      <c r="H1249" s="1" t="s">
        <v>2207</v>
      </c>
      <c r="I1249" s="1" t="s">
        <v>7</v>
      </c>
      <c r="J1249" s="1" t="s">
        <v>2181</v>
      </c>
      <c r="K1249" s="1" t="s">
        <v>546</v>
      </c>
      <c r="L1249" s="1" t="s">
        <v>547</v>
      </c>
      <c r="M1249" s="1" t="s">
        <v>37</v>
      </c>
      <c r="N1249" s="2">
        <v>254000</v>
      </c>
      <c r="O1249" s="1" t="s">
        <v>38</v>
      </c>
      <c r="P1249" s="2">
        <v>254000</v>
      </c>
      <c r="Q1249" s="1" t="s">
        <v>93</v>
      </c>
      <c r="R1249" s="1" t="s">
        <v>94</v>
      </c>
      <c r="S1249" s="1" t="s">
        <v>54</v>
      </c>
      <c r="T1249" s="1" t="s">
        <v>42</v>
      </c>
      <c r="U1249" s="1" t="s">
        <v>43</v>
      </c>
      <c r="V1249" s="1" t="s">
        <v>55</v>
      </c>
      <c r="W1249" s="1" t="s">
        <v>56</v>
      </c>
      <c r="X1249" s="1" t="s">
        <v>43</v>
      </c>
      <c r="Y1249" s="2">
        <v>254000</v>
      </c>
      <c r="Z1249" s="1" t="s">
        <v>46</v>
      </c>
      <c r="AA1249" s="1" t="s">
        <v>273</v>
      </c>
    </row>
    <row r="1250" spans="1:27" x14ac:dyDescent="0.25">
      <c r="A1250" s="1" t="s">
        <v>2171</v>
      </c>
      <c r="B1250" s="1" t="s">
        <v>2172</v>
      </c>
      <c r="C1250" s="1" t="s">
        <v>268</v>
      </c>
      <c r="D1250" s="1" t="s">
        <v>269</v>
      </c>
      <c r="E1250" s="1" t="s">
        <v>30</v>
      </c>
      <c r="F1250" s="1" t="s">
        <v>57</v>
      </c>
      <c r="G1250" s="1" t="s">
        <v>2208</v>
      </c>
      <c r="H1250" s="1" t="s">
        <v>2209</v>
      </c>
      <c r="I1250" s="1" t="s">
        <v>7</v>
      </c>
      <c r="J1250" s="1" t="s">
        <v>2181</v>
      </c>
      <c r="K1250" s="1" t="s">
        <v>546</v>
      </c>
      <c r="L1250" s="1" t="s">
        <v>547</v>
      </c>
      <c r="M1250" s="1" t="s">
        <v>37</v>
      </c>
      <c r="N1250" s="2">
        <v>960000</v>
      </c>
      <c r="O1250" s="1" t="s">
        <v>38</v>
      </c>
      <c r="P1250" s="2">
        <v>960000</v>
      </c>
      <c r="Q1250" s="1" t="s">
        <v>93</v>
      </c>
      <c r="R1250" s="1" t="s">
        <v>94</v>
      </c>
      <c r="S1250" s="1" t="s">
        <v>54</v>
      </c>
      <c r="T1250" s="1" t="s">
        <v>42</v>
      </c>
      <c r="U1250" s="1" t="s">
        <v>43</v>
      </c>
      <c r="V1250" s="1" t="s">
        <v>55</v>
      </c>
      <c r="W1250" s="1" t="s">
        <v>56</v>
      </c>
      <c r="X1250" s="1" t="s">
        <v>43</v>
      </c>
      <c r="Y1250" s="2">
        <v>960000</v>
      </c>
      <c r="Z1250" s="1" t="s">
        <v>46</v>
      </c>
      <c r="AA1250" s="1" t="s">
        <v>273</v>
      </c>
    </row>
    <row r="1251" spans="1:27" x14ac:dyDescent="0.25">
      <c r="A1251" s="1" t="s">
        <v>2171</v>
      </c>
      <c r="B1251" s="1" t="s">
        <v>2172</v>
      </c>
      <c r="C1251" s="1" t="s">
        <v>268</v>
      </c>
      <c r="D1251" s="1" t="s">
        <v>269</v>
      </c>
      <c r="E1251" s="1" t="s">
        <v>30</v>
      </c>
      <c r="F1251" s="1" t="s">
        <v>57</v>
      </c>
      <c r="G1251" s="1" t="s">
        <v>2210</v>
      </c>
      <c r="H1251" s="1" t="s">
        <v>2211</v>
      </c>
      <c r="I1251" s="1" t="s">
        <v>7</v>
      </c>
      <c r="J1251" s="1" t="s">
        <v>2188</v>
      </c>
      <c r="K1251" s="1" t="s">
        <v>546</v>
      </c>
      <c r="L1251" s="1" t="s">
        <v>547</v>
      </c>
      <c r="M1251" s="1" t="s">
        <v>37</v>
      </c>
      <c r="N1251" s="2">
        <v>1071000</v>
      </c>
      <c r="O1251" s="1" t="s">
        <v>38</v>
      </c>
      <c r="P1251" s="2">
        <v>1071000</v>
      </c>
      <c r="Q1251" s="1" t="s">
        <v>93</v>
      </c>
      <c r="R1251" s="1" t="s">
        <v>94</v>
      </c>
      <c r="S1251" s="1" t="s">
        <v>54</v>
      </c>
      <c r="T1251" s="1" t="s">
        <v>42</v>
      </c>
      <c r="U1251" s="1" t="s">
        <v>43</v>
      </c>
      <c r="V1251" s="1" t="s">
        <v>55</v>
      </c>
      <c r="W1251" s="1" t="s">
        <v>56</v>
      </c>
      <c r="X1251" s="1" t="s">
        <v>43</v>
      </c>
      <c r="Y1251" s="2">
        <v>1071000</v>
      </c>
      <c r="Z1251" s="1" t="s">
        <v>46</v>
      </c>
      <c r="AA1251" s="1" t="s">
        <v>273</v>
      </c>
    </row>
    <row r="1252" spans="1:27" x14ac:dyDescent="0.25">
      <c r="A1252" s="1" t="s">
        <v>2171</v>
      </c>
      <c r="B1252" s="1" t="s">
        <v>2172</v>
      </c>
      <c r="C1252" s="1" t="s">
        <v>268</v>
      </c>
      <c r="D1252" s="1" t="s">
        <v>269</v>
      </c>
      <c r="E1252" s="1" t="s">
        <v>30</v>
      </c>
      <c r="F1252" s="1" t="s">
        <v>57</v>
      </c>
      <c r="G1252" s="1" t="s">
        <v>2212</v>
      </c>
      <c r="H1252" s="1" t="s">
        <v>2213</v>
      </c>
      <c r="I1252" s="1" t="s">
        <v>7</v>
      </c>
      <c r="J1252" s="1" t="s">
        <v>2188</v>
      </c>
      <c r="K1252" s="1" t="s">
        <v>546</v>
      </c>
      <c r="L1252" s="1" t="s">
        <v>547</v>
      </c>
      <c r="M1252" s="1" t="s">
        <v>37</v>
      </c>
      <c r="N1252" s="2">
        <v>1020000</v>
      </c>
      <c r="O1252" s="1" t="s">
        <v>38</v>
      </c>
      <c r="P1252" s="2">
        <v>1020000</v>
      </c>
      <c r="Q1252" s="1" t="s">
        <v>93</v>
      </c>
      <c r="R1252" s="1" t="s">
        <v>94</v>
      </c>
      <c r="S1252" s="1" t="s">
        <v>54</v>
      </c>
      <c r="T1252" s="1" t="s">
        <v>42</v>
      </c>
      <c r="U1252" s="1" t="s">
        <v>43</v>
      </c>
      <c r="V1252" s="1" t="s">
        <v>55</v>
      </c>
      <c r="W1252" s="1" t="s">
        <v>56</v>
      </c>
      <c r="X1252" s="1" t="s">
        <v>149</v>
      </c>
      <c r="Y1252" s="2">
        <v>1020000</v>
      </c>
      <c r="Z1252" s="1" t="s">
        <v>205</v>
      </c>
      <c r="AA1252" s="1" t="s">
        <v>1713</v>
      </c>
    </row>
    <row r="1253" spans="1:27" x14ac:dyDescent="0.25">
      <c r="A1253" s="1" t="s">
        <v>2171</v>
      </c>
      <c r="B1253" s="1" t="s">
        <v>2172</v>
      </c>
      <c r="C1253" s="1" t="s">
        <v>268</v>
      </c>
      <c r="D1253" s="1" t="s">
        <v>269</v>
      </c>
      <c r="E1253" s="1" t="s">
        <v>30</v>
      </c>
      <c r="F1253" s="1" t="s">
        <v>57</v>
      </c>
      <c r="G1253" s="1" t="s">
        <v>2214</v>
      </c>
      <c r="H1253" s="1" t="s">
        <v>2215</v>
      </c>
      <c r="I1253" s="1" t="s">
        <v>7</v>
      </c>
      <c r="J1253" s="1" t="s">
        <v>2188</v>
      </c>
      <c r="K1253" s="1" t="s">
        <v>546</v>
      </c>
      <c r="L1253" s="1" t="s">
        <v>547</v>
      </c>
      <c r="M1253" s="1" t="s">
        <v>37</v>
      </c>
      <c r="N1253" s="2">
        <v>2462400</v>
      </c>
      <c r="O1253" s="1" t="s">
        <v>38</v>
      </c>
      <c r="P1253" s="2">
        <v>2462400</v>
      </c>
      <c r="Q1253" s="1" t="s">
        <v>93</v>
      </c>
      <c r="R1253" s="1" t="s">
        <v>94</v>
      </c>
      <c r="S1253" s="1" t="s">
        <v>54</v>
      </c>
      <c r="T1253" s="1" t="s">
        <v>42</v>
      </c>
      <c r="U1253" s="1" t="s">
        <v>43</v>
      </c>
      <c r="V1253" s="1" t="s">
        <v>55</v>
      </c>
      <c r="W1253" s="1" t="s">
        <v>56</v>
      </c>
      <c r="X1253" s="1" t="s">
        <v>43</v>
      </c>
      <c r="Y1253" s="2">
        <v>2462400</v>
      </c>
      <c r="Z1253" s="1" t="s">
        <v>46</v>
      </c>
      <c r="AA1253" s="1" t="s">
        <v>273</v>
      </c>
    </row>
    <row r="1254" spans="1:27" x14ac:dyDescent="0.25">
      <c r="A1254" s="1" t="s">
        <v>2171</v>
      </c>
      <c r="B1254" s="1" t="s">
        <v>2172</v>
      </c>
      <c r="C1254" s="1" t="s">
        <v>268</v>
      </c>
      <c r="D1254" s="1" t="s">
        <v>269</v>
      </c>
      <c r="E1254" s="1" t="s">
        <v>30</v>
      </c>
      <c r="F1254" s="1" t="s">
        <v>57</v>
      </c>
      <c r="G1254" s="1" t="s">
        <v>2216</v>
      </c>
      <c r="H1254" s="1" t="s">
        <v>2217</v>
      </c>
      <c r="I1254" s="1" t="s">
        <v>7</v>
      </c>
      <c r="J1254" s="1" t="s">
        <v>2188</v>
      </c>
      <c r="K1254" s="1" t="s">
        <v>546</v>
      </c>
      <c r="L1254" s="1" t="s">
        <v>547</v>
      </c>
      <c r="M1254" s="1" t="s">
        <v>37</v>
      </c>
      <c r="N1254" s="2">
        <v>145000</v>
      </c>
      <c r="O1254" s="1" t="s">
        <v>38</v>
      </c>
      <c r="P1254" s="2">
        <v>145000</v>
      </c>
      <c r="Q1254" s="1" t="s">
        <v>93</v>
      </c>
      <c r="R1254" s="1" t="s">
        <v>94</v>
      </c>
      <c r="S1254" s="1" t="s">
        <v>54</v>
      </c>
      <c r="T1254" s="1" t="s">
        <v>42</v>
      </c>
      <c r="U1254" s="1" t="s">
        <v>43</v>
      </c>
      <c r="V1254" s="1" t="s">
        <v>55</v>
      </c>
      <c r="W1254" s="1" t="s">
        <v>56</v>
      </c>
      <c r="X1254" s="1" t="s">
        <v>43</v>
      </c>
      <c r="Y1254" s="2">
        <v>145000</v>
      </c>
      <c r="Z1254" s="1" t="s">
        <v>46</v>
      </c>
      <c r="AA1254" s="1" t="s">
        <v>273</v>
      </c>
    </row>
    <row r="1255" spans="1:27" x14ac:dyDescent="0.25">
      <c r="A1255" s="1" t="s">
        <v>2171</v>
      </c>
      <c r="B1255" s="1" t="s">
        <v>2172</v>
      </c>
      <c r="C1255" s="1" t="s">
        <v>268</v>
      </c>
      <c r="D1255" s="1" t="s">
        <v>269</v>
      </c>
      <c r="E1255" s="1" t="s">
        <v>30</v>
      </c>
      <c r="F1255" s="1" t="s">
        <v>57</v>
      </c>
      <c r="G1255" s="1" t="s">
        <v>2218</v>
      </c>
      <c r="H1255" s="1" t="s">
        <v>2219</v>
      </c>
      <c r="I1255" s="1" t="s">
        <v>7</v>
      </c>
      <c r="J1255" s="1" t="s">
        <v>2188</v>
      </c>
      <c r="K1255" s="1" t="s">
        <v>546</v>
      </c>
      <c r="L1255" s="1" t="s">
        <v>547</v>
      </c>
      <c r="M1255" s="1" t="s">
        <v>37</v>
      </c>
      <c r="N1255" s="2">
        <v>672000</v>
      </c>
      <c r="O1255" s="1" t="s">
        <v>38</v>
      </c>
      <c r="P1255" s="2">
        <v>672000</v>
      </c>
      <c r="Q1255" s="1" t="s">
        <v>93</v>
      </c>
      <c r="R1255" s="1" t="s">
        <v>94</v>
      </c>
      <c r="S1255" s="1" t="s">
        <v>54</v>
      </c>
      <c r="T1255" s="1" t="s">
        <v>42</v>
      </c>
      <c r="U1255" s="1" t="s">
        <v>43</v>
      </c>
      <c r="V1255" s="1" t="s">
        <v>55</v>
      </c>
      <c r="W1255" s="1" t="s">
        <v>56</v>
      </c>
      <c r="X1255" s="1" t="s">
        <v>43</v>
      </c>
      <c r="Y1255" s="2">
        <v>672000</v>
      </c>
      <c r="Z1255" s="1" t="s">
        <v>46</v>
      </c>
      <c r="AA1255" s="1" t="s">
        <v>273</v>
      </c>
    </row>
    <row r="1256" spans="1:27" x14ac:dyDescent="0.25">
      <c r="A1256" s="1" t="s">
        <v>2171</v>
      </c>
      <c r="B1256" s="1" t="s">
        <v>2172</v>
      </c>
      <c r="C1256" s="1" t="s">
        <v>268</v>
      </c>
      <c r="D1256" s="1" t="s">
        <v>269</v>
      </c>
      <c r="E1256" s="1" t="s">
        <v>30</v>
      </c>
      <c r="F1256" s="1" t="s">
        <v>57</v>
      </c>
      <c r="G1256" s="1" t="s">
        <v>2220</v>
      </c>
      <c r="H1256" s="1" t="s">
        <v>2221</v>
      </c>
      <c r="I1256" s="1" t="s">
        <v>7</v>
      </c>
      <c r="J1256" s="1" t="s">
        <v>2188</v>
      </c>
      <c r="K1256" s="1" t="s">
        <v>546</v>
      </c>
      <c r="L1256" s="1" t="s">
        <v>547</v>
      </c>
      <c r="M1256" s="1" t="s">
        <v>37</v>
      </c>
      <c r="N1256" s="2">
        <v>1550000</v>
      </c>
      <c r="O1256" s="1" t="s">
        <v>38</v>
      </c>
      <c r="P1256" s="2">
        <v>1550000</v>
      </c>
      <c r="Q1256" s="1" t="s">
        <v>93</v>
      </c>
      <c r="R1256" s="1" t="s">
        <v>94</v>
      </c>
      <c r="S1256" s="1" t="s">
        <v>54</v>
      </c>
      <c r="T1256" s="1" t="s">
        <v>42</v>
      </c>
      <c r="U1256" s="1" t="s">
        <v>43</v>
      </c>
      <c r="V1256" s="1" t="s">
        <v>55</v>
      </c>
      <c r="W1256" s="1" t="s">
        <v>56</v>
      </c>
      <c r="X1256" s="1" t="s">
        <v>43</v>
      </c>
      <c r="Y1256" s="2">
        <v>1550000</v>
      </c>
      <c r="Z1256" s="1" t="s">
        <v>46</v>
      </c>
      <c r="AA1256" s="1" t="s">
        <v>273</v>
      </c>
    </row>
    <row r="1257" spans="1:27" x14ac:dyDescent="0.25">
      <c r="A1257" s="1" t="s">
        <v>2171</v>
      </c>
      <c r="B1257" s="1" t="s">
        <v>2172</v>
      </c>
      <c r="C1257" s="1" t="s">
        <v>268</v>
      </c>
      <c r="D1257" s="1" t="s">
        <v>269</v>
      </c>
      <c r="E1257" s="1" t="s">
        <v>30</v>
      </c>
      <c r="F1257" s="1" t="s">
        <v>57</v>
      </c>
      <c r="G1257" s="1" t="s">
        <v>2222</v>
      </c>
      <c r="H1257" s="1" t="s">
        <v>2223</v>
      </c>
      <c r="I1257" s="1" t="s">
        <v>7</v>
      </c>
      <c r="J1257" s="1" t="s">
        <v>2188</v>
      </c>
      <c r="K1257" s="1" t="s">
        <v>546</v>
      </c>
      <c r="L1257" s="1" t="s">
        <v>547</v>
      </c>
      <c r="M1257" s="1" t="s">
        <v>37</v>
      </c>
      <c r="N1257" s="2">
        <v>720000</v>
      </c>
      <c r="O1257" s="1" t="s">
        <v>38</v>
      </c>
      <c r="P1257" s="2">
        <v>720000</v>
      </c>
      <c r="Q1257" s="1" t="s">
        <v>93</v>
      </c>
      <c r="R1257" s="1" t="s">
        <v>94</v>
      </c>
      <c r="S1257" s="1" t="s">
        <v>54</v>
      </c>
      <c r="T1257" s="1" t="s">
        <v>42</v>
      </c>
      <c r="U1257" s="1" t="s">
        <v>43</v>
      </c>
      <c r="V1257" s="1" t="s">
        <v>55</v>
      </c>
      <c r="W1257" s="1" t="s">
        <v>56</v>
      </c>
      <c r="X1257" s="1" t="s">
        <v>43</v>
      </c>
      <c r="Y1257" s="2">
        <v>720000</v>
      </c>
      <c r="Z1257" s="1" t="s">
        <v>46</v>
      </c>
      <c r="AA1257" s="1" t="s">
        <v>273</v>
      </c>
    </row>
    <row r="1258" spans="1:27" x14ac:dyDescent="0.25">
      <c r="A1258" s="1" t="s">
        <v>2171</v>
      </c>
      <c r="B1258" s="1" t="s">
        <v>2172</v>
      </c>
      <c r="C1258" s="1" t="s">
        <v>268</v>
      </c>
      <c r="D1258" s="1" t="s">
        <v>269</v>
      </c>
      <c r="E1258" s="1" t="s">
        <v>30</v>
      </c>
      <c r="F1258" s="1" t="s">
        <v>57</v>
      </c>
      <c r="G1258" s="1" t="s">
        <v>2224</v>
      </c>
      <c r="H1258" s="1" t="s">
        <v>2225</v>
      </c>
      <c r="I1258" s="1" t="s">
        <v>7</v>
      </c>
      <c r="J1258" s="1" t="s">
        <v>2226</v>
      </c>
      <c r="K1258" s="1" t="s">
        <v>212</v>
      </c>
      <c r="L1258" s="1" t="s">
        <v>213</v>
      </c>
      <c r="M1258" s="1" t="s">
        <v>37</v>
      </c>
      <c r="N1258" s="2">
        <v>1003500</v>
      </c>
      <c r="O1258" s="1" t="s">
        <v>38</v>
      </c>
      <c r="P1258" s="2">
        <v>1003500</v>
      </c>
      <c r="Q1258" s="1" t="s">
        <v>93</v>
      </c>
      <c r="R1258" s="1" t="s">
        <v>94</v>
      </c>
      <c r="S1258" s="1" t="s">
        <v>54</v>
      </c>
      <c r="T1258" s="1" t="s">
        <v>42</v>
      </c>
      <c r="U1258" s="1" t="s">
        <v>43</v>
      </c>
      <c r="V1258" s="1" t="s">
        <v>55</v>
      </c>
      <c r="W1258" s="1" t="s">
        <v>56</v>
      </c>
      <c r="X1258" s="1" t="s">
        <v>43</v>
      </c>
      <c r="Y1258" s="2">
        <v>1003500</v>
      </c>
      <c r="Z1258" s="1" t="s">
        <v>46</v>
      </c>
      <c r="AA1258" s="1" t="s">
        <v>273</v>
      </c>
    </row>
    <row r="1259" spans="1:27" x14ac:dyDescent="0.25">
      <c r="A1259" s="1" t="s">
        <v>2171</v>
      </c>
      <c r="B1259" s="1" t="s">
        <v>2172</v>
      </c>
      <c r="C1259" s="1" t="s">
        <v>268</v>
      </c>
      <c r="D1259" s="1" t="s">
        <v>269</v>
      </c>
      <c r="E1259" s="1" t="s">
        <v>30</v>
      </c>
      <c r="F1259" s="1" t="s">
        <v>57</v>
      </c>
      <c r="G1259" s="1" t="s">
        <v>2227</v>
      </c>
      <c r="H1259" s="1" t="s">
        <v>2228</v>
      </c>
      <c r="I1259" s="1" t="s">
        <v>7</v>
      </c>
      <c r="J1259" s="1" t="s">
        <v>2226</v>
      </c>
      <c r="K1259" s="1" t="s">
        <v>212</v>
      </c>
      <c r="L1259" s="1" t="s">
        <v>213</v>
      </c>
      <c r="M1259" s="1" t="s">
        <v>37</v>
      </c>
      <c r="N1259" s="2">
        <v>823200</v>
      </c>
      <c r="O1259" s="1" t="s">
        <v>38</v>
      </c>
      <c r="P1259" s="2">
        <v>823200</v>
      </c>
      <c r="Q1259" s="1" t="s">
        <v>93</v>
      </c>
      <c r="R1259" s="1" t="s">
        <v>94</v>
      </c>
      <c r="S1259" s="1" t="s">
        <v>54</v>
      </c>
      <c r="T1259" s="1" t="s">
        <v>42</v>
      </c>
      <c r="U1259" s="1" t="s">
        <v>43</v>
      </c>
      <c r="V1259" s="1" t="s">
        <v>55</v>
      </c>
      <c r="W1259" s="1" t="s">
        <v>56</v>
      </c>
      <c r="X1259" s="1" t="s">
        <v>43</v>
      </c>
      <c r="Y1259" s="2">
        <v>823200</v>
      </c>
      <c r="Z1259" s="1" t="s">
        <v>46</v>
      </c>
      <c r="AA1259" s="1" t="s">
        <v>273</v>
      </c>
    </row>
    <row r="1260" spans="1:27" x14ac:dyDescent="0.25">
      <c r="A1260" s="1" t="s">
        <v>2171</v>
      </c>
      <c r="B1260" s="1" t="s">
        <v>2172</v>
      </c>
      <c r="C1260" s="1" t="s">
        <v>268</v>
      </c>
      <c r="D1260" s="1" t="s">
        <v>269</v>
      </c>
      <c r="E1260" s="1" t="s">
        <v>30</v>
      </c>
      <c r="F1260" s="1" t="s">
        <v>57</v>
      </c>
      <c r="G1260" s="1" t="s">
        <v>2229</v>
      </c>
      <c r="H1260" s="1" t="s">
        <v>2230</v>
      </c>
      <c r="I1260" s="1" t="s">
        <v>7</v>
      </c>
      <c r="J1260" s="1" t="s">
        <v>2226</v>
      </c>
      <c r="K1260" s="1" t="s">
        <v>212</v>
      </c>
      <c r="L1260" s="1" t="s">
        <v>213</v>
      </c>
      <c r="M1260" s="1" t="s">
        <v>37</v>
      </c>
      <c r="N1260" s="2">
        <v>2520000</v>
      </c>
      <c r="O1260" s="1" t="s">
        <v>38</v>
      </c>
      <c r="P1260" s="2">
        <v>2520000</v>
      </c>
      <c r="Q1260" s="1" t="s">
        <v>93</v>
      </c>
      <c r="R1260" s="1" t="s">
        <v>94</v>
      </c>
      <c r="S1260" s="1" t="s">
        <v>54</v>
      </c>
      <c r="T1260" s="1" t="s">
        <v>42</v>
      </c>
      <c r="U1260" s="1" t="s">
        <v>43</v>
      </c>
      <c r="V1260" s="1" t="s">
        <v>55</v>
      </c>
      <c r="W1260" s="1" t="s">
        <v>56</v>
      </c>
      <c r="X1260" s="1" t="s">
        <v>43</v>
      </c>
      <c r="Y1260" s="2">
        <v>2520000</v>
      </c>
      <c r="Z1260" s="1" t="s">
        <v>46</v>
      </c>
      <c r="AA1260" s="1" t="s">
        <v>273</v>
      </c>
    </row>
    <row r="1261" spans="1:27" x14ac:dyDescent="0.25">
      <c r="A1261" s="1" t="s">
        <v>2171</v>
      </c>
      <c r="B1261" s="1" t="s">
        <v>2172</v>
      </c>
      <c r="C1261" s="1" t="s">
        <v>268</v>
      </c>
      <c r="D1261" s="1" t="s">
        <v>269</v>
      </c>
      <c r="E1261" s="1" t="s">
        <v>30</v>
      </c>
      <c r="F1261" s="1" t="s">
        <v>57</v>
      </c>
      <c r="G1261" s="1" t="s">
        <v>2231</v>
      </c>
      <c r="H1261" s="1" t="s">
        <v>2232</v>
      </c>
      <c r="I1261" s="1" t="s">
        <v>7</v>
      </c>
      <c r="J1261" s="1" t="s">
        <v>2226</v>
      </c>
      <c r="K1261" s="1" t="s">
        <v>212</v>
      </c>
      <c r="L1261" s="1" t="s">
        <v>213</v>
      </c>
      <c r="M1261" s="1" t="s">
        <v>37</v>
      </c>
      <c r="N1261" s="2">
        <v>760000</v>
      </c>
      <c r="O1261" s="1" t="s">
        <v>38</v>
      </c>
      <c r="P1261" s="2">
        <v>760000</v>
      </c>
      <c r="Q1261" s="1" t="s">
        <v>93</v>
      </c>
      <c r="R1261" s="1" t="s">
        <v>94</v>
      </c>
      <c r="S1261" s="1" t="s">
        <v>54</v>
      </c>
      <c r="T1261" s="1" t="s">
        <v>42</v>
      </c>
      <c r="U1261" s="1" t="s">
        <v>43</v>
      </c>
      <c r="V1261" s="1" t="s">
        <v>55</v>
      </c>
      <c r="W1261" s="1" t="s">
        <v>56</v>
      </c>
      <c r="X1261" s="1" t="s">
        <v>43</v>
      </c>
      <c r="Y1261" s="2">
        <v>760000</v>
      </c>
      <c r="Z1261" s="1" t="s">
        <v>46</v>
      </c>
      <c r="AA1261" s="1" t="s">
        <v>273</v>
      </c>
    </row>
    <row r="1262" spans="1:27" x14ac:dyDescent="0.25">
      <c r="A1262" s="1" t="s">
        <v>2171</v>
      </c>
      <c r="B1262" s="1" t="s">
        <v>2172</v>
      </c>
      <c r="C1262" s="1" t="s">
        <v>268</v>
      </c>
      <c r="D1262" s="1" t="s">
        <v>269</v>
      </c>
      <c r="E1262" s="1" t="s">
        <v>30</v>
      </c>
      <c r="F1262" s="1" t="s">
        <v>57</v>
      </c>
      <c r="G1262" s="1" t="s">
        <v>2233</v>
      </c>
      <c r="H1262" s="1" t="s">
        <v>2234</v>
      </c>
      <c r="I1262" s="1" t="s">
        <v>7</v>
      </c>
      <c r="J1262" s="1" t="s">
        <v>2235</v>
      </c>
      <c r="K1262" s="1" t="s">
        <v>212</v>
      </c>
      <c r="L1262" s="1" t="s">
        <v>213</v>
      </c>
      <c r="M1262" s="1" t="s">
        <v>37</v>
      </c>
      <c r="N1262" s="2">
        <v>114300</v>
      </c>
      <c r="O1262" s="1" t="s">
        <v>38</v>
      </c>
      <c r="P1262" s="2">
        <v>114300</v>
      </c>
      <c r="Q1262" s="1" t="s">
        <v>93</v>
      </c>
      <c r="R1262" s="1" t="s">
        <v>94</v>
      </c>
      <c r="S1262" s="1" t="s">
        <v>54</v>
      </c>
      <c r="T1262" s="1" t="s">
        <v>42</v>
      </c>
      <c r="U1262" s="1" t="s">
        <v>43</v>
      </c>
      <c r="V1262" s="1" t="s">
        <v>55</v>
      </c>
      <c r="W1262" s="1" t="s">
        <v>56</v>
      </c>
      <c r="X1262" s="1" t="s">
        <v>43</v>
      </c>
      <c r="Y1262" s="2">
        <v>114300</v>
      </c>
      <c r="Z1262" s="1" t="s">
        <v>46</v>
      </c>
      <c r="AA1262" s="1" t="s">
        <v>273</v>
      </c>
    </row>
    <row r="1263" spans="1:27" x14ac:dyDescent="0.25">
      <c r="A1263" s="1" t="s">
        <v>2171</v>
      </c>
      <c r="B1263" s="1" t="s">
        <v>2172</v>
      </c>
      <c r="C1263" s="1" t="s">
        <v>268</v>
      </c>
      <c r="D1263" s="1" t="s">
        <v>269</v>
      </c>
      <c r="E1263" s="1" t="s">
        <v>30</v>
      </c>
      <c r="F1263" s="1" t="s">
        <v>57</v>
      </c>
      <c r="G1263" s="1" t="s">
        <v>2236</v>
      </c>
      <c r="H1263" s="1" t="s">
        <v>2237</v>
      </c>
      <c r="I1263" s="1" t="s">
        <v>7</v>
      </c>
      <c r="J1263" s="1" t="s">
        <v>2235</v>
      </c>
      <c r="K1263" s="1" t="s">
        <v>212</v>
      </c>
      <c r="L1263" s="1" t="s">
        <v>213</v>
      </c>
      <c r="M1263" s="1" t="s">
        <v>37</v>
      </c>
      <c r="N1263" s="2">
        <v>660000</v>
      </c>
      <c r="O1263" s="1" t="s">
        <v>38</v>
      </c>
      <c r="P1263" s="2">
        <v>660000</v>
      </c>
      <c r="Q1263" s="1" t="s">
        <v>93</v>
      </c>
      <c r="R1263" s="1" t="s">
        <v>94</v>
      </c>
      <c r="S1263" s="1" t="s">
        <v>54</v>
      </c>
      <c r="T1263" s="1" t="s">
        <v>42</v>
      </c>
      <c r="U1263" s="1" t="s">
        <v>43</v>
      </c>
      <c r="V1263" s="1" t="s">
        <v>55</v>
      </c>
      <c r="W1263" s="1" t="s">
        <v>56</v>
      </c>
      <c r="X1263" s="1" t="s">
        <v>43</v>
      </c>
      <c r="Y1263" s="2">
        <v>660000</v>
      </c>
      <c r="Z1263" s="1" t="s">
        <v>46</v>
      </c>
      <c r="AA1263" s="1" t="s">
        <v>273</v>
      </c>
    </row>
    <row r="1264" spans="1:27" x14ac:dyDescent="0.25">
      <c r="A1264" s="1" t="s">
        <v>2171</v>
      </c>
      <c r="B1264" s="1" t="s">
        <v>2172</v>
      </c>
      <c r="C1264" s="1" t="s">
        <v>268</v>
      </c>
      <c r="D1264" s="1" t="s">
        <v>269</v>
      </c>
      <c r="E1264" s="1" t="s">
        <v>30</v>
      </c>
      <c r="F1264" s="1" t="s">
        <v>47</v>
      </c>
      <c r="G1264" s="1" t="s">
        <v>2238</v>
      </c>
      <c r="H1264" s="1" t="s">
        <v>2239</v>
      </c>
      <c r="I1264" s="1" t="s">
        <v>7</v>
      </c>
      <c r="J1264" s="1" t="s">
        <v>2181</v>
      </c>
      <c r="K1264" s="1" t="s">
        <v>546</v>
      </c>
      <c r="L1264" s="1" t="s">
        <v>547</v>
      </c>
      <c r="M1264" s="1" t="s">
        <v>37</v>
      </c>
      <c r="N1264" s="2">
        <v>253770</v>
      </c>
      <c r="O1264" s="1" t="s">
        <v>38</v>
      </c>
      <c r="P1264" s="2">
        <v>253770</v>
      </c>
      <c r="Q1264" s="1" t="s">
        <v>93</v>
      </c>
      <c r="R1264" s="1" t="s">
        <v>94</v>
      </c>
      <c r="S1264" s="1" t="s">
        <v>54</v>
      </c>
      <c r="T1264" s="1" t="s">
        <v>42</v>
      </c>
      <c r="U1264" s="1" t="s">
        <v>43</v>
      </c>
      <c r="V1264" s="1" t="s">
        <v>55</v>
      </c>
      <c r="W1264" s="1" t="s">
        <v>56</v>
      </c>
      <c r="X1264" s="1" t="s">
        <v>43</v>
      </c>
      <c r="Y1264" s="2">
        <v>253770</v>
      </c>
      <c r="Z1264" s="1" t="s">
        <v>46</v>
      </c>
      <c r="AA1264" s="1" t="s">
        <v>273</v>
      </c>
    </row>
    <row r="1265" spans="1:27" x14ac:dyDescent="0.25">
      <c r="A1265" s="1" t="s">
        <v>2171</v>
      </c>
      <c r="B1265" s="1" t="s">
        <v>2172</v>
      </c>
      <c r="C1265" s="1" t="s">
        <v>268</v>
      </c>
      <c r="D1265" s="1" t="s">
        <v>269</v>
      </c>
      <c r="E1265" s="1" t="s">
        <v>30</v>
      </c>
      <c r="F1265" s="1" t="s">
        <v>47</v>
      </c>
      <c r="G1265" s="1" t="s">
        <v>2240</v>
      </c>
      <c r="H1265" s="1" t="s">
        <v>2241</v>
      </c>
      <c r="I1265" s="1" t="s">
        <v>7</v>
      </c>
      <c r="J1265" s="1" t="s">
        <v>2188</v>
      </c>
      <c r="K1265" s="1" t="s">
        <v>546</v>
      </c>
      <c r="L1265" s="1" t="s">
        <v>547</v>
      </c>
      <c r="M1265" s="1" t="s">
        <v>37</v>
      </c>
      <c r="N1265" s="2">
        <v>402000</v>
      </c>
      <c r="O1265" s="1" t="s">
        <v>38</v>
      </c>
      <c r="P1265" s="2">
        <v>402000</v>
      </c>
      <c r="Q1265" s="1" t="s">
        <v>93</v>
      </c>
      <c r="R1265" s="1" t="s">
        <v>94</v>
      </c>
      <c r="S1265" s="1" t="s">
        <v>54</v>
      </c>
      <c r="T1265" s="1" t="s">
        <v>42</v>
      </c>
      <c r="U1265" s="1" t="s">
        <v>43</v>
      </c>
      <c r="V1265" s="1" t="s">
        <v>55</v>
      </c>
      <c r="W1265" s="1" t="s">
        <v>56</v>
      </c>
      <c r="X1265" s="1" t="s">
        <v>43</v>
      </c>
      <c r="Y1265" s="2">
        <v>402000</v>
      </c>
      <c r="Z1265" s="1" t="s">
        <v>46</v>
      </c>
      <c r="AA1265" s="1" t="s">
        <v>273</v>
      </c>
    </row>
    <row r="1266" spans="1:27" x14ac:dyDescent="0.25">
      <c r="A1266" s="1" t="s">
        <v>2171</v>
      </c>
      <c r="B1266" s="1" t="s">
        <v>2172</v>
      </c>
      <c r="C1266" s="1" t="s">
        <v>268</v>
      </c>
      <c r="D1266" s="1" t="s">
        <v>269</v>
      </c>
      <c r="E1266" s="1" t="s">
        <v>30</v>
      </c>
      <c r="F1266" s="1" t="s">
        <v>47</v>
      </c>
      <c r="G1266" s="1" t="s">
        <v>2242</v>
      </c>
      <c r="H1266" s="1" t="s">
        <v>2243</v>
      </c>
      <c r="I1266" s="1" t="s">
        <v>7</v>
      </c>
      <c r="J1266" s="1" t="s">
        <v>2226</v>
      </c>
      <c r="K1266" s="1" t="s">
        <v>212</v>
      </c>
      <c r="L1266" s="1" t="s">
        <v>213</v>
      </c>
      <c r="M1266" s="1" t="s">
        <v>37</v>
      </c>
      <c r="N1266" s="2">
        <v>2764300</v>
      </c>
      <c r="O1266" s="1" t="s">
        <v>38</v>
      </c>
      <c r="P1266" s="2">
        <v>2764300</v>
      </c>
      <c r="Q1266" s="1" t="s">
        <v>93</v>
      </c>
      <c r="R1266" s="1" t="s">
        <v>94</v>
      </c>
      <c r="S1266" s="1" t="s">
        <v>54</v>
      </c>
      <c r="T1266" s="1" t="s">
        <v>42</v>
      </c>
      <c r="U1266" s="1" t="s">
        <v>43</v>
      </c>
      <c r="V1266" s="1" t="s">
        <v>55</v>
      </c>
      <c r="W1266" s="1" t="s">
        <v>56</v>
      </c>
      <c r="X1266" s="1" t="s">
        <v>43</v>
      </c>
      <c r="Y1266" s="2">
        <v>2764300</v>
      </c>
      <c r="Z1266" s="1" t="s">
        <v>46</v>
      </c>
      <c r="AA1266" s="1" t="s">
        <v>273</v>
      </c>
    </row>
    <row r="1267" spans="1:27" x14ac:dyDescent="0.25">
      <c r="A1267" s="1" t="s">
        <v>2171</v>
      </c>
      <c r="B1267" s="1" t="s">
        <v>2172</v>
      </c>
      <c r="C1267" s="1" t="s">
        <v>268</v>
      </c>
      <c r="D1267" s="1" t="s">
        <v>269</v>
      </c>
      <c r="E1267" s="1" t="s">
        <v>30</v>
      </c>
      <c r="F1267" s="1" t="s">
        <v>47</v>
      </c>
      <c r="G1267" s="1" t="s">
        <v>2244</v>
      </c>
      <c r="H1267" s="1" t="s">
        <v>2245</v>
      </c>
      <c r="I1267" s="1" t="s">
        <v>7</v>
      </c>
      <c r="J1267" s="1" t="s">
        <v>2246</v>
      </c>
      <c r="K1267" s="1" t="s">
        <v>2247</v>
      </c>
      <c r="L1267" s="1" t="s">
        <v>2248</v>
      </c>
      <c r="M1267" s="1" t="s">
        <v>37</v>
      </c>
      <c r="N1267" s="2">
        <v>100000</v>
      </c>
      <c r="O1267" s="1" t="s">
        <v>38</v>
      </c>
      <c r="P1267" s="2">
        <v>100000</v>
      </c>
      <c r="Q1267" s="1" t="s">
        <v>165</v>
      </c>
      <c r="R1267" s="1" t="s">
        <v>40</v>
      </c>
      <c r="S1267" s="1" t="s">
        <v>54</v>
      </c>
      <c r="T1267" s="1" t="s">
        <v>42</v>
      </c>
      <c r="U1267" s="1" t="s">
        <v>43</v>
      </c>
      <c r="V1267" s="1" t="s">
        <v>55</v>
      </c>
      <c r="W1267" s="1" t="s">
        <v>56</v>
      </c>
      <c r="X1267" s="1" t="s">
        <v>43</v>
      </c>
      <c r="Y1267" s="2" t="s">
        <v>43</v>
      </c>
      <c r="Z1267" s="1" t="s">
        <v>46</v>
      </c>
      <c r="AA1267" s="1" t="s">
        <v>47</v>
      </c>
    </row>
    <row r="1268" spans="1:27" x14ac:dyDescent="0.25">
      <c r="A1268" s="1" t="s">
        <v>2171</v>
      </c>
      <c r="B1268" s="1" t="s">
        <v>2172</v>
      </c>
      <c r="C1268" s="1" t="s">
        <v>268</v>
      </c>
      <c r="D1268" s="1" t="s">
        <v>269</v>
      </c>
      <c r="E1268" s="1" t="s">
        <v>30</v>
      </c>
      <c r="F1268" s="1" t="s">
        <v>57</v>
      </c>
      <c r="G1268" s="1" t="s">
        <v>2193</v>
      </c>
      <c r="H1268" s="1" t="s">
        <v>3281</v>
      </c>
      <c r="I1268" s="1" t="s">
        <v>7</v>
      </c>
      <c r="J1268" s="1" t="s">
        <v>2195</v>
      </c>
      <c r="K1268" s="1" t="s">
        <v>3053</v>
      </c>
      <c r="L1268" s="1" t="s">
        <v>3054</v>
      </c>
      <c r="M1268" s="1" t="s">
        <v>3055</v>
      </c>
      <c r="N1268" s="2">
        <v>258568847.59999999</v>
      </c>
      <c r="O1268" s="1" t="s">
        <v>108</v>
      </c>
      <c r="P1268" s="2">
        <v>7227146</v>
      </c>
      <c r="Q1268" s="1" t="s">
        <v>83</v>
      </c>
      <c r="R1268" s="1" t="s">
        <v>264</v>
      </c>
      <c r="S1268" s="1" t="s">
        <v>54</v>
      </c>
      <c r="T1268" s="1" t="s">
        <v>42</v>
      </c>
      <c r="U1268" s="1" t="s">
        <v>43</v>
      </c>
      <c r="V1268" s="1" t="s">
        <v>55</v>
      </c>
      <c r="W1268" s="1" t="s">
        <v>56</v>
      </c>
      <c r="X1268" s="1" t="s">
        <v>43</v>
      </c>
      <c r="Y1268" s="2" t="s">
        <v>43</v>
      </c>
      <c r="Z1268" s="1" t="s">
        <v>46</v>
      </c>
      <c r="AA1268" s="1" t="s">
        <v>155</v>
      </c>
    </row>
    <row r="1269" spans="1:27" x14ac:dyDescent="0.25">
      <c r="A1269" s="1" t="s">
        <v>2171</v>
      </c>
      <c r="B1269" s="1" t="s">
        <v>2172</v>
      </c>
      <c r="C1269" s="1" t="s">
        <v>268</v>
      </c>
      <c r="D1269" s="1" t="s">
        <v>269</v>
      </c>
      <c r="E1269" s="1" t="s">
        <v>30</v>
      </c>
      <c r="F1269" s="1" t="s">
        <v>58</v>
      </c>
      <c r="G1269" s="1" t="s">
        <v>3282</v>
      </c>
      <c r="H1269" s="1" t="s">
        <v>3283</v>
      </c>
      <c r="I1269" s="1" t="s">
        <v>7</v>
      </c>
      <c r="J1269" s="1" t="s">
        <v>3284</v>
      </c>
      <c r="K1269" s="1" t="s">
        <v>3053</v>
      </c>
      <c r="L1269" s="1" t="s">
        <v>3054</v>
      </c>
      <c r="M1269" s="1" t="s">
        <v>3055</v>
      </c>
      <c r="N1269" s="2">
        <v>639160</v>
      </c>
      <c r="O1269" s="1" t="s">
        <v>38</v>
      </c>
      <c r="P1269" s="2">
        <v>639160</v>
      </c>
      <c r="Q1269" s="1" t="s">
        <v>93</v>
      </c>
      <c r="R1269" s="1" t="s">
        <v>94</v>
      </c>
      <c r="S1269" s="1" t="s">
        <v>54</v>
      </c>
      <c r="T1269" s="1" t="s">
        <v>42</v>
      </c>
      <c r="U1269" s="1" t="s">
        <v>43</v>
      </c>
      <c r="V1269" s="1" t="s">
        <v>55</v>
      </c>
      <c r="W1269" s="1" t="s">
        <v>56</v>
      </c>
      <c r="X1269" s="1" t="s">
        <v>43</v>
      </c>
      <c r="Y1269" s="2">
        <v>639160</v>
      </c>
      <c r="Z1269" s="1" t="s">
        <v>46</v>
      </c>
      <c r="AA1269" s="1" t="s">
        <v>131</v>
      </c>
    </row>
    <row r="1270" spans="1:27" x14ac:dyDescent="0.25">
      <c r="A1270" s="1" t="s">
        <v>2171</v>
      </c>
      <c r="B1270" s="1" t="s">
        <v>2172</v>
      </c>
      <c r="C1270" s="1" t="s">
        <v>268</v>
      </c>
      <c r="D1270" s="1" t="s">
        <v>269</v>
      </c>
      <c r="E1270" s="1" t="s">
        <v>30</v>
      </c>
      <c r="F1270" s="1" t="s">
        <v>58</v>
      </c>
      <c r="G1270" s="1" t="s">
        <v>3285</v>
      </c>
      <c r="H1270" s="1" t="s">
        <v>3286</v>
      </c>
      <c r="I1270" s="1" t="s">
        <v>7</v>
      </c>
      <c r="J1270" s="1" t="s">
        <v>3287</v>
      </c>
      <c r="K1270" s="1" t="s">
        <v>3053</v>
      </c>
      <c r="L1270" s="1" t="s">
        <v>3054</v>
      </c>
      <c r="M1270" s="1" t="s">
        <v>3055</v>
      </c>
      <c r="N1270" s="2">
        <v>156750</v>
      </c>
      <c r="O1270" s="1" t="s">
        <v>38</v>
      </c>
      <c r="P1270" s="2">
        <v>156750</v>
      </c>
      <c r="Q1270" s="1" t="s">
        <v>93</v>
      </c>
      <c r="R1270" s="1" t="s">
        <v>94</v>
      </c>
      <c r="S1270" s="1" t="s">
        <v>54</v>
      </c>
      <c r="T1270" s="1" t="s">
        <v>42</v>
      </c>
      <c r="U1270" s="1" t="s">
        <v>43</v>
      </c>
      <c r="V1270" s="1" t="s">
        <v>55</v>
      </c>
      <c r="W1270" s="1" t="s">
        <v>56</v>
      </c>
      <c r="X1270" s="1" t="s">
        <v>43</v>
      </c>
      <c r="Y1270" s="2">
        <v>156750</v>
      </c>
      <c r="Z1270" s="1" t="s">
        <v>46</v>
      </c>
      <c r="AA1270" s="1" t="s">
        <v>131</v>
      </c>
    </row>
    <row r="1271" spans="1:27" x14ac:dyDescent="0.25">
      <c r="A1271" s="1" t="s">
        <v>2171</v>
      </c>
      <c r="B1271" s="1" t="s">
        <v>2172</v>
      </c>
      <c r="C1271" s="1" t="s">
        <v>268</v>
      </c>
      <c r="D1271" s="1" t="s">
        <v>269</v>
      </c>
      <c r="E1271" s="1" t="s">
        <v>30</v>
      </c>
      <c r="F1271" s="1" t="s">
        <v>58</v>
      </c>
      <c r="G1271" s="1" t="s">
        <v>3288</v>
      </c>
      <c r="H1271" s="1" t="s">
        <v>3289</v>
      </c>
      <c r="I1271" s="1" t="s">
        <v>7</v>
      </c>
      <c r="J1271" s="1" t="s">
        <v>3290</v>
      </c>
      <c r="K1271" s="1" t="s">
        <v>3053</v>
      </c>
      <c r="L1271" s="1" t="s">
        <v>3054</v>
      </c>
      <c r="M1271" s="1" t="s">
        <v>3055</v>
      </c>
      <c r="N1271" s="2">
        <v>1390000</v>
      </c>
      <c r="O1271" s="1" t="s">
        <v>38</v>
      </c>
      <c r="P1271" s="2">
        <v>1390000</v>
      </c>
      <c r="Q1271" s="1" t="s">
        <v>93</v>
      </c>
      <c r="R1271" s="1" t="s">
        <v>94</v>
      </c>
      <c r="S1271" s="1" t="s">
        <v>54</v>
      </c>
      <c r="T1271" s="1" t="s">
        <v>42</v>
      </c>
      <c r="U1271" s="1" t="s">
        <v>43</v>
      </c>
      <c r="V1271" s="1" t="s">
        <v>55</v>
      </c>
      <c r="W1271" s="1" t="s">
        <v>56</v>
      </c>
      <c r="X1271" s="1" t="s">
        <v>43</v>
      </c>
      <c r="Y1271" s="2">
        <v>1390000</v>
      </c>
      <c r="Z1271" s="1" t="s">
        <v>46</v>
      </c>
      <c r="AA1271" s="1" t="s">
        <v>189</v>
      </c>
    </row>
    <row r="1272" spans="1:27" x14ac:dyDescent="0.25">
      <c r="A1272" s="1" t="s">
        <v>2171</v>
      </c>
      <c r="B1272" s="1" t="s">
        <v>2172</v>
      </c>
      <c r="C1272" s="1" t="s">
        <v>268</v>
      </c>
      <c r="D1272" s="1" t="s">
        <v>269</v>
      </c>
      <c r="E1272" s="1" t="s">
        <v>30</v>
      </c>
      <c r="F1272" s="1" t="s">
        <v>903</v>
      </c>
      <c r="G1272" s="1" t="s">
        <v>3291</v>
      </c>
      <c r="H1272" s="1" t="s">
        <v>3292</v>
      </c>
      <c r="I1272" s="1" t="s">
        <v>7</v>
      </c>
      <c r="J1272" s="1" t="s">
        <v>3293</v>
      </c>
      <c r="K1272" s="1" t="s">
        <v>3053</v>
      </c>
      <c r="L1272" s="1" t="s">
        <v>3054</v>
      </c>
      <c r="M1272" s="1" t="s">
        <v>3055</v>
      </c>
      <c r="N1272" s="2">
        <v>135000</v>
      </c>
      <c r="O1272" s="1" t="s">
        <v>38</v>
      </c>
      <c r="P1272" s="2">
        <v>135000</v>
      </c>
      <c r="Q1272" s="1" t="s">
        <v>93</v>
      </c>
      <c r="R1272" s="1" t="s">
        <v>94</v>
      </c>
      <c r="S1272" s="1" t="s">
        <v>54</v>
      </c>
      <c r="T1272" s="1" t="s">
        <v>42</v>
      </c>
      <c r="U1272" s="1" t="s">
        <v>43</v>
      </c>
      <c r="V1272" s="1" t="s">
        <v>55</v>
      </c>
      <c r="W1272" s="1" t="s">
        <v>56</v>
      </c>
      <c r="X1272" s="1" t="s">
        <v>43</v>
      </c>
      <c r="Y1272" s="2">
        <v>135000</v>
      </c>
      <c r="Z1272" s="1" t="s">
        <v>46</v>
      </c>
      <c r="AA1272" s="1" t="s">
        <v>131</v>
      </c>
    </row>
    <row r="1273" spans="1:27" x14ac:dyDescent="0.25">
      <c r="A1273" s="1" t="s">
        <v>2171</v>
      </c>
      <c r="B1273" s="1" t="s">
        <v>2172</v>
      </c>
      <c r="C1273" s="1" t="s">
        <v>268</v>
      </c>
      <c r="D1273" s="1" t="s">
        <v>269</v>
      </c>
      <c r="E1273" s="1" t="s">
        <v>30</v>
      </c>
      <c r="F1273" s="1" t="s">
        <v>155</v>
      </c>
      <c r="G1273" s="1" t="s">
        <v>3294</v>
      </c>
      <c r="H1273" s="1" t="s">
        <v>3295</v>
      </c>
      <c r="I1273" s="1" t="s">
        <v>7</v>
      </c>
      <c r="J1273" s="1" t="s">
        <v>3296</v>
      </c>
      <c r="K1273" s="1" t="s">
        <v>3053</v>
      </c>
      <c r="L1273" s="1" t="s">
        <v>3054</v>
      </c>
      <c r="M1273" s="1" t="s">
        <v>3055</v>
      </c>
      <c r="N1273" s="2">
        <v>1836208</v>
      </c>
      <c r="O1273" s="1" t="s">
        <v>38</v>
      </c>
      <c r="P1273" s="2">
        <v>1836208</v>
      </c>
      <c r="Q1273" s="1" t="s">
        <v>93</v>
      </c>
      <c r="R1273" s="1" t="s">
        <v>94</v>
      </c>
      <c r="S1273" s="1" t="s">
        <v>54</v>
      </c>
      <c r="T1273" s="1" t="s">
        <v>42</v>
      </c>
      <c r="U1273" s="1" t="s">
        <v>43</v>
      </c>
      <c r="V1273" s="1" t="s">
        <v>55</v>
      </c>
      <c r="W1273" s="1" t="s">
        <v>56</v>
      </c>
      <c r="X1273" s="1" t="s">
        <v>43</v>
      </c>
      <c r="Y1273" s="2">
        <v>1836208</v>
      </c>
      <c r="Z1273" s="1" t="s">
        <v>46</v>
      </c>
      <c r="AA1273" s="1" t="s">
        <v>131</v>
      </c>
    </row>
    <row r="1274" spans="1:27" x14ac:dyDescent="0.25">
      <c r="A1274" s="1" t="s">
        <v>2171</v>
      </c>
      <c r="B1274" s="1" t="s">
        <v>2172</v>
      </c>
      <c r="C1274" s="1" t="s">
        <v>268</v>
      </c>
      <c r="D1274" s="1" t="s">
        <v>269</v>
      </c>
      <c r="E1274" s="1" t="s">
        <v>30</v>
      </c>
      <c r="F1274" s="1" t="s">
        <v>155</v>
      </c>
      <c r="G1274" s="1" t="s">
        <v>3297</v>
      </c>
      <c r="H1274" s="1" t="s">
        <v>3298</v>
      </c>
      <c r="I1274" s="1" t="s">
        <v>7</v>
      </c>
      <c r="J1274" s="1" t="s">
        <v>3293</v>
      </c>
      <c r="K1274" s="1" t="s">
        <v>3053</v>
      </c>
      <c r="L1274" s="1" t="s">
        <v>3054</v>
      </c>
      <c r="M1274" s="1" t="s">
        <v>3055</v>
      </c>
      <c r="N1274" s="2">
        <v>156750</v>
      </c>
      <c r="O1274" s="1" t="s">
        <v>38</v>
      </c>
      <c r="P1274" s="2">
        <v>156750</v>
      </c>
      <c r="Q1274" s="1" t="s">
        <v>93</v>
      </c>
      <c r="R1274" s="1" t="s">
        <v>94</v>
      </c>
      <c r="S1274" s="1" t="s">
        <v>54</v>
      </c>
      <c r="T1274" s="1" t="s">
        <v>42</v>
      </c>
      <c r="U1274" s="1" t="s">
        <v>43</v>
      </c>
      <c r="V1274" s="1" t="s">
        <v>55</v>
      </c>
      <c r="W1274" s="1" t="s">
        <v>56</v>
      </c>
      <c r="X1274" s="1" t="s">
        <v>43</v>
      </c>
      <c r="Y1274" s="2">
        <v>156750</v>
      </c>
      <c r="Z1274" s="1" t="s">
        <v>46</v>
      </c>
      <c r="AA1274" s="1" t="s">
        <v>131</v>
      </c>
    </row>
    <row r="1275" spans="1:27" x14ac:dyDescent="0.25">
      <c r="A1275" s="1" t="s">
        <v>2171</v>
      </c>
      <c r="B1275" s="1" t="s">
        <v>2172</v>
      </c>
      <c r="C1275" s="1" t="s">
        <v>268</v>
      </c>
      <c r="D1275" s="1" t="s">
        <v>269</v>
      </c>
      <c r="E1275" s="1" t="s">
        <v>30</v>
      </c>
      <c r="F1275" s="1" t="s">
        <v>57</v>
      </c>
      <c r="G1275" s="1" t="s">
        <v>2193</v>
      </c>
      <c r="H1275" s="1" t="s">
        <v>3811</v>
      </c>
      <c r="I1275" s="1" t="s">
        <v>7</v>
      </c>
      <c r="J1275" s="1" t="s">
        <v>2195</v>
      </c>
      <c r="K1275" s="1" t="s">
        <v>316</v>
      </c>
      <c r="L1275" s="1" t="s">
        <v>317</v>
      </c>
      <c r="M1275" s="1" t="s">
        <v>3402</v>
      </c>
      <c r="N1275" s="2">
        <v>258568847.59999999</v>
      </c>
      <c r="O1275" s="1" t="s">
        <v>108</v>
      </c>
      <c r="P1275" s="2">
        <v>1053000</v>
      </c>
      <c r="Q1275" s="1" t="s">
        <v>83</v>
      </c>
      <c r="R1275" s="1" t="s">
        <v>264</v>
      </c>
      <c r="S1275" s="1" t="s">
        <v>54</v>
      </c>
      <c r="T1275" s="1" t="s">
        <v>42</v>
      </c>
      <c r="U1275" s="1" t="s">
        <v>43</v>
      </c>
      <c r="V1275" s="1" t="s">
        <v>55</v>
      </c>
      <c r="W1275" s="1" t="s">
        <v>56</v>
      </c>
      <c r="X1275" s="1" t="s">
        <v>43</v>
      </c>
      <c r="Y1275" s="2" t="s">
        <v>43</v>
      </c>
      <c r="Z1275" s="1" t="s">
        <v>46</v>
      </c>
      <c r="AA1275" s="1" t="s">
        <v>155</v>
      </c>
    </row>
    <row r="1276" spans="1:27" x14ac:dyDescent="0.25">
      <c r="A1276" s="1" t="s">
        <v>2171</v>
      </c>
      <c r="B1276" s="1" t="s">
        <v>2172</v>
      </c>
      <c r="C1276" s="1" t="s">
        <v>268</v>
      </c>
      <c r="D1276" s="1" t="s">
        <v>269</v>
      </c>
      <c r="E1276" s="1" t="s">
        <v>30</v>
      </c>
      <c r="F1276" s="1" t="s">
        <v>57</v>
      </c>
      <c r="G1276" s="1" t="s">
        <v>2193</v>
      </c>
      <c r="H1276" s="1" t="s">
        <v>3812</v>
      </c>
      <c r="I1276" s="1" t="s">
        <v>7</v>
      </c>
      <c r="J1276" s="1" t="s">
        <v>2195</v>
      </c>
      <c r="K1276" s="1" t="s">
        <v>1195</v>
      </c>
      <c r="L1276" s="1" t="s">
        <v>1196</v>
      </c>
      <c r="M1276" s="1" t="s">
        <v>3402</v>
      </c>
      <c r="N1276" s="2">
        <v>258568847.59999999</v>
      </c>
      <c r="O1276" s="1" t="s">
        <v>108</v>
      </c>
      <c r="P1276" s="2">
        <v>800000</v>
      </c>
      <c r="Q1276" s="1" t="s">
        <v>83</v>
      </c>
      <c r="R1276" s="1" t="s">
        <v>264</v>
      </c>
      <c r="S1276" s="1" t="s">
        <v>54</v>
      </c>
      <c r="T1276" s="1" t="s">
        <v>42</v>
      </c>
      <c r="U1276" s="1" t="s">
        <v>43</v>
      </c>
      <c r="V1276" s="1" t="s">
        <v>55</v>
      </c>
      <c r="W1276" s="1" t="s">
        <v>56</v>
      </c>
      <c r="X1276" s="1" t="s">
        <v>43</v>
      </c>
      <c r="Y1276" s="2" t="s">
        <v>43</v>
      </c>
      <c r="Z1276" s="1" t="s">
        <v>46</v>
      </c>
      <c r="AA1276" s="1" t="s">
        <v>155</v>
      </c>
    </row>
    <row r="1277" spans="1:27" x14ac:dyDescent="0.25">
      <c r="A1277" s="1" t="s">
        <v>2171</v>
      </c>
      <c r="B1277" s="1" t="s">
        <v>2172</v>
      </c>
      <c r="C1277" s="1" t="s">
        <v>268</v>
      </c>
      <c r="D1277" s="1" t="s">
        <v>269</v>
      </c>
      <c r="E1277" s="1" t="s">
        <v>30</v>
      </c>
      <c r="F1277" s="1" t="s">
        <v>57</v>
      </c>
      <c r="G1277" s="1" t="s">
        <v>2193</v>
      </c>
      <c r="H1277" s="1" t="s">
        <v>3813</v>
      </c>
      <c r="I1277" s="1" t="s">
        <v>7</v>
      </c>
      <c r="J1277" s="1" t="s">
        <v>2195</v>
      </c>
      <c r="K1277" s="1" t="s">
        <v>522</v>
      </c>
      <c r="L1277" s="1" t="s">
        <v>523</v>
      </c>
      <c r="M1277" s="1" t="s">
        <v>3402</v>
      </c>
      <c r="N1277" s="2">
        <v>258568847.59999999</v>
      </c>
      <c r="O1277" s="1" t="s">
        <v>108</v>
      </c>
      <c r="P1277" s="2">
        <v>15804457.5</v>
      </c>
      <c r="Q1277" s="1" t="s">
        <v>83</v>
      </c>
      <c r="R1277" s="1" t="s">
        <v>264</v>
      </c>
      <c r="S1277" s="1" t="s">
        <v>54</v>
      </c>
      <c r="T1277" s="1" t="s">
        <v>42</v>
      </c>
      <c r="U1277" s="1" t="s">
        <v>43</v>
      </c>
      <c r="V1277" s="1" t="s">
        <v>55</v>
      </c>
      <c r="W1277" s="1" t="s">
        <v>56</v>
      </c>
      <c r="X1277" s="1" t="s">
        <v>43</v>
      </c>
      <c r="Y1277" s="2" t="s">
        <v>43</v>
      </c>
      <c r="Z1277" s="1" t="s">
        <v>46</v>
      </c>
      <c r="AA1277" s="1" t="s">
        <v>155</v>
      </c>
    </row>
    <row r="1278" spans="1:27" x14ac:dyDescent="0.25">
      <c r="A1278" s="1" t="s">
        <v>2171</v>
      </c>
      <c r="B1278" s="1" t="s">
        <v>2172</v>
      </c>
      <c r="C1278" s="1" t="s">
        <v>268</v>
      </c>
      <c r="D1278" s="1" t="s">
        <v>269</v>
      </c>
      <c r="E1278" s="1" t="s">
        <v>30</v>
      </c>
      <c r="F1278" s="1" t="s">
        <v>57</v>
      </c>
      <c r="G1278" s="1" t="s">
        <v>2193</v>
      </c>
      <c r="H1278" s="1" t="s">
        <v>3814</v>
      </c>
      <c r="I1278" s="1" t="s">
        <v>7</v>
      </c>
      <c r="J1278" s="1" t="s">
        <v>2195</v>
      </c>
      <c r="K1278" s="1" t="s">
        <v>522</v>
      </c>
      <c r="L1278" s="1" t="s">
        <v>523</v>
      </c>
      <c r="M1278" s="1" t="s">
        <v>3402</v>
      </c>
      <c r="N1278" s="2">
        <v>258568847.59999999</v>
      </c>
      <c r="O1278" s="1" t="s">
        <v>108</v>
      </c>
      <c r="P1278" s="2">
        <v>25281285</v>
      </c>
      <c r="Q1278" s="1" t="s">
        <v>83</v>
      </c>
      <c r="R1278" s="1" t="s">
        <v>264</v>
      </c>
      <c r="S1278" s="1" t="s">
        <v>54</v>
      </c>
      <c r="T1278" s="1" t="s">
        <v>42</v>
      </c>
      <c r="U1278" s="1" t="s">
        <v>43</v>
      </c>
      <c r="V1278" s="1" t="s">
        <v>55</v>
      </c>
      <c r="W1278" s="1" t="s">
        <v>56</v>
      </c>
      <c r="X1278" s="1" t="s">
        <v>43</v>
      </c>
      <c r="Y1278" s="2" t="s">
        <v>43</v>
      </c>
      <c r="Z1278" s="1" t="s">
        <v>46</v>
      </c>
      <c r="AA1278" s="1" t="s">
        <v>155</v>
      </c>
    </row>
    <row r="1279" spans="1:27" x14ac:dyDescent="0.25">
      <c r="A1279" s="1" t="s">
        <v>2171</v>
      </c>
      <c r="B1279" s="1" t="s">
        <v>2172</v>
      </c>
      <c r="C1279" s="1" t="s">
        <v>268</v>
      </c>
      <c r="D1279" s="1" t="s">
        <v>269</v>
      </c>
      <c r="E1279" s="1" t="s">
        <v>30</v>
      </c>
      <c r="F1279" s="1" t="s">
        <v>57</v>
      </c>
      <c r="G1279" s="1" t="s">
        <v>2193</v>
      </c>
      <c r="H1279" s="1" t="s">
        <v>3815</v>
      </c>
      <c r="I1279" s="1" t="s">
        <v>7</v>
      </c>
      <c r="J1279" s="1" t="s">
        <v>2195</v>
      </c>
      <c r="K1279" s="1" t="s">
        <v>522</v>
      </c>
      <c r="L1279" s="1" t="s">
        <v>523</v>
      </c>
      <c r="M1279" s="1" t="s">
        <v>3402</v>
      </c>
      <c r="N1279" s="2">
        <v>258568847.59999999</v>
      </c>
      <c r="O1279" s="1" t="s">
        <v>108</v>
      </c>
      <c r="P1279" s="2">
        <v>34373694</v>
      </c>
      <c r="Q1279" s="1" t="s">
        <v>83</v>
      </c>
      <c r="R1279" s="1" t="s">
        <v>264</v>
      </c>
      <c r="S1279" s="1" t="s">
        <v>54</v>
      </c>
      <c r="T1279" s="1" t="s">
        <v>42</v>
      </c>
      <c r="U1279" s="1" t="s">
        <v>43</v>
      </c>
      <c r="V1279" s="1" t="s">
        <v>55</v>
      </c>
      <c r="W1279" s="1" t="s">
        <v>56</v>
      </c>
      <c r="X1279" s="1" t="s">
        <v>43</v>
      </c>
      <c r="Y1279" s="2" t="s">
        <v>43</v>
      </c>
      <c r="Z1279" s="1" t="s">
        <v>46</v>
      </c>
      <c r="AA1279" s="1" t="s">
        <v>155</v>
      </c>
    </row>
    <row r="1280" spans="1:27" x14ac:dyDescent="0.25">
      <c r="A1280" s="1" t="s">
        <v>2171</v>
      </c>
      <c r="B1280" s="1" t="s">
        <v>2172</v>
      </c>
      <c r="C1280" s="1" t="s">
        <v>268</v>
      </c>
      <c r="D1280" s="1" t="s">
        <v>269</v>
      </c>
      <c r="E1280" s="1" t="s">
        <v>30</v>
      </c>
      <c r="F1280" s="1" t="s">
        <v>57</v>
      </c>
      <c r="G1280" s="1" t="s">
        <v>2193</v>
      </c>
      <c r="H1280" s="1" t="s">
        <v>3816</v>
      </c>
      <c r="I1280" s="1" t="s">
        <v>7</v>
      </c>
      <c r="J1280" s="1" t="s">
        <v>2195</v>
      </c>
      <c r="K1280" s="1" t="s">
        <v>3793</v>
      </c>
      <c r="L1280" s="1" t="s">
        <v>3794</v>
      </c>
      <c r="M1280" s="1" t="s">
        <v>3402</v>
      </c>
      <c r="N1280" s="2">
        <v>258568847.59999999</v>
      </c>
      <c r="O1280" s="1" t="s">
        <v>108</v>
      </c>
      <c r="P1280" s="2">
        <v>113378.1</v>
      </c>
      <c r="Q1280" s="1" t="s">
        <v>83</v>
      </c>
      <c r="R1280" s="1" t="s">
        <v>264</v>
      </c>
      <c r="S1280" s="1" t="s">
        <v>54</v>
      </c>
      <c r="T1280" s="1" t="s">
        <v>42</v>
      </c>
      <c r="U1280" s="1" t="s">
        <v>43</v>
      </c>
      <c r="V1280" s="1" t="s">
        <v>55</v>
      </c>
      <c r="W1280" s="1" t="s">
        <v>56</v>
      </c>
      <c r="X1280" s="1" t="s">
        <v>43</v>
      </c>
      <c r="Y1280" s="2" t="s">
        <v>43</v>
      </c>
      <c r="Z1280" s="1" t="s">
        <v>46</v>
      </c>
      <c r="AA1280" s="1" t="s">
        <v>155</v>
      </c>
    </row>
    <row r="1281" spans="1:27" x14ac:dyDescent="0.25">
      <c r="A1281" s="1" t="s">
        <v>2171</v>
      </c>
      <c r="B1281" s="1" t="s">
        <v>2172</v>
      </c>
      <c r="C1281" s="1" t="s">
        <v>268</v>
      </c>
      <c r="D1281" s="1" t="s">
        <v>269</v>
      </c>
      <c r="E1281" s="1" t="s">
        <v>30</v>
      </c>
      <c r="F1281" s="1" t="s">
        <v>57</v>
      </c>
      <c r="G1281" s="1" t="s">
        <v>2193</v>
      </c>
      <c r="H1281" s="1" t="s">
        <v>3817</v>
      </c>
      <c r="I1281" s="1" t="s">
        <v>7</v>
      </c>
      <c r="J1281" s="1" t="s">
        <v>2195</v>
      </c>
      <c r="K1281" s="1" t="s">
        <v>3793</v>
      </c>
      <c r="L1281" s="1" t="s">
        <v>3794</v>
      </c>
      <c r="M1281" s="1" t="s">
        <v>3402</v>
      </c>
      <c r="N1281" s="2">
        <v>258568847.59999999</v>
      </c>
      <c r="O1281" s="1" t="s">
        <v>108</v>
      </c>
      <c r="P1281" s="2">
        <v>6220290</v>
      </c>
      <c r="Q1281" s="1" t="s">
        <v>83</v>
      </c>
      <c r="R1281" s="1" t="s">
        <v>264</v>
      </c>
      <c r="S1281" s="1" t="s">
        <v>54</v>
      </c>
      <c r="T1281" s="1" t="s">
        <v>42</v>
      </c>
      <c r="U1281" s="1" t="s">
        <v>43</v>
      </c>
      <c r="V1281" s="1" t="s">
        <v>55</v>
      </c>
      <c r="W1281" s="1" t="s">
        <v>56</v>
      </c>
      <c r="X1281" s="1" t="s">
        <v>43</v>
      </c>
      <c r="Y1281" s="2" t="s">
        <v>43</v>
      </c>
      <c r="Z1281" s="1" t="s">
        <v>46</v>
      </c>
      <c r="AA1281" s="1" t="s">
        <v>155</v>
      </c>
    </row>
    <row r="1282" spans="1:27" x14ac:dyDescent="0.25">
      <c r="A1282" s="1" t="s">
        <v>2171</v>
      </c>
      <c r="B1282" s="1" t="s">
        <v>2172</v>
      </c>
      <c r="C1282" s="1" t="s">
        <v>268</v>
      </c>
      <c r="D1282" s="1" t="s">
        <v>269</v>
      </c>
      <c r="E1282" s="1" t="s">
        <v>30</v>
      </c>
      <c r="F1282" s="1" t="s">
        <v>57</v>
      </c>
      <c r="G1282" s="1" t="s">
        <v>2193</v>
      </c>
      <c r="H1282" s="1" t="s">
        <v>3818</v>
      </c>
      <c r="I1282" s="1" t="s">
        <v>7</v>
      </c>
      <c r="J1282" s="1" t="s">
        <v>2195</v>
      </c>
      <c r="K1282" s="1" t="s">
        <v>3793</v>
      </c>
      <c r="L1282" s="1" t="s">
        <v>3794</v>
      </c>
      <c r="M1282" s="1" t="s">
        <v>3402</v>
      </c>
      <c r="N1282" s="2">
        <v>258568847.59999999</v>
      </c>
      <c r="O1282" s="1" t="s">
        <v>108</v>
      </c>
      <c r="P1282" s="2">
        <v>3275095</v>
      </c>
      <c r="Q1282" s="1" t="s">
        <v>83</v>
      </c>
      <c r="R1282" s="1" t="s">
        <v>264</v>
      </c>
      <c r="S1282" s="1" t="s">
        <v>54</v>
      </c>
      <c r="T1282" s="1" t="s">
        <v>42</v>
      </c>
      <c r="U1282" s="1" t="s">
        <v>43</v>
      </c>
      <c r="V1282" s="1" t="s">
        <v>55</v>
      </c>
      <c r="W1282" s="1" t="s">
        <v>56</v>
      </c>
      <c r="X1282" s="1" t="s">
        <v>43</v>
      </c>
      <c r="Y1282" s="2" t="s">
        <v>43</v>
      </c>
      <c r="Z1282" s="1" t="s">
        <v>46</v>
      </c>
      <c r="AA1282" s="1" t="s">
        <v>155</v>
      </c>
    </row>
    <row r="1283" spans="1:27" x14ac:dyDescent="0.25">
      <c r="A1283" s="1" t="s">
        <v>2171</v>
      </c>
      <c r="B1283" s="1" t="s">
        <v>2172</v>
      </c>
      <c r="C1283" s="1" t="s">
        <v>268</v>
      </c>
      <c r="D1283" s="1" t="s">
        <v>269</v>
      </c>
      <c r="E1283" s="1" t="s">
        <v>30</v>
      </c>
      <c r="F1283" s="1" t="s">
        <v>57</v>
      </c>
      <c r="G1283" s="1" t="s">
        <v>2193</v>
      </c>
      <c r="H1283" s="1" t="s">
        <v>3819</v>
      </c>
      <c r="I1283" s="1" t="s">
        <v>7</v>
      </c>
      <c r="J1283" s="1" t="s">
        <v>2195</v>
      </c>
      <c r="K1283" s="1" t="s">
        <v>3580</v>
      </c>
      <c r="L1283" s="1" t="s">
        <v>3581</v>
      </c>
      <c r="M1283" s="1" t="s">
        <v>3402</v>
      </c>
      <c r="N1283" s="2">
        <v>258568847.59999999</v>
      </c>
      <c r="O1283" s="1" t="s">
        <v>108</v>
      </c>
      <c r="P1283" s="2">
        <v>69538854</v>
      </c>
      <c r="Q1283" s="1" t="s">
        <v>83</v>
      </c>
      <c r="R1283" s="1" t="s">
        <v>264</v>
      </c>
      <c r="S1283" s="1" t="s">
        <v>54</v>
      </c>
      <c r="T1283" s="1" t="s">
        <v>42</v>
      </c>
      <c r="U1283" s="1" t="s">
        <v>43</v>
      </c>
      <c r="V1283" s="1" t="s">
        <v>55</v>
      </c>
      <c r="W1283" s="1" t="s">
        <v>56</v>
      </c>
      <c r="X1283" s="1" t="s">
        <v>43</v>
      </c>
      <c r="Y1283" s="2" t="s">
        <v>43</v>
      </c>
      <c r="Z1283" s="1" t="s">
        <v>46</v>
      </c>
      <c r="AA1283" s="1" t="s">
        <v>155</v>
      </c>
    </row>
    <row r="1284" spans="1:27" x14ac:dyDescent="0.25">
      <c r="A1284" s="1" t="s">
        <v>2171</v>
      </c>
      <c r="B1284" s="1" t="s">
        <v>2172</v>
      </c>
      <c r="C1284" s="1" t="s">
        <v>268</v>
      </c>
      <c r="D1284" s="1" t="s">
        <v>269</v>
      </c>
      <c r="E1284" s="1" t="s">
        <v>30</v>
      </c>
      <c r="F1284" s="1" t="s">
        <v>57</v>
      </c>
      <c r="G1284" s="1" t="s">
        <v>2193</v>
      </c>
      <c r="H1284" s="1" t="s">
        <v>3820</v>
      </c>
      <c r="I1284" s="1" t="s">
        <v>7</v>
      </c>
      <c r="J1284" s="1" t="s">
        <v>2195</v>
      </c>
      <c r="K1284" s="1" t="s">
        <v>3428</v>
      </c>
      <c r="L1284" s="1" t="s">
        <v>3429</v>
      </c>
      <c r="M1284" s="1" t="s">
        <v>3402</v>
      </c>
      <c r="N1284" s="2">
        <v>258568847.59999999</v>
      </c>
      <c r="O1284" s="1" t="s">
        <v>108</v>
      </c>
      <c r="P1284" s="2">
        <v>25411450</v>
      </c>
      <c r="Q1284" s="1" t="s">
        <v>83</v>
      </c>
      <c r="R1284" s="1" t="s">
        <v>264</v>
      </c>
      <c r="S1284" s="1" t="s">
        <v>54</v>
      </c>
      <c r="T1284" s="1" t="s">
        <v>42</v>
      </c>
      <c r="U1284" s="1" t="s">
        <v>43</v>
      </c>
      <c r="V1284" s="1" t="s">
        <v>55</v>
      </c>
      <c r="W1284" s="1" t="s">
        <v>56</v>
      </c>
      <c r="X1284" s="1" t="s">
        <v>43</v>
      </c>
      <c r="Y1284" s="2" t="s">
        <v>43</v>
      </c>
      <c r="Z1284" s="1" t="s">
        <v>46</v>
      </c>
      <c r="AA1284" s="1" t="s">
        <v>155</v>
      </c>
    </row>
    <row r="1285" spans="1:27" x14ac:dyDescent="0.25">
      <c r="A1285" s="1" t="s">
        <v>2171</v>
      </c>
      <c r="B1285" s="1" t="s">
        <v>2172</v>
      </c>
      <c r="C1285" s="1" t="s">
        <v>268</v>
      </c>
      <c r="D1285" s="1" t="s">
        <v>269</v>
      </c>
      <c r="E1285" s="1" t="s">
        <v>30</v>
      </c>
      <c r="F1285" s="1" t="s">
        <v>57</v>
      </c>
      <c r="G1285" s="1" t="s">
        <v>2193</v>
      </c>
      <c r="H1285" s="1" t="s">
        <v>3821</v>
      </c>
      <c r="I1285" s="1" t="s">
        <v>7</v>
      </c>
      <c r="J1285" s="1" t="s">
        <v>2195</v>
      </c>
      <c r="K1285" s="1" t="s">
        <v>3428</v>
      </c>
      <c r="L1285" s="1" t="s">
        <v>3429</v>
      </c>
      <c r="M1285" s="1" t="s">
        <v>3402</v>
      </c>
      <c r="N1285" s="2">
        <v>258568847.59999999</v>
      </c>
      <c r="O1285" s="1" t="s">
        <v>108</v>
      </c>
      <c r="P1285" s="2">
        <v>334580</v>
      </c>
      <c r="Q1285" s="1" t="s">
        <v>83</v>
      </c>
      <c r="R1285" s="1" t="s">
        <v>264</v>
      </c>
      <c r="S1285" s="1" t="s">
        <v>54</v>
      </c>
      <c r="T1285" s="1" t="s">
        <v>42</v>
      </c>
      <c r="U1285" s="1" t="s">
        <v>43</v>
      </c>
      <c r="V1285" s="1" t="s">
        <v>55</v>
      </c>
      <c r="W1285" s="1" t="s">
        <v>56</v>
      </c>
      <c r="X1285" s="1" t="s">
        <v>43</v>
      </c>
      <c r="Y1285" s="2" t="s">
        <v>43</v>
      </c>
      <c r="Z1285" s="1" t="s">
        <v>46</v>
      </c>
      <c r="AA1285" s="1" t="s">
        <v>155</v>
      </c>
    </row>
    <row r="1286" spans="1:27" x14ac:dyDescent="0.25">
      <c r="A1286" s="1" t="s">
        <v>2171</v>
      </c>
      <c r="B1286" s="1" t="s">
        <v>2172</v>
      </c>
      <c r="C1286" s="1" t="s">
        <v>268</v>
      </c>
      <c r="D1286" s="1" t="s">
        <v>269</v>
      </c>
      <c r="E1286" s="1" t="s">
        <v>30</v>
      </c>
      <c r="F1286" s="1" t="s">
        <v>57</v>
      </c>
      <c r="G1286" s="1" t="s">
        <v>2193</v>
      </c>
      <c r="H1286" s="1" t="s">
        <v>3822</v>
      </c>
      <c r="I1286" s="1" t="s">
        <v>7</v>
      </c>
      <c r="J1286" s="1" t="s">
        <v>2195</v>
      </c>
      <c r="K1286" s="1" t="s">
        <v>3823</v>
      </c>
      <c r="L1286" s="1" t="s">
        <v>3824</v>
      </c>
      <c r="M1286" s="1" t="s">
        <v>3402</v>
      </c>
      <c r="N1286" s="2">
        <v>258568847.59999999</v>
      </c>
      <c r="O1286" s="1" t="s">
        <v>108</v>
      </c>
      <c r="P1286" s="2">
        <v>159315</v>
      </c>
      <c r="Q1286" s="1" t="s">
        <v>83</v>
      </c>
      <c r="R1286" s="1" t="s">
        <v>264</v>
      </c>
      <c r="S1286" s="1" t="s">
        <v>54</v>
      </c>
      <c r="T1286" s="1" t="s">
        <v>42</v>
      </c>
      <c r="U1286" s="1" t="s">
        <v>43</v>
      </c>
      <c r="V1286" s="1" t="s">
        <v>55</v>
      </c>
      <c r="W1286" s="1" t="s">
        <v>56</v>
      </c>
      <c r="X1286" s="1" t="s">
        <v>43</v>
      </c>
      <c r="Y1286" s="2" t="s">
        <v>43</v>
      </c>
      <c r="Z1286" s="1" t="s">
        <v>46</v>
      </c>
      <c r="AA1286" s="1" t="s">
        <v>155</v>
      </c>
    </row>
    <row r="1287" spans="1:27" x14ac:dyDescent="0.25">
      <c r="A1287" s="1" t="s">
        <v>2171</v>
      </c>
      <c r="B1287" s="1" t="s">
        <v>2172</v>
      </c>
      <c r="C1287" s="1" t="s">
        <v>268</v>
      </c>
      <c r="D1287" s="1" t="s">
        <v>269</v>
      </c>
      <c r="E1287" s="1" t="s">
        <v>30</v>
      </c>
      <c r="F1287" s="1" t="s">
        <v>57</v>
      </c>
      <c r="G1287" s="1" t="s">
        <v>2193</v>
      </c>
      <c r="H1287" s="1" t="s">
        <v>3825</v>
      </c>
      <c r="I1287" s="1" t="s">
        <v>7</v>
      </c>
      <c r="J1287" s="1" t="s">
        <v>2195</v>
      </c>
      <c r="K1287" s="1" t="s">
        <v>3428</v>
      </c>
      <c r="L1287" s="1" t="s">
        <v>3429</v>
      </c>
      <c r="M1287" s="1" t="s">
        <v>3402</v>
      </c>
      <c r="N1287" s="2">
        <v>258568847.59999999</v>
      </c>
      <c r="O1287" s="1" t="s">
        <v>108</v>
      </c>
      <c r="P1287" s="2">
        <v>62399753</v>
      </c>
      <c r="Q1287" s="1" t="s">
        <v>83</v>
      </c>
      <c r="R1287" s="1" t="s">
        <v>264</v>
      </c>
      <c r="S1287" s="1" t="s">
        <v>54</v>
      </c>
      <c r="T1287" s="1" t="s">
        <v>42</v>
      </c>
      <c r="U1287" s="1" t="s">
        <v>43</v>
      </c>
      <c r="V1287" s="1" t="s">
        <v>55</v>
      </c>
      <c r="W1287" s="1" t="s">
        <v>56</v>
      </c>
      <c r="X1287" s="1" t="s">
        <v>43</v>
      </c>
      <c r="Y1287" s="2" t="s">
        <v>43</v>
      </c>
      <c r="Z1287" s="1" t="s">
        <v>46</v>
      </c>
      <c r="AA1287" s="1" t="s">
        <v>155</v>
      </c>
    </row>
    <row r="1288" spans="1:27" x14ac:dyDescent="0.25">
      <c r="A1288" s="1" t="s">
        <v>2171</v>
      </c>
      <c r="B1288" s="1" t="s">
        <v>2172</v>
      </c>
      <c r="C1288" s="1" t="s">
        <v>268</v>
      </c>
      <c r="D1288" s="1" t="s">
        <v>269</v>
      </c>
      <c r="E1288" s="1" t="s">
        <v>30</v>
      </c>
      <c r="F1288" s="1" t="s">
        <v>57</v>
      </c>
      <c r="G1288" s="1" t="s">
        <v>2193</v>
      </c>
      <c r="H1288" s="1" t="s">
        <v>3826</v>
      </c>
      <c r="I1288" s="1" t="s">
        <v>7</v>
      </c>
      <c r="J1288" s="1" t="s">
        <v>2195</v>
      </c>
      <c r="K1288" s="1" t="s">
        <v>527</v>
      </c>
      <c r="L1288" s="1" t="s">
        <v>528</v>
      </c>
      <c r="M1288" s="1" t="s">
        <v>3402</v>
      </c>
      <c r="N1288" s="2">
        <v>258568847.59999999</v>
      </c>
      <c r="O1288" s="1" t="s">
        <v>108</v>
      </c>
      <c r="P1288" s="2">
        <v>713050</v>
      </c>
      <c r="Q1288" s="1" t="s">
        <v>83</v>
      </c>
      <c r="R1288" s="1" t="s">
        <v>264</v>
      </c>
      <c r="S1288" s="1" t="s">
        <v>54</v>
      </c>
      <c r="T1288" s="1" t="s">
        <v>42</v>
      </c>
      <c r="U1288" s="1" t="s">
        <v>43</v>
      </c>
      <c r="V1288" s="1" t="s">
        <v>55</v>
      </c>
      <c r="W1288" s="1" t="s">
        <v>56</v>
      </c>
      <c r="X1288" s="1" t="s">
        <v>43</v>
      </c>
      <c r="Y1288" s="2" t="s">
        <v>43</v>
      </c>
      <c r="Z1288" s="1" t="s">
        <v>46</v>
      </c>
      <c r="AA1288" s="1" t="s">
        <v>155</v>
      </c>
    </row>
    <row r="1289" spans="1:27" x14ac:dyDescent="0.25">
      <c r="A1289" s="1" t="s">
        <v>2171</v>
      </c>
      <c r="B1289" s="1" t="s">
        <v>2172</v>
      </c>
      <c r="C1289" s="1" t="s">
        <v>268</v>
      </c>
      <c r="D1289" s="1" t="s">
        <v>269</v>
      </c>
      <c r="E1289" s="1" t="s">
        <v>30</v>
      </c>
      <c r="F1289" s="1" t="s">
        <v>58</v>
      </c>
      <c r="G1289" s="1" t="s">
        <v>3827</v>
      </c>
      <c r="H1289" s="1" t="s">
        <v>3828</v>
      </c>
      <c r="I1289" s="1" t="s">
        <v>7</v>
      </c>
      <c r="J1289" s="1" t="s">
        <v>3829</v>
      </c>
      <c r="K1289" s="1" t="s">
        <v>522</v>
      </c>
      <c r="L1289" s="1" t="s">
        <v>523</v>
      </c>
      <c r="M1289" s="1" t="s">
        <v>3402</v>
      </c>
      <c r="N1289" s="2">
        <v>8485777.9499999993</v>
      </c>
      <c r="O1289" s="1" t="s">
        <v>38</v>
      </c>
      <c r="P1289" s="2">
        <v>8485777.9499999993</v>
      </c>
      <c r="Q1289" s="1" t="s">
        <v>93</v>
      </c>
      <c r="R1289" s="1" t="s">
        <v>94</v>
      </c>
      <c r="S1289" s="1" t="s">
        <v>54</v>
      </c>
      <c r="T1289" s="1" t="s">
        <v>42</v>
      </c>
      <c r="U1289" s="1" t="s">
        <v>43</v>
      </c>
      <c r="V1289" s="1" t="s">
        <v>55</v>
      </c>
      <c r="W1289" s="1" t="s">
        <v>56</v>
      </c>
      <c r="X1289" s="1" t="s">
        <v>43</v>
      </c>
      <c r="Y1289" s="2">
        <v>8485777.9499999993</v>
      </c>
      <c r="Z1289" s="1" t="s">
        <v>46</v>
      </c>
      <c r="AA1289" s="1" t="s">
        <v>131</v>
      </c>
    </row>
    <row r="1290" spans="1:27" x14ac:dyDescent="0.25">
      <c r="A1290" s="1" t="s">
        <v>2171</v>
      </c>
      <c r="B1290" s="1" t="s">
        <v>2172</v>
      </c>
      <c r="C1290" s="1" t="s">
        <v>268</v>
      </c>
      <c r="D1290" s="1" t="s">
        <v>269</v>
      </c>
      <c r="E1290" s="1" t="s">
        <v>30</v>
      </c>
      <c r="F1290" s="1" t="s">
        <v>58</v>
      </c>
      <c r="G1290" s="1" t="s">
        <v>3830</v>
      </c>
      <c r="H1290" s="1" t="s">
        <v>3831</v>
      </c>
      <c r="I1290" s="1" t="s">
        <v>7</v>
      </c>
      <c r="J1290" s="1" t="s">
        <v>3832</v>
      </c>
      <c r="K1290" s="1" t="s">
        <v>522</v>
      </c>
      <c r="L1290" s="1" t="s">
        <v>523</v>
      </c>
      <c r="M1290" s="1" t="s">
        <v>3402</v>
      </c>
      <c r="N1290" s="2">
        <v>165736</v>
      </c>
      <c r="O1290" s="1" t="s">
        <v>38</v>
      </c>
      <c r="P1290" s="2">
        <v>165736</v>
      </c>
      <c r="Q1290" s="1" t="s">
        <v>93</v>
      </c>
      <c r="R1290" s="1" t="s">
        <v>94</v>
      </c>
      <c r="S1290" s="1" t="s">
        <v>54</v>
      </c>
      <c r="T1290" s="1" t="s">
        <v>42</v>
      </c>
      <c r="U1290" s="1" t="s">
        <v>43</v>
      </c>
      <c r="V1290" s="1" t="s">
        <v>55</v>
      </c>
      <c r="W1290" s="1" t="s">
        <v>56</v>
      </c>
      <c r="X1290" s="1" t="s">
        <v>43</v>
      </c>
      <c r="Y1290" s="2">
        <v>165736</v>
      </c>
      <c r="Z1290" s="1" t="s">
        <v>46</v>
      </c>
      <c r="AA1290" s="1" t="s">
        <v>131</v>
      </c>
    </row>
    <row r="1291" spans="1:27" x14ac:dyDescent="0.25">
      <c r="A1291" s="1" t="s">
        <v>2171</v>
      </c>
      <c r="B1291" s="1" t="s">
        <v>2172</v>
      </c>
      <c r="C1291" s="1" t="s">
        <v>268</v>
      </c>
      <c r="D1291" s="1" t="s">
        <v>269</v>
      </c>
      <c r="E1291" s="1" t="s">
        <v>30</v>
      </c>
      <c r="F1291" s="1" t="s">
        <v>58</v>
      </c>
      <c r="G1291" s="1" t="s">
        <v>3833</v>
      </c>
      <c r="H1291" s="1" t="s">
        <v>3834</v>
      </c>
      <c r="I1291" s="1" t="s">
        <v>7</v>
      </c>
      <c r="J1291" s="1" t="s">
        <v>3835</v>
      </c>
      <c r="K1291" s="1" t="s">
        <v>522</v>
      </c>
      <c r="L1291" s="1" t="s">
        <v>523</v>
      </c>
      <c r="M1291" s="1" t="s">
        <v>3402</v>
      </c>
      <c r="N1291" s="2">
        <v>13750</v>
      </c>
      <c r="O1291" s="1" t="s">
        <v>38</v>
      </c>
      <c r="P1291" s="2">
        <v>13750</v>
      </c>
      <c r="Q1291" s="1" t="s">
        <v>93</v>
      </c>
      <c r="R1291" s="1" t="s">
        <v>94</v>
      </c>
      <c r="S1291" s="1" t="s">
        <v>54</v>
      </c>
      <c r="T1291" s="1" t="s">
        <v>42</v>
      </c>
      <c r="U1291" s="1" t="s">
        <v>43</v>
      </c>
      <c r="V1291" s="1" t="s">
        <v>55</v>
      </c>
      <c r="W1291" s="1" t="s">
        <v>56</v>
      </c>
      <c r="X1291" s="1" t="s">
        <v>43</v>
      </c>
      <c r="Y1291" s="2">
        <v>13750</v>
      </c>
      <c r="Z1291" s="1" t="s">
        <v>46</v>
      </c>
      <c r="AA1291" s="1" t="s">
        <v>131</v>
      </c>
    </row>
    <row r="1292" spans="1:27" x14ac:dyDescent="0.25">
      <c r="A1292" s="1" t="s">
        <v>2171</v>
      </c>
      <c r="B1292" s="1" t="s">
        <v>2172</v>
      </c>
      <c r="C1292" s="1" t="s">
        <v>268</v>
      </c>
      <c r="D1292" s="1" t="s">
        <v>269</v>
      </c>
      <c r="E1292" s="1" t="s">
        <v>30</v>
      </c>
      <c r="F1292" s="1" t="s">
        <v>58</v>
      </c>
      <c r="G1292" s="1" t="s">
        <v>3836</v>
      </c>
      <c r="H1292" s="1" t="s">
        <v>3837</v>
      </c>
      <c r="I1292" s="1" t="s">
        <v>7</v>
      </c>
      <c r="J1292" s="1" t="s">
        <v>3829</v>
      </c>
      <c r="K1292" s="1" t="s">
        <v>522</v>
      </c>
      <c r="L1292" s="1" t="s">
        <v>523</v>
      </c>
      <c r="M1292" s="1" t="s">
        <v>3402</v>
      </c>
      <c r="N1292" s="2">
        <v>1092000</v>
      </c>
      <c r="O1292" s="1" t="s">
        <v>38</v>
      </c>
      <c r="P1292" s="2">
        <v>1092000</v>
      </c>
      <c r="Q1292" s="1" t="s">
        <v>93</v>
      </c>
      <c r="R1292" s="1" t="s">
        <v>94</v>
      </c>
      <c r="S1292" s="1" t="s">
        <v>54</v>
      </c>
      <c r="T1292" s="1" t="s">
        <v>42</v>
      </c>
      <c r="U1292" s="1" t="s">
        <v>43</v>
      </c>
      <c r="V1292" s="1" t="s">
        <v>55</v>
      </c>
      <c r="W1292" s="1" t="s">
        <v>56</v>
      </c>
      <c r="X1292" s="1" t="s">
        <v>43</v>
      </c>
      <c r="Y1292" s="2">
        <v>1092000</v>
      </c>
      <c r="Z1292" s="1" t="s">
        <v>46</v>
      </c>
      <c r="AA1292" s="1" t="s">
        <v>131</v>
      </c>
    </row>
    <row r="1293" spans="1:27" x14ac:dyDescent="0.25">
      <c r="A1293" s="1" t="s">
        <v>2171</v>
      </c>
      <c r="B1293" s="1" t="s">
        <v>2172</v>
      </c>
      <c r="C1293" s="1" t="s">
        <v>268</v>
      </c>
      <c r="D1293" s="1" t="s">
        <v>269</v>
      </c>
      <c r="E1293" s="1" t="s">
        <v>30</v>
      </c>
      <c r="F1293" s="1" t="s">
        <v>58</v>
      </c>
      <c r="G1293" s="1" t="s">
        <v>3838</v>
      </c>
      <c r="H1293" s="1" t="s">
        <v>3839</v>
      </c>
      <c r="I1293" s="1" t="s">
        <v>7</v>
      </c>
      <c r="J1293" s="1" t="s">
        <v>3829</v>
      </c>
      <c r="K1293" s="1" t="s">
        <v>522</v>
      </c>
      <c r="L1293" s="1" t="s">
        <v>523</v>
      </c>
      <c r="M1293" s="1" t="s">
        <v>3402</v>
      </c>
      <c r="N1293" s="2">
        <v>2629000</v>
      </c>
      <c r="O1293" s="1" t="s">
        <v>38</v>
      </c>
      <c r="P1293" s="2">
        <v>2629000</v>
      </c>
      <c r="Q1293" s="1" t="s">
        <v>93</v>
      </c>
      <c r="R1293" s="1" t="s">
        <v>94</v>
      </c>
      <c r="S1293" s="1" t="s">
        <v>54</v>
      </c>
      <c r="T1293" s="1" t="s">
        <v>42</v>
      </c>
      <c r="U1293" s="1" t="s">
        <v>43</v>
      </c>
      <c r="V1293" s="1" t="s">
        <v>55</v>
      </c>
      <c r="W1293" s="1" t="s">
        <v>56</v>
      </c>
      <c r="X1293" s="1" t="s">
        <v>43</v>
      </c>
      <c r="Y1293" s="2">
        <v>2629000</v>
      </c>
      <c r="Z1293" s="1" t="s">
        <v>46</v>
      </c>
      <c r="AA1293" s="1" t="s">
        <v>131</v>
      </c>
    </row>
    <row r="1294" spans="1:27" x14ac:dyDescent="0.25">
      <c r="A1294" s="1" t="s">
        <v>2171</v>
      </c>
      <c r="B1294" s="1" t="s">
        <v>2172</v>
      </c>
      <c r="C1294" s="1" t="s">
        <v>268</v>
      </c>
      <c r="D1294" s="1" t="s">
        <v>269</v>
      </c>
      <c r="E1294" s="1" t="s">
        <v>30</v>
      </c>
      <c r="F1294" s="1" t="s">
        <v>58</v>
      </c>
      <c r="G1294" s="1" t="s">
        <v>3840</v>
      </c>
      <c r="H1294" s="1" t="s">
        <v>3841</v>
      </c>
      <c r="I1294" s="1" t="s">
        <v>7</v>
      </c>
      <c r="J1294" s="1" t="s">
        <v>3842</v>
      </c>
      <c r="K1294" s="1" t="s">
        <v>316</v>
      </c>
      <c r="L1294" s="1" t="s">
        <v>317</v>
      </c>
      <c r="M1294" s="1" t="s">
        <v>3402</v>
      </c>
      <c r="N1294" s="2">
        <v>152000</v>
      </c>
      <c r="O1294" s="1" t="s">
        <v>38</v>
      </c>
      <c r="P1294" s="2">
        <v>152000</v>
      </c>
      <c r="Q1294" s="1" t="s">
        <v>93</v>
      </c>
      <c r="R1294" s="1" t="s">
        <v>94</v>
      </c>
      <c r="S1294" s="1" t="s">
        <v>54</v>
      </c>
      <c r="T1294" s="1" t="s">
        <v>42</v>
      </c>
      <c r="U1294" s="1" t="s">
        <v>43</v>
      </c>
      <c r="V1294" s="1" t="s">
        <v>55</v>
      </c>
      <c r="W1294" s="1" t="s">
        <v>56</v>
      </c>
      <c r="X1294" s="1" t="s">
        <v>43</v>
      </c>
      <c r="Y1294" s="2">
        <v>152000</v>
      </c>
      <c r="Z1294" s="1" t="s">
        <v>46</v>
      </c>
      <c r="AA1294" s="1" t="s">
        <v>131</v>
      </c>
    </row>
    <row r="1295" spans="1:27" x14ac:dyDescent="0.25">
      <c r="A1295" s="1" t="s">
        <v>2171</v>
      </c>
      <c r="B1295" s="1" t="s">
        <v>2172</v>
      </c>
      <c r="C1295" s="1" t="s">
        <v>268</v>
      </c>
      <c r="D1295" s="1" t="s">
        <v>269</v>
      </c>
      <c r="E1295" s="1" t="s">
        <v>30</v>
      </c>
      <c r="F1295" s="1" t="s">
        <v>58</v>
      </c>
      <c r="G1295" s="1" t="s">
        <v>3843</v>
      </c>
      <c r="H1295" s="1" t="s">
        <v>3844</v>
      </c>
      <c r="I1295" s="1" t="s">
        <v>7</v>
      </c>
      <c r="J1295" s="1" t="s">
        <v>3845</v>
      </c>
      <c r="K1295" s="1" t="s">
        <v>1195</v>
      </c>
      <c r="L1295" s="1" t="s">
        <v>1196</v>
      </c>
      <c r="M1295" s="1" t="s">
        <v>3402</v>
      </c>
      <c r="N1295" s="2">
        <v>422730</v>
      </c>
      <c r="O1295" s="1" t="s">
        <v>38</v>
      </c>
      <c r="P1295" s="2">
        <v>422730</v>
      </c>
      <c r="Q1295" s="1" t="s">
        <v>93</v>
      </c>
      <c r="R1295" s="1" t="s">
        <v>94</v>
      </c>
      <c r="S1295" s="1" t="s">
        <v>54</v>
      </c>
      <c r="T1295" s="1" t="s">
        <v>42</v>
      </c>
      <c r="U1295" s="1" t="s">
        <v>43</v>
      </c>
      <c r="V1295" s="1" t="s">
        <v>55</v>
      </c>
      <c r="W1295" s="1" t="s">
        <v>56</v>
      </c>
      <c r="X1295" s="1" t="s">
        <v>43</v>
      </c>
      <c r="Y1295" s="2">
        <v>422730</v>
      </c>
      <c r="Z1295" s="1" t="s">
        <v>46</v>
      </c>
      <c r="AA1295" s="1" t="s">
        <v>131</v>
      </c>
    </row>
    <row r="1296" spans="1:27" x14ac:dyDescent="0.25">
      <c r="A1296" s="1" t="s">
        <v>2171</v>
      </c>
      <c r="B1296" s="1" t="s">
        <v>2172</v>
      </c>
      <c r="C1296" s="1" t="s">
        <v>268</v>
      </c>
      <c r="D1296" s="1" t="s">
        <v>269</v>
      </c>
      <c r="E1296" s="1" t="s">
        <v>30</v>
      </c>
      <c r="F1296" s="1" t="s">
        <v>58</v>
      </c>
      <c r="G1296" s="1" t="s">
        <v>3846</v>
      </c>
      <c r="H1296" s="1" t="s">
        <v>3847</v>
      </c>
      <c r="I1296" s="1" t="s">
        <v>7</v>
      </c>
      <c r="J1296" s="1" t="s">
        <v>3842</v>
      </c>
      <c r="K1296" s="1" t="s">
        <v>316</v>
      </c>
      <c r="L1296" s="1" t="s">
        <v>317</v>
      </c>
      <c r="M1296" s="1" t="s">
        <v>3402</v>
      </c>
      <c r="N1296" s="2">
        <v>266400</v>
      </c>
      <c r="O1296" s="1" t="s">
        <v>38</v>
      </c>
      <c r="P1296" s="2">
        <v>266400</v>
      </c>
      <c r="Q1296" s="1" t="s">
        <v>93</v>
      </c>
      <c r="R1296" s="1" t="s">
        <v>94</v>
      </c>
      <c r="S1296" s="1" t="s">
        <v>54</v>
      </c>
      <c r="T1296" s="1" t="s">
        <v>42</v>
      </c>
      <c r="U1296" s="1" t="s">
        <v>43</v>
      </c>
      <c r="V1296" s="1" t="s">
        <v>55</v>
      </c>
      <c r="W1296" s="1" t="s">
        <v>56</v>
      </c>
      <c r="X1296" s="1" t="s">
        <v>43</v>
      </c>
      <c r="Y1296" s="2">
        <v>266400</v>
      </c>
      <c r="Z1296" s="1" t="s">
        <v>46</v>
      </c>
      <c r="AA1296" s="1" t="s">
        <v>131</v>
      </c>
    </row>
    <row r="1297" spans="1:27" x14ac:dyDescent="0.25">
      <c r="A1297" s="1" t="s">
        <v>2171</v>
      </c>
      <c r="B1297" s="1" t="s">
        <v>2172</v>
      </c>
      <c r="C1297" s="1" t="s">
        <v>268</v>
      </c>
      <c r="D1297" s="1" t="s">
        <v>269</v>
      </c>
      <c r="E1297" s="1" t="s">
        <v>30</v>
      </c>
      <c r="F1297" s="1" t="s">
        <v>58</v>
      </c>
      <c r="G1297" s="1" t="s">
        <v>3848</v>
      </c>
      <c r="H1297" s="1" t="s">
        <v>3849</v>
      </c>
      <c r="I1297" s="1" t="s">
        <v>7</v>
      </c>
      <c r="J1297" s="1" t="s">
        <v>3845</v>
      </c>
      <c r="K1297" s="1" t="s">
        <v>1195</v>
      </c>
      <c r="L1297" s="1" t="s">
        <v>1196</v>
      </c>
      <c r="M1297" s="1" t="s">
        <v>3402</v>
      </c>
      <c r="N1297" s="2">
        <v>180000</v>
      </c>
      <c r="O1297" s="1" t="s">
        <v>38</v>
      </c>
      <c r="P1297" s="2">
        <v>180000</v>
      </c>
      <c r="Q1297" s="1" t="s">
        <v>93</v>
      </c>
      <c r="R1297" s="1" t="s">
        <v>94</v>
      </c>
      <c r="S1297" s="1" t="s">
        <v>54</v>
      </c>
      <c r="T1297" s="1" t="s">
        <v>42</v>
      </c>
      <c r="U1297" s="1" t="s">
        <v>43</v>
      </c>
      <c r="V1297" s="1" t="s">
        <v>55</v>
      </c>
      <c r="W1297" s="1" t="s">
        <v>56</v>
      </c>
      <c r="X1297" s="1" t="s">
        <v>43</v>
      </c>
      <c r="Y1297" s="2">
        <v>180000</v>
      </c>
      <c r="Z1297" s="1" t="s">
        <v>46</v>
      </c>
      <c r="AA1297" s="1" t="s">
        <v>131</v>
      </c>
    </row>
    <row r="1298" spans="1:27" x14ac:dyDescent="0.25">
      <c r="A1298" s="1" t="s">
        <v>2171</v>
      </c>
      <c r="B1298" s="1" t="s">
        <v>2172</v>
      </c>
      <c r="C1298" s="1" t="s">
        <v>268</v>
      </c>
      <c r="D1298" s="1" t="s">
        <v>269</v>
      </c>
      <c r="E1298" s="1" t="s">
        <v>30</v>
      </c>
      <c r="F1298" s="1" t="s">
        <v>58</v>
      </c>
      <c r="G1298" s="1" t="s">
        <v>3850</v>
      </c>
      <c r="H1298" s="1" t="s">
        <v>3851</v>
      </c>
      <c r="I1298" s="1" t="s">
        <v>7</v>
      </c>
      <c r="J1298" s="1" t="s">
        <v>3842</v>
      </c>
      <c r="K1298" s="1" t="s">
        <v>316</v>
      </c>
      <c r="L1298" s="1" t="s">
        <v>317</v>
      </c>
      <c r="M1298" s="1" t="s">
        <v>3402</v>
      </c>
      <c r="N1298" s="2">
        <v>4770000</v>
      </c>
      <c r="O1298" s="1" t="s">
        <v>38</v>
      </c>
      <c r="P1298" s="2">
        <v>4770000</v>
      </c>
      <c r="Q1298" s="1" t="s">
        <v>93</v>
      </c>
      <c r="R1298" s="1" t="s">
        <v>94</v>
      </c>
      <c r="S1298" s="1" t="s">
        <v>54</v>
      </c>
      <c r="T1298" s="1" t="s">
        <v>42</v>
      </c>
      <c r="U1298" s="1" t="s">
        <v>43</v>
      </c>
      <c r="V1298" s="1" t="s">
        <v>55</v>
      </c>
      <c r="W1298" s="1" t="s">
        <v>56</v>
      </c>
      <c r="X1298" s="1" t="s">
        <v>43</v>
      </c>
      <c r="Y1298" s="2">
        <v>4770000</v>
      </c>
      <c r="Z1298" s="1" t="s">
        <v>46</v>
      </c>
      <c r="AA1298" s="1" t="s">
        <v>131</v>
      </c>
    </row>
    <row r="1299" spans="1:27" x14ac:dyDescent="0.25">
      <c r="A1299" s="1" t="s">
        <v>2171</v>
      </c>
      <c r="B1299" s="1" t="s">
        <v>2172</v>
      </c>
      <c r="C1299" s="1" t="s">
        <v>268</v>
      </c>
      <c r="D1299" s="1" t="s">
        <v>269</v>
      </c>
      <c r="E1299" s="1" t="s">
        <v>30</v>
      </c>
      <c r="F1299" s="1" t="s">
        <v>58</v>
      </c>
      <c r="G1299" s="1" t="s">
        <v>3852</v>
      </c>
      <c r="H1299" s="1" t="s">
        <v>3853</v>
      </c>
      <c r="I1299" s="1" t="s">
        <v>7</v>
      </c>
      <c r="J1299" s="1" t="s">
        <v>3842</v>
      </c>
      <c r="K1299" s="1" t="s">
        <v>316</v>
      </c>
      <c r="L1299" s="1" t="s">
        <v>317</v>
      </c>
      <c r="M1299" s="1" t="s">
        <v>3402</v>
      </c>
      <c r="N1299" s="2">
        <v>694980</v>
      </c>
      <c r="O1299" s="1" t="s">
        <v>38</v>
      </c>
      <c r="P1299" s="2">
        <v>694980</v>
      </c>
      <c r="Q1299" s="1" t="s">
        <v>93</v>
      </c>
      <c r="R1299" s="1" t="s">
        <v>94</v>
      </c>
      <c r="S1299" s="1" t="s">
        <v>54</v>
      </c>
      <c r="T1299" s="1" t="s">
        <v>42</v>
      </c>
      <c r="U1299" s="1" t="s">
        <v>43</v>
      </c>
      <c r="V1299" s="1" t="s">
        <v>55</v>
      </c>
      <c r="W1299" s="1" t="s">
        <v>56</v>
      </c>
      <c r="X1299" s="1" t="s">
        <v>43</v>
      </c>
      <c r="Y1299" s="2">
        <v>694980</v>
      </c>
      <c r="Z1299" s="1" t="s">
        <v>46</v>
      </c>
      <c r="AA1299" s="1" t="s">
        <v>131</v>
      </c>
    </row>
    <row r="1300" spans="1:27" x14ac:dyDescent="0.25">
      <c r="A1300" s="1" t="s">
        <v>2171</v>
      </c>
      <c r="B1300" s="1" t="s">
        <v>2172</v>
      </c>
      <c r="C1300" s="1" t="s">
        <v>268</v>
      </c>
      <c r="D1300" s="1" t="s">
        <v>269</v>
      </c>
      <c r="E1300" s="1" t="s">
        <v>30</v>
      </c>
      <c r="F1300" s="1" t="s">
        <v>58</v>
      </c>
      <c r="G1300" s="1" t="s">
        <v>3854</v>
      </c>
      <c r="H1300" s="1" t="s">
        <v>3855</v>
      </c>
      <c r="I1300" s="1" t="s">
        <v>7</v>
      </c>
      <c r="J1300" s="1" t="s">
        <v>3845</v>
      </c>
      <c r="K1300" s="1" t="s">
        <v>1195</v>
      </c>
      <c r="L1300" s="1" t="s">
        <v>1196</v>
      </c>
      <c r="M1300" s="1" t="s">
        <v>3402</v>
      </c>
      <c r="N1300" s="2">
        <v>36480</v>
      </c>
      <c r="O1300" s="1" t="s">
        <v>38</v>
      </c>
      <c r="P1300" s="2">
        <v>36480</v>
      </c>
      <c r="Q1300" s="1" t="s">
        <v>93</v>
      </c>
      <c r="R1300" s="1" t="s">
        <v>94</v>
      </c>
      <c r="S1300" s="1" t="s">
        <v>54</v>
      </c>
      <c r="T1300" s="1" t="s">
        <v>42</v>
      </c>
      <c r="U1300" s="1" t="s">
        <v>43</v>
      </c>
      <c r="V1300" s="1" t="s">
        <v>55</v>
      </c>
      <c r="W1300" s="1" t="s">
        <v>56</v>
      </c>
      <c r="X1300" s="1" t="s">
        <v>43</v>
      </c>
      <c r="Y1300" s="2">
        <v>36480</v>
      </c>
      <c r="Z1300" s="1" t="s">
        <v>46</v>
      </c>
      <c r="AA1300" s="1" t="s">
        <v>131</v>
      </c>
    </row>
    <row r="1301" spans="1:27" x14ac:dyDescent="0.25">
      <c r="A1301" s="1" t="s">
        <v>2171</v>
      </c>
      <c r="B1301" s="1" t="s">
        <v>2172</v>
      </c>
      <c r="C1301" s="1" t="s">
        <v>268</v>
      </c>
      <c r="D1301" s="1" t="s">
        <v>269</v>
      </c>
      <c r="E1301" s="1" t="s">
        <v>30</v>
      </c>
      <c r="F1301" s="1" t="s">
        <v>58</v>
      </c>
      <c r="G1301" s="1" t="s">
        <v>3856</v>
      </c>
      <c r="H1301" s="1" t="s">
        <v>3857</v>
      </c>
      <c r="I1301" s="1" t="s">
        <v>7</v>
      </c>
      <c r="J1301" s="1" t="s">
        <v>3845</v>
      </c>
      <c r="K1301" s="1" t="s">
        <v>1195</v>
      </c>
      <c r="L1301" s="1" t="s">
        <v>1196</v>
      </c>
      <c r="M1301" s="1" t="s">
        <v>3402</v>
      </c>
      <c r="N1301" s="2">
        <v>348208</v>
      </c>
      <c r="O1301" s="1" t="s">
        <v>38</v>
      </c>
      <c r="P1301" s="2">
        <v>348208</v>
      </c>
      <c r="Q1301" s="1" t="s">
        <v>93</v>
      </c>
      <c r="R1301" s="1" t="s">
        <v>94</v>
      </c>
      <c r="S1301" s="1" t="s">
        <v>54</v>
      </c>
      <c r="T1301" s="1" t="s">
        <v>42</v>
      </c>
      <c r="U1301" s="1" t="s">
        <v>43</v>
      </c>
      <c r="V1301" s="1" t="s">
        <v>55</v>
      </c>
      <c r="W1301" s="1" t="s">
        <v>56</v>
      </c>
      <c r="X1301" s="1" t="s">
        <v>43</v>
      </c>
      <c r="Y1301" s="2">
        <v>348208</v>
      </c>
      <c r="Z1301" s="1" t="s">
        <v>46</v>
      </c>
      <c r="AA1301" s="1" t="s">
        <v>131</v>
      </c>
    </row>
    <row r="1302" spans="1:27" x14ac:dyDescent="0.25">
      <c r="A1302" s="1" t="s">
        <v>2171</v>
      </c>
      <c r="B1302" s="1" t="s">
        <v>2172</v>
      </c>
      <c r="C1302" s="1" t="s">
        <v>268</v>
      </c>
      <c r="D1302" s="1" t="s">
        <v>269</v>
      </c>
      <c r="E1302" s="1" t="s">
        <v>30</v>
      </c>
      <c r="F1302" s="1" t="s">
        <v>58</v>
      </c>
      <c r="G1302" s="1" t="s">
        <v>3858</v>
      </c>
      <c r="H1302" s="1" t="s">
        <v>3859</v>
      </c>
      <c r="I1302" s="1" t="s">
        <v>7</v>
      </c>
      <c r="J1302" s="1" t="s">
        <v>3860</v>
      </c>
      <c r="K1302" s="1" t="s">
        <v>1195</v>
      </c>
      <c r="L1302" s="1" t="s">
        <v>1196</v>
      </c>
      <c r="M1302" s="1" t="s">
        <v>3402</v>
      </c>
      <c r="N1302" s="2">
        <v>720000</v>
      </c>
      <c r="O1302" s="1" t="s">
        <v>38</v>
      </c>
      <c r="P1302" s="2">
        <v>720000</v>
      </c>
      <c r="Q1302" s="1" t="s">
        <v>93</v>
      </c>
      <c r="R1302" s="1" t="s">
        <v>94</v>
      </c>
      <c r="S1302" s="1" t="s">
        <v>54</v>
      </c>
      <c r="T1302" s="1" t="s">
        <v>42</v>
      </c>
      <c r="U1302" s="1" t="s">
        <v>43</v>
      </c>
      <c r="V1302" s="1" t="s">
        <v>55</v>
      </c>
      <c r="W1302" s="1" t="s">
        <v>56</v>
      </c>
      <c r="X1302" s="1" t="s">
        <v>43</v>
      </c>
      <c r="Y1302" s="2">
        <v>720000</v>
      </c>
      <c r="Z1302" s="1" t="s">
        <v>46</v>
      </c>
      <c r="AA1302" s="1" t="s">
        <v>131</v>
      </c>
    </row>
    <row r="1303" spans="1:27" x14ac:dyDescent="0.25">
      <c r="A1303" s="1" t="s">
        <v>2171</v>
      </c>
      <c r="B1303" s="1" t="s">
        <v>2172</v>
      </c>
      <c r="C1303" s="1" t="s">
        <v>268</v>
      </c>
      <c r="D1303" s="1" t="s">
        <v>269</v>
      </c>
      <c r="E1303" s="1" t="s">
        <v>30</v>
      </c>
      <c r="F1303" s="1" t="s">
        <v>58</v>
      </c>
      <c r="G1303" s="1" t="s">
        <v>3861</v>
      </c>
      <c r="H1303" s="1" t="s">
        <v>3862</v>
      </c>
      <c r="I1303" s="1" t="s">
        <v>7</v>
      </c>
      <c r="J1303" s="1" t="s">
        <v>3863</v>
      </c>
      <c r="K1303" s="1" t="s">
        <v>888</v>
      </c>
      <c r="L1303" s="1" t="s">
        <v>889</v>
      </c>
      <c r="M1303" s="1" t="s">
        <v>3402</v>
      </c>
      <c r="N1303" s="2">
        <v>197000</v>
      </c>
      <c r="O1303" s="1" t="s">
        <v>38</v>
      </c>
      <c r="P1303" s="2">
        <v>197000</v>
      </c>
      <c r="Q1303" s="1" t="s">
        <v>93</v>
      </c>
      <c r="R1303" s="1" t="s">
        <v>94</v>
      </c>
      <c r="S1303" s="1" t="s">
        <v>54</v>
      </c>
      <c r="T1303" s="1" t="s">
        <v>42</v>
      </c>
      <c r="U1303" s="1" t="s">
        <v>43</v>
      </c>
      <c r="V1303" s="1" t="s">
        <v>55</v>
      </c>
      <c r="W1303" s="1" t="s">
        <v>56</v>
      </c>
      <c r="X1303" s="1" t="s">
        <v>43</v>
      </c>
      <c r="Y1303" s="2">
        <v>197000</v>
      </c>
      <c r="Z1303" s="1" t="s">
        <v>46</v>
      </c>
      <c r="AA1303" s="1" t="s">
        <v>131</v>
      </c>
    </row>
    <row r="1304" spans="1:27" x14ac:dyDescent="0.25">
      <c r="A1304" s="1" t="s">
        <v>2171</v>
      </c>
      <c r="B1304" s="1" t="s">
        <v>2172</v>
      </c>
      <c r="C1304" s="1" t="s">
        <v>268</v>
      </c>
      <c r="D1304" s="1" t="s">
        <v>269</v>
      </c>
      <c r="E1304" s="1" t="s">
        <v>30</v>
      </c>
      <c r="F1304" s="1" t="s">
        <v>58</v>
      </c>
      <c r="G1304" s="1" t="s">
        <v>3864</v>
      </c>
      <c r="H1304" s="1" t="s">
        <v>3865</v>
      </c>
      <c r="I1304" s="1" t="s">
        <v>7</v>
      </c>
      <c r="J1304" s="1" t="s">
        <v>3866</v>
      </c>
      <c r="K1304" s="1" t="s">
        <v>3793</v>
      </c>
      <c r="L1304" s="1" t="s">
        <v>3794</v>
      </c>
      <c r="M1304" s="1" t="s">
        <v>3402</v>
      </c>
      <c r="N1304" s="2">
        <v>64247.59</v>
      </c>
      <c r="O1304" s="1" t="s">
        <v>38</v>
      </c>
      <c r="P1304" s="2">
        <v>64247.59</v>
      </c>
      <c r="Q1304" s="1" t="s">
        <v>93</v>
      </c>
      <c r="R1304" s="1" t="s">
        <v>94</v>
      </c>
      <c r="S1304" s="1" t="s">
        <v>54</v>
      </c>
      <c r="T1304" s="1" t="s">
        <v>42</v>
      </c>
      <c r="U1304" s="1" t="s">
        <v>43</v>
      </c>
      <c r="V1304" s="1" t="s">
        <v>55</v>
      </c>
      <c r="W1304" s="1" t="s">
        <v>56</v>
      </c>
      <c r="X1304" s="1" t="s">
        <v>43</v>
      </c>
      <c r="Y1304" s="2">
        <v>64247.59</v>
      </c>
      <c r="Z1304" s="1" t="s">
        <v>46</v>
      </c>
      <c r="AA1304" s="1" t="s">
        <v>131</v>
      </c>
    </row>
    <row r="1305" spans="1:27" x14ac:dyDescent="0.25">
      <c r="A1305" s="1" t="s">
        <v>2171</v>
      </c>
      <c r="B1305" s="1" t="s">
        <v>2172</v>
      </c>
      <c r="C1305" s="1" t="s">
        <v>268</v>
      </c>
      <c r="D1305" s="1" t="s">
        <v>269</v>
      </c>
      <c r="E1305" s="1" t="s">
        <v>30</v>
      </c>
      <c r="F1305" s="1" t="s">
        <v>58</v>
      </c>
      <c r="G1305" s="1" t="s">
        <v>3867</v>
      </c>
      <c r="H1305" s="1" t="s">
        <v>3868</v>
      </c>
      <c r="I1305" s="1" t="s">
        <v>7</v>
      </c>
      <c r="J1305" s="1" t="s">
        <v>3866</v>
      </c>
      <c r="K1305" s="1" t="s">
        <v>3793</v>
      </c>
      <c r="L1305" s="1" t="s">
        <v>3794</v>
      </c>
      <c r="M1305" s="1" t="s">
        <v>3402</v>
      </c>
      <c r="N1305" s="2">
        <v>100150.66</v>
      </c>
      <c r="O1305" s="1" t="s">
        <v>38</v>
      </c>
      <c r="P1305" s="2">
        <v>100150.66</v>
      </c>
      <c r="Q1305" s="1" t="s">
        <v>93</v>
      </c>
      <c r="R1305" s="1" t="s">
        <v>94</v>
      </c>
      <c r="S1305" s="1" t="s">
        <v>54</v>
      </c>
      <c r="T1305" s="1" t="s">
        <v>42</v>
      </c>
      <c r="U1305" s="1" t="s">
        <v>43</v>
      </c>
      <c r="V1305" s="1" t="s">
        <v>55</v>
      </c>
      <c r="W1305" s="1" t="s">
        <v>56</v>
      </c>
      <c r="X1305" s="1" t="s">
        <v>43</v>
      </c>
      <c r="Y1305" s="2">
        <v>100150.66</v>
      </c>
      <c r="Z1305" s="1" t="s">
        <v>46</v>
      </c>
      <c r="AA1305" s="1" t="s">
        <v>131</v>
      </c>
    </row>
    <row r="1306" spans="1:27" x14ac:dyDescent="0.25">
      <c r="A1306" s="1" t="s">
        <v>2171</v>
      </c>
      <c r="B1306" s="1" t="s">
        <v>2172</v>
      </c>
      <c r="C1306" s="1" t="s">
        <v>268</v>
      </c>
      <c r="D1306" s="1" t="s">
        <v>269</v>
      </c>
      <c r="E1306" s="1" t="s">
        <v>30</v>
      </c>
      <c r="F1306" s="1" t="s">
        <v>58</v>
      </c>
      <c r="G1306" s="1" t="s">
        <v>3869</v>
      </c>
      <c r="H1306" s="1" t="s">
        <v>3870</v>
      </c>
      <c r="I1306" s="1" t="s">
        <v>7</v>
      </c>
      <c r="J1306" s="1" t="s">
        <v>3845</v>
      </c>
      <c r="K1306" s="1" t="s">
        <v>1195</v>
      </c>
      <c r="L1306" s="1" t="s">
        <v>1196</v>
      </c>
      <c r="M1306" s="1" t="s">
        <v>3402</v>
      </c>
      <c r="N1306" s="2">
        <v>270000</v>
      </c>
      <c r="O1306" s="1" t="s">
        <v>38</v>
      </c>
      <c r="P1306" s="2">
        <v>270000</v>
      </c>
      <c r="Q1306" s="1" t="s">
        <v>93</v>
      </c>
      <c r="R1306" s="1" t="s">
        <v>94</v>
      </c>
      <c r="S1306" s="1" t="s">
        <v>54</v>
      </c>
      <c r="T1306" s="1" t="s">
        <v>42</v>
      </c>
      <c r="U1306" s="1" t="s">
        <v>43</v>
      </c>
      <c r="V1306" s="1" t="s">
        <v>55</v>
      </c>
      <c r="W1306" s="1" t="s">
        <v>56</v>
      </c>
      <c r="X1306" s="1" t="s">
        <v>43</v>
      </c>
      <c r="Y1306" s="2">
        <v>270000</v>
      </c>
      <c r="Z1306" s="1" t="s">
        <v>46</v>
      </c>
      <c r="AA1306" s="1" t="s">
        <v>131</v>
      </c>
    </row>
    <row r="1307" spans="1:27" x14ac:dyDescent="0.25">
      <c r="A1307" s="1" t="s">
        <v>2171</v>
      </c>
      <c r="B1307" s="1" t="s">
        <v>2172</v>
      </c>
      <c r="C1307" s="1" t="s">
        <v>268</v>
      </c>
      <c r="D1307" s="1" t="s">
        <v>269</v>
      </c>
      <c r="E1307" s="1" t="s">
        <v>30</v>
      </c>
      <c r="F1307" s="1" t="s">
        <v>58</v>
      </c>
      <c r="G1307" s="1" t="s">
        <v>3871</v>
      </c>
      <c r="H1307" s="1" t="s">
        <v>3872</v>
      </c>
      <c r="I1307" s="1" t="s">
        <v>7</v>
      </c>
      <c r="J1307" s="1" t="s">
        <v>3873</v>
      </c>
      <c r="K1307" s="1" t="s">
        <v>3793</v>
      </c>
      <c r="L1307" s="1" t="s">
        <v>3794</v>
      </c>
      <c r="M1307" s="1" t="s">
        <v>3402</v>
      </c>
      <c r="N1307" s="2">
        <v>88000</v>
      </c>
      <c r="O1307" s="1" t="s">
        <v>38</v>
      </c>
      <c r="P1307" s="2">
        <v>88000</v>
      </c>
      <c r="Q1307" s="1" t="s">
        <v>93</v>
      </c>
      <c r="R1307" s="1" t="s">
        <v>94</v>
      </c>
      <c r="S1307" s="1" t="s">
        <v>54</v>
      </c>
      <c r="T1307" s="1" t="s">
        <v>42</v>
      </c>
      <c r="U1307" s="1" t="s">
        <v>43</v>
      </c>
      <c r="V1307" s="1" t="s">
        <v>55</v>
      </c>
      <c r="W1307" s="1" t="s">
        <v>56</v>
      </c>
      <c r="X1307" s="1" t="s">
        <v>43</v>
      </c>
      <c r="Y1307" s="2">
        <v>88000</v>
      </c>
      <c r="Z1307" s="1" t="s">
        <v>46</v>
      </c>
      <c r="AA1307" s="1" t="s">
        <v>131</v>
      </c>
    </row>
    <row r="1308" spans="1:27" x14ac:dyDescent="0.25">
      <c r="A1308" s="1" t="s">
        <v>2171</v>
      </c>
      <c r="B1308" s="1" t="s">
        <v>2172</v>
      </c>
      <c r="C1308" s="1" t="s">
        <v>268</v>
      </c>
      <c r="D1308" s="1" t="s">
        <v>269</v>
      </c>
      <c r="E1308" s="1" t="s">
        <v>30</v>
      </c>
      <c r="F1308" s="1" t="s">
        <v>58</v>
      </c>
      <c r="G1308" s="1" t="s">
        <v>3874</v>
      </c>
      <c r="H1308" s="1" t="s">
        <v>3875</v>
      </c>
      <c r="I1308" s="1" t="s">
        <v>7</v>
      </c>
      <c r="J1308" s="1" t="s">
        <v>3845</v>
      </c>
      <c r="K1308" s="1" t="s">
        <v>1195</v>
      </c>
      <c r="L1308" s="1" t="s">
        <v>1196</v>
      </c>
      <c r="M1308" s="1" t="s">
        <v>3402</v>
      </c>
      <c r="N1308" s="2">
        <v>376000</v>
      </c>
      <c r="O1308" s="1" t="s">
        <v>38</v>
      </c>
      <c r="P1308" s="2">
        <v>376000</v>
      </c>
      <c r="Q1308" s="1" t="s">
        <v>93</v>
      </c>
      <c r="R1308" s="1" t="s">
        <v>94</v>
      </c>
      <c r="S1308" s="1" t="s">
        <v>54</v>
      </c>
      <c r="T1308" s="1" t="s">
        <v>42</v>
      </c>
      <c r="U1308" s="1" t="s">
        <v>43</v>
      </c>
      <c r="V1308" s="1" t="s">
        <v>55</v>
      </c>
      <c r="W1308" s="1" t="s">
        <v>56</v>
      </c>
      <c r="X1308" s="1" t="s">
        <v>43</v>
      </c>
      <c r="Y1308" s="2">
        <v>376000</v>
      </c>
      <c r="Z1308" s="1" t="s">
        <v>46</v>
      </c>
      <c r="AA1308" s="1" t="s">
        <v>131</v>
      </c>
    </row>
    <row r="1309" spans="1:27" x14ac:dyDescent="0.25">
      <c r="A1309" s="1" t="s">
        <v>2171</v>
      </c>
      <c r="B1309" s="1" t="s">
        <v>2172</v>
      </c>
      <c r="C1309" s="1" t="s">
        <v>268</v>
      </c>
      <c r="D1309" s="1" t="s">
        <v>269</v>
      </c>
      <c r="E1309" s="1" t="s">
        <v>30</v>
      </c>
      <c r="F1309" s="1" t="s">
        <v>58</v>
      </c>
      <c r="G1309" s="1" t="s">
        <v>3876</v>
      </c>
      <c r="H1309" s="1" t="s">
        <v>3877</v>
      </c>
      <c r="I1309" s="1" t="s">
        <v>7</v>
      </c>
      <c r="J1309" s="1" t="s">
        <v>3878</v>
      </c>
      <c r="K1309" s="1" t="s">
        <v>3428</v>
      </c>
      <c r="L1309" s="1" t="s">
        <v>3429</v>
      </c>
      <c r="M1309" s="1" t="s">
        <v>3402</v>
      </c>
      <c r="N1309" s="2">
        <v>1137600</v>
      </c>
      <c r="O1309" s="1" t="s">
        <v>38</v>
      </c>
      <c r="P1309" s="2">
        <v>1137600</v>
      </c>
      <c r="Q1309" s="1" t="s">
        <v>93</v>
      </c>
      <c r="R1309" s="1" t="s">
        <v>94</v>
      </c>
      <c r="S1309" s="1" t="s">
        <v>54</v>
      </c>
      <c r="T1309" s="1" t="s">
        <v>42</v>
      </c>
      <c r="U1309" s="1" t="s">
        <v>43</v>
      </c>
      <c r="V1309" s="1" t="s">
        <v>55</v>
      </c>
      <c r="W1309" s="1" t="s">
        <v>56</v>
      </c>
      <c r="X1309" s="1" t="s">
        <v>43</v>
      </c>
      <c r="Y1309" s="2">
        <v>1137600</v>
      </c>
      <c r="Z1309" s="1" t="s">
        <v>46</v>
      </c>
      <c r="AA1309" s="1" t="s">
        <v>131</v>
      </c>
    </row>
    <row r="1310" spans="1:27" x14ac:dyDescent="0.25">
      <c r="A1310" s="1" t="s">
        <v>2171</v>
      </c>
      <c r="B1310" s="1" t="s">
        <v>2172</v>
      </c>
      <c r="C1310" s="1" t="s">
        <v>268</v>
      </c>
      <c r="D1310" s="1" t="s">
        <v>269</v>
      </c>
      <c r="E1310" s="1" t="s">
        <v>30</v>
      </c>
      <c r="F1310" s="1" t="s">
        <v>58</v>
      </c>
      <c r="G1310" s="1" t="s">
        <v>3879</v>
      </c>
      <c r="H1310" s="1" t="s">
        <v>3880</v>
      </c>
      <c r="I1310" s="1" t="s">
        <v>7</v>
      </c>
      <c r="J1310" s="1" t="s">
        <v>3878</v>
      </c>
      <c r="K1310" s="1" t="s">
        <v>3428</v>
      </c>
      <c r="L1310" s="1" t="s">
        <v>3429</v>
      </c>
      <c r="M1310" s="1" t="s">
        <v>3402</v>
      </c>
      <c r="N1310" s="2">
        <v>990000</v>
      </c>
      <c r="O1310" s="1" t="s">
        <v>38</v>
      </c>
      <c r="P1310" s="2">
        <v>990000</v>
      </c>
      <c r="Q1310" s="1" t="s">
        <v>93</v>
      </c>
      <c r="R1310" s="1" t="s">
        <v>94</v>
      </c>
      <c r="S1310" s="1" t="s">
        <v>54</v>
      </c>
      <c r="T1310" s="1" t="s">
        <v>42</v>
      </c>
      <c r="U1310" s="1" t="s">
        <v>43</v>
      </c>
      <c r="V1310" s="1" t="s">
        <v>55</v>
      </c>
      <c r="W1310" s="1" t="s">
        <v>56</v>
      </c>
      <c r="X1310" s="1" t="s">
        <v>43</v>
      </c>
      <c r="Y1310" s="2">
        <v>990000</v>
      </c>
      <c r="Z1310" s="1" t="s">
        <v>46</v>
      </c>
      <c r="AA1310" s="1" t="s">
        <v>131</v>
      </c>
    </row>
    <row r="1311" spans="1:27" x14ac:dyDescent="0.25">
      <c r="A1311" s="1" t="s">
        <v>2171</v>
      </c>
      <c r="B1311" s="1" t="s">
        <v>2172</v>
      </c>
      <c r="C1311" s="1" t="s">
        <v>268</v>
      </c>
      <c r="D1311" s="1" t="s">
        <v>269</v>
      </c>
      <c r="E1311" s="1" t="s">
        <v>30</v>
      </c>
      <c r="F1311" s="1" t="s">
        <v>58</v>
      </c>
      <c r="G1311" s="1" t="s">
        <v>3881</v>
      </c>
      <c r="H1311" s="1" t="s">
        <v>3882</v>
      </c>
      <c r="I1311" s="1" t="s">
        <v>7</v>
      </c>
      <c r="J1311" s="1" t="s">
        <v>3883</v>
      </c>
      <c r="K1311" s="1" t="s">
        <v>3428</v>
      </c>
      <c r="L1311" s="1" t="s">
        <v>3429</v>
      </c>
      <c r="M1311" s="1" t="s">
        <v>3402</v>
      </c>
      <c r="N1311" s="2">
        <v>8400</v>
      </c>
      <c r="O1311" s="1" t="s">
        <v>38</v>
      </c>
      <c r="P1311" s="2">
        <v>8400</v>
      </c>
      <c r="Q1311" s="1" t="s">
        <v>93</v>
      </c>
      <c r="R1311" s="1" t="s">
        <v>94</v>
      </c>
      <c r="S1311" s="1" t="s">
        <v>54</v>
      </c>
      <c r="T1311" s="1" t="s">
        <v>42</v>
      </c>
      <c r="U1311" s="1" t="s">
        <v>43</v>
      </c>
      <c r="V1311" s="1" t="s">
        <v>55</v>
      </c>
      <c r="W1311" s="1" t="s">
        <v>56</v>
      </c>
      <c r="X1311" s="1" t="s">
        <v>43</v>
      </c>
      <c r="Y1311" s="2">
        <v>8400</v>
      </c>
      <c r="Z1311" s="1" t="s">
        <v>46</v>
      </c>
      <c r="AA1311" s="1" t="s">
        <v>131</v>
      </c>
    </row>
    <row r="1312" spans="1:27" x14ac:dyDescent="0.25">
      <c r="A1312" s="1" t="s">
        <v>2171</v>
      </c>
      <c r="B1312" s="1" t="s">
        <v>2172</v>
      </c>
      <c r="C1312" s="1" t="s">
        <v>268</v>
      </c>
      <c r="D1312" s="1" t="s">
        <v>269</v>
      </c>
      <c r="E1312" s="1" t="s">
        <v>30</v>
      </c>
      <c r="F1312" s="1" t="s">
        <v>58</v>
      </c>
      <c r="G1312" s="1" t="s">
        <v>3884</v>
      </c>
      <c r="H1312" s="1" t="s">
        <v>3885</v>
      </c>
      <c r="I1312" s="1" t="s">
        <v>7</v>
      </c>
      <c r="J1312" s="1" t="s">
        <v>3845</v>
      </c>
      <c r="K1312" s="1" t="s">
        <v>1195</v>
      </c>
      <c r="L1312" s="1" t="s">
        <v>1196</v>
      </c>
      <c r="M1312" s="1" t="s">
        <v>3402</v>
      </c>
      <c r="N1312" s="2">
        <v>370000</v>
      </c>
      <c r="O1312" s="1" t="s">
        <v>38</v>
      </c>
      <c r="P1312" s="2">
        <v>370000</v>
      </c>
      <c r="Q1312" s="1" t="s">
        <v>93</v>
      </c>
      <c r="R1312" s="1" t="s">
        <v>94</v>
      </c>
      <c r="S1312" s="1" t="s">
        <v>54</v>
      </c>
      <c r="T1312" s="1" t="s">
        <v>42</v>
      </c>
      <c r="U1312" s="1" t="s">
        <v>43</v>
      </c>
      <c r="V1312" s="1" t="s">
        <v>55</v>
      </c>
      <c r="W1312" s="1" t="s">
        <v>56</v>
      </c>
      <c r="X1312" s="1" t="s">
        <v>43</v>
      </c>
      <c r="Y1312" s="2">
        <v>370000</v>
      </c>
      <c r="Z1312" s="1" t="s">
        <v>46</v>
      </c>
      <c r="AA1312" s="1" t="s">
        <v>131</v>
      </c>
    </row>
    <row r="1313" spans="1:27" x14ac:dyDescent="0.25">
      <c r="A1313" s="1" t="s">
        <v>2171</v>
      </c>
      <c r="B1313" s="1" t="s">
        <v>2172</v>
      </c>
      <c r="C1313" s="1" t="s">
        <v>268</v>
      </c>
      <c r="D1313" s="1" t="s">
        <v>269</v>
      </c>
      <c r="E1313" s="1" t="s">
        <v>30</v>
      </c>
      <c r="F1313" s="1" t="s">
        <v>58</v>
      </c>
      <c r="G1313" s="1" t="s">
        <v>3886</v>
      </c>
      <c r="H1313" s="1" t="s">
        <v>3887</v>
      </c>
      <c r="I1313" s="1" t="s">
        <v>7</v>
      </c>
      <c r="J1313" s="1" t="s">
        <v>3888</v>
      </c>
      <c r="K1313" s="1" t="s">
        <v>527</v>
      </c>
      <c r="L1313" s="1" t="s">
        <v>528</v>
      </c>
      <c r="M1313" s="1" t="s">
        <v>3402</v>
      </c>
      <c r="N1313" s="2">
        <v>684528000</v>
      </c>
      <c r="O1313" s="1" t="s">
        <v>38</v>
      </c>
      <c r="P1313" s="2">
        <v>684528000</v>
      </c>
      <c r="Q1313" s="1" t="s">
        <v>93</v>
      </c>
      <c r="R1313" s="1" t="s">
        <v>94</v>
      </c>
      <c r="S1313" s="1" t="s">
        <v>54</v>
      </c>
      <c r="T1313" s="1" t="s">
        <v>42</v>
      </c>
      <c r="U1313" s="1" t="s">
        <v>43</v>
      </c>
      <c r="V1313" s="1" t="s">
        <v>55</v>
      </c>
      <c r="W1313" s="1" t="s">
        <v>56</v>
      </c>
      <c r="X1313" s="1" t="s">
        <v>43</v>
      </c>
      <c r="Y1313" s="2">
        <v>684528000</v>
      </c>
      <c r="Z1313" s="1" t="s">
        <v>46</v>
      </c>
      <c r="AA1313" s="1" t="s">
        <v>131</v>
      </c>
    </row>
    <row r="1314" spans="1:27" x14ac:dyDescent="0.25">
      <c r="A1314" s="1" t="s">
        <v>2171</v>
      </c>
      <c r="B1314" s="1" t="s">
        <v>2172</v>
      </c>
      <c r="C1314" s="1" t="s">
        <v>268</v>
      </c>
      <c r="D1314" s="1" t="s">
        <v>269</v>
      </c>
      <c r="E1314" s="1" t="s">
        <v>30</v>
      </c>
      <c r="F1314" s="1" t="s">
        <v>58</v>
      </c>
      <c r="G1314" s="1" t="s">
        <v>3889</v>
      </c>
      <c r="H1314" s="1" t="s">
        <v>3890</v>
      </c>
      <c r="I1314" s="1" t="s">
        <v>7</v>
      </c>
      <c r="J1314" s="1" t="s">
        <v>3883</v>
      </c>
      <c r="K1314" s="1" t="s">
        <v>3428</v>
      </c>
      <c r="L1314" s="1" t="s">
        <v>3429</v>
      </c>
      <c r="M1314" s="1" t="s">
        <v>3402</v>
      </c>
      <c r="N1314" s="2">
        <v>130455</v>
      </c>
      <c r="O1314" s="1" t="s">
        <v>38</v>
      </c>
      <c r="P1314" s="2">
        <v>130455</v>
      </c>
      <c r="Q1314" s="1" t="s">
        <v>93</v>
      </c>
      <c r="R1314" s="1" t="s">
        <v>94</v>
      </c>
      <c r="S1314" s="1" t="s">
        <v>54</v>
      </c>
      <c r="T1314" s="1" t="s">
        <v>42</v>
      </c>
      <c r="U1314" s="1" t="s">
        <v>43</v>
      </c>
      <c r="V1314" s="1" t="s">
        <v>55</v>
      </c>
      <c r="W1314" s="1" t="s">
        <v>56</v>
      </c>
      <c r="X1314" s="1" t="s">
        <v>43</v>
      </c>
      <c r="Y1314" s="2">
        <v>130455</v>
      </c>
      <c r="Z1314" s="1" t="s">
        <v>46</v>
      </c>
      <c r="AA1314" s="1" t="s">
        <v>131</v>
      </c>
    </row>
    <row r="1315" spans="1:27" x14ac:dyDescent="0.25">
      <c r="A1315" s="1" t="s">
        <v>2171</v>
      </c>
      <c r="B1315" s="1" t="s">
        <v>2172</v>
      </c>
      <c r="C1315" s="1" t="s">
        <v>268</v>
      </c>
      <c r="D1315" s="1" t="s">
        <v>269</v>
      </c>
      <c r="E1315" s="1" t="s">
        <v>30</v>
      </c>
      <c r="F1315" s="1" t="s">
        <v>58</v>
      </c>
      <c r="G1315" s="1" t="s">
        <v>3891</v>
      </c>
      <c r="H1315" s="1" t="s">
        <v>3892</v>
      </c>
      <c r="I1315" s="1" t="s">
        <v>7</v>
      </c>
      <c r="J1315" s="1" t="s">
        <v>3883</v>
      </c>
      <c r="K1315" s="1" t="s">
        <v>3428</v>
      </c>
      <c r="L1315" s="1" t="s">
        <v>3429</v>
      </c>
      <c r="M1315" s="1" t="s">
        <v>3402</v>
      </c>
      <c r="N1315" s="2">
        <v>7875</v>
      </c>
      <c r="O1315" s="1" t="s">
        <v>38</v>
      </c>
      <c r="P1315" s="2">
        <v>7875</v>
      </c>
      <c r="Q1315" s="1" t="s">
        <v>93</v>
      </c>
      <c r="R1315" s="1" t="s">
        <v>94</v>
      </c>
      <c r="S1315" s="1" t="s">
        <v>54</v>
      </c>
      <c r="T1315" s="1" t="s">
        <v>42</v>
      </c>
      <c r="U1315" s="1" t="s">
        <v>43</v>
      </c>
      <c r="V1315" s="1" t="s">
        <v>55</v>
      </c>
      <c r="W1315" s="1" t="s">
        <v>56</v>
      </c>
      <c r="X1315" s="1" t="s">
        <v>43</v>
      </c>
      <c r="Y1315" s="2">
        <v>7875</v>
      </c>
      <c r="Z1315" s="1" t="s">
        <v>46</v>
      </c>
      <c r="AA1315" s="1" t="s">
        <v>131</v>
      </c>
    </row>
    <row r="1316" spans="1:27" x14ac:dyDescent="0.25">
      <c r="A1316" s="1" t="s">
        <v>2171</v>
      </c>
      <c r="B1316" s="1" t="s">
        <v>2172</v>
      </c>
      <c r="C1316" s="1" t="s">
        <v>268</v>
      </c>
      <c r="D1316" s="1" t="s">
        <v>269</v>
      </c>
      <c r="E1316" s="1" t="s">
        <v>30</v>
      </c>
      <c r="F1316" s="1" t="s">
        <v>58</v>
      </c>
      <c r="G1316" s="1" t="s">
        <v>3893</v>
      </c>
      <c r="H1316" s="1" t="s">
        <v>3894</v>
      </c>
      <c r="I1316" s="1" t="s">
        <v>7</v>
      </c>
      <c r="J1316" s="1" t="s">
        <v>3845</v>
      </c>
      <c r="K1316" s="1" t="s">
        <v>1195</v>
      </c>
      <c r="L1316" s="1" t="s">
        <v>1196</v>
      </c>
      <c r="M1316" s="1" t="s">
        <v>3402</v>
      </c>
      <c r="N1316" s="2">
        <v>700000</v>
      </c>
      <c r="O1316" s="1" t="s">
        <v>38</v>
      </c>
      <c r="P1316" s="2">
        <v>700000</v>
      </c>
      <c r="Q1316" s="1" t="s">
        <v>93</v>
      </c>
      <c r="R1316" s="1" t="s">
        <v>94</v>
      </c>
      <c r="S1316" s="1" t="s">
        <v>54</v>
      </c>
      <c r="T1316" s="1" t="s">
        <v>42</v>
      </c>
      <c r="U1316" s="1" t="s">
        <v>43</v>
      </c>
      <c r="V1316" s="1" t="s">
        <v>55</v>
      </c>
      <c r="W1316" s="1" t="s">
        <v>56</v>
      </c>
      <c r="X1316" s="1" t="s">
        <v>43</v>
      </c>
      <c r="Y1316" s="2">
        <v>700000</v>
      </c>
      <c r="Z1316" s="1" t="s">
        <v>46</v>
      </c>
      <c r="AA1316" s="1" t="s">
        <v>131</v>
      </c>
    </row>
    <row r="1317" spans="1:27" x14ac:dyDescent="0.25">
      <c r="A1317" s="1" t="s">
        <v>2171</v>
      </c>
      <c r="B1317" s="1" t="s">
        <v>2172</v>
      </c>
      <c r="C1317" s="1" t="s">
        <v>268</v>
      </c>
      <c r="D1317" s="1" t="s">
        <v>269</v>
      </c>
      <c r="E1317" s="1" t="s">
        <v>30</v>
      </c>
      <c r="F1317" s="1" t="s">
        <v>58</v>
      </c>
      <c r="G1317" s="1" t="s">
        <v>3895</v>
      </c>
      <c r="H1317" s="1" t="s">
        <v>3896</v>
      </c>
      <c r="I1317" s="1" t="s">
        <v>7</v>
      </c>
      <c r="J1317" s="1" t="s">
        <v>3897</v>
      </c>
      <c r="K1317" s="1" t="s">
        <v>3428</v>
      </c>
      <c r="L1317" s="1" t="s">
        <v>3429</v>
      </c>
      <c r="M1317" s="1" t="s">
        <v>3402</v>
      </c>
      <c r="N1317" s="2">
        <v>20532</v>
      </c>
      <c r="O1317" s="1" t="s">
        <v>38</v>
      </c>
      <c r="P1317" s="2">
        <v>20532</v>
      </c>
      <c r="Q1317" s="1" t="s">
        <v>93</v>
      </c>
      <c r="R1317" s="1" t="s">
        <v>94</v>
      </c>
      <c r="S1317" s="1" t="s">
        <v>54</v>
      </c>
      <c r="T1317" s="1" t="s">
        <v>42</v>
      </c>
      <c r="U1317" s="1" t="s">
        <v>43</v>
      </c>
      <c r="V1317" s="1" t="s">
        <v>55</v>
      </c>
      <c r="W1317" s="1" t="s">
        <v>56</v>
      </c>
      <c r="X1317" s="1" t="s">
        <v>43</v>
      </c>
      <c r="Y1317" s="2">
        <v>20532</v>
      </c>
      <c r="Z1317" s="1" t="s">
        <v>46</v>
      </c>
      <c r="AA1317" s="1" t="s">
        <v>131</v>
      </c>
    </row>
    <row r="1318" spans="1:27" x14ac:dyDescent="0.25">
      <c r="A1318" s="1" t="s">
        <v>2171</v>
      </c>
      <c r="B1318" s="1" t="s">
        <v>2172</v>
      </c>
      <c r="C1318" s="1" t="s">
        <v>268</v>
      </c>
      <c r="D1318" s="1" t="s">
        <v>269</v>
      </c>
      <c r="E1318" s="1" t="s">
        <v>30</v>
      </c>
      <c r="F1318" s="1" t="s">
        <v>58</v>
      </c>
      <c r="G1318" s="1" t="s">
        <v>3898</v>
      </c>
      <c r="H1318" s="1" t="s">
        <v>3899</v>
      </c>
      <c r="I1318" s="1" t="s">
        <v>7</v>
      </c>
      <c r="J1318" s="1" t="s">
        <v>3897</v>
      </c>
      <c r="K1318" s="1" t="s">
        <v>3428</v>
      </c>
      <c r="L1318" s="1" t="s">
        <v>3429</v>
      </c>
      <c r="M1318" s="1" t="s">
        <v>3402</v>
      </c>
      <c r="N1318" s="2">
        <v>15000</v>
      </c>
      <c r="O1318" s="1" t="s">
        <v>38</v>
      </c>
      <c r="P1318" s="2">
        <v>15000</v>
      </c>
      <c r="Q1318" s="1" t="s">
        <v>93</v>
      </c>
      <c r="R1318" s="1" t="s">
        <v>94</v>
      </c>
      <c r="S1318" s="1" t="s">
        <v>54</v>
      </c>
      <c r="T1318" s="1" t="s">
        <v>42</v>
      </c>
      <c r="U1318" s="1" t="s">
        <v>43</v>
      </c>
      <c r="V1318" s="1" t="s">
        <v>55</v>
      </c>
      <c r="W1318" s="1" t="s">
        <v>56</v>
      </c>
      <c r="X1318" s="1" t="s">
        <v>43</v>
      </c>
      <c r="Y1318" s="2">
        <v>15000</v>
      </c>
      <c r="Z1318" s="1" t="s">
        <v>46</v>
      </c>
      <c r="AA1318" s="1" t="s">
        <v>131</v>
      </c>
    </row>
    <row r="1319" spans="1:27" x14ac:dyDescent="0.25">
      <c r="A1319" s="1" t="s">
        <v>2171</v>
      </c>
      <c r="B1319" s="1" t="s">
        <v>2172</v>
      </c>
      <c r="C1319" s="1" t="s">
        <v>268</v>
      </c>
      <c r="D1319" s="1" t="s">
        <v>269</v>
      </c>
      <c r="E1319" s="1" t="s">
        <v>30</v>
      </c>
      <c r="F1319" s="1" t="s">
        <v>58</v>
      </c>
      <c r="G1319" s="1" t="s">
        <v>3900</v>
      </c>
      <c r="H1319" s="1" t="s">
        <v>3901</v>
      </c>
      <c r="I1319" s="1" t="s">
        <v>7</v>
      </c>
      <c r="J1319" s="1" t="s">
        <v>3902</v>
      </c>
      <c r="K1319" s="1" t="s">
        <v>3428</v>
      </c>
      <c r="L1319" s="1" t="s">
        <v>3429</v>
      </c>
      <c r="M1319" s="1" t="s">
        <v>3402</v>
      </c>
      <c r="N1319" s="2">
        <v>25056</v>
      </c>
      <c r="O1319" s="1" t="s">
        <v>38</v>
      </c>
      <c r="P1319" s="2">
        <v>25056</v>
      </c>
      <c r="Q1319" s="1" t="s">
        <v>93</v>
      </c>
      <c r="R1319" s="1" t="s">
        <v>94</v>
      </c>
      <c r="S1319" s="1" t="s">
        <v>54</v>
      </c>
      <c r="T1319" s="1" t="s">
        <v>42</v>
      </c>
      <c r="U1319" s="1" t="s">
        <v>43</v>
      </c>
      <c r="V1319" s="1" t="s">
        <v>55</v>
      </c>
      <c r="W1319" s="1" t="s">
        <v>56</v>
      </c>
      <c r="X1319" s="1" t="s">
        <v>43</v>
      </c>
      <c r="Y1319" s="2">
        <v>25056</v>
      </c>
      <c r="Z1319" s="1" t="s">
        <v>46</v>
      </c>
      <c r="AA1319" s="1" t="s">
        <v>131</v>
      </c>
    </row>
    <row r="1320" spans="1:27" x14ac:dyDescent="0.25">
      <c r="A1320" s="1" t="s">
        <v>2171</v>
      </c>
      <c r="B1320" s="1" t="s">
        <v>2172</v>
      </c>
      <c r="C1320" s="1" t="s">
        <v>268</v>
      </c>
      <c r="D1320" s="1" t="s">
        <v>269</v>
      </c>
      <c r="E1320" s="1" t="s">
        <v>30</v>
      </c>
      <c r="F1320" s="1" t="s">
        <v>58</v>
      </c>
      <c r="G1320" s="1" t="s">
        <v>3903</v>
      </c>
      <c r="H1320" s="1" t="s">
        <v>3904</v>
      </c>
      <c r="I1320" s="1" t="s">
        <v>7</v>
      </c>
      <c r="J1320" s="1" t="s">
        <v>3902</v>
      </c>
      <c r="K1320" s="1" t="s">
        <v>3428</v>
      </c>
      <c r="L1320" s="1" t="s">
        <v>3429</v>
      </c>
      <c r="M1320" s="1" t="s">
        <v>3402</v>
      </c>
      <c r="N1320" s="2">
        <v>15000</v>
      </c>
      <c r="O1320" s="1" t="s">
        <v>38</v>
      </c>
      <c r="P1320" s="2">
        <v>15000</v>
      </c>
      <c r="Q1320" s="1" t="s">
        <v>93</v>
      </c>
      <c r="R1320" s="1" t="s">
        <v>94</v>
      </c>
      <c r="S1320" s="1" t="s">
        <v>54</v>
      </c>
      <c r="T1320" s="1" t="s">
        <v>42</v>
      </c>
      <c r="U1320" s="1" t="s">
        <v>43</v>
      </c>
      <c r="V1320" s="1" t="s">
        <v>55</v>
      </c>
      <c r="W1320" s="1" t="s">
        <v>56</v>
      </c>
      <c r="X1320" s="1" t="s">
        <v>43</v>
      </c>
      <c r="Y1320" s="2">
        <v>15000</v>
      </c>
      <c r="Z1320" s="1" t="s">
        <v>46</v>
      </c>
      <c r="AA1320" s="1" t="s">
        <v>131</v>
      </c>
    </row>
    <row r="1321" spans="1:27" x14ac:dyDescent="0.25">
      <c r="A1321" s="1" t="s">
        <v>2171</v>
      </c>
      <c r="B1321" s="1" t="s">
        <v>2172</v>
      </c>
      <c r="C1321" s="1" t="s">
        <v>268</v>
      </c>
      <c r="D1321" s="1" t="s">
        <v>269</v>
      </c>
      <c r="E1321" s="1" t="s">
        <v>30</v>
      </c>
      <c r="F1321" s="1" t="s">
        <v>58</v>
      </c>
      <c r="G1321" s="1" t="s">
        <v>3905</v>
      </c>
      <c r="H1321" s="1" t="s">
        <v>3906</v>
      </c>
      <c r="I1321" s="1" t="s">
        <v>7</v>
      </c>
      <c r="J1321" s="1" t="s">
        <v>3907</v>
      </c>
      <c r="K1321" s="1" t="s">
        <v>3428</v>
      </c>
      <c r="L1321" s="1" t="s">
        <v>3429</v>
      </c>
      <c r="M1321" s="1" t="s">
        <v>3402</v>
      </c>
      <c r="N1321" s="2">
        <v>11454.21</v>
      </c>
      <c r="O1321" s="1" t="s">
        <v>38</v>
      </c>
      <c r="P1321" s="2">
        <v>11454.21</v>
      </c>
      <c r="Q1321" s="1" t="s">
        <v>93</v>
      </c>
      <c r="R1321" s="1" t="s">
        <v>94</v>
      </c>
      <c r="S1321" s="1" t="s">
        <v>54</v>
      </c>
      <c r="T1321" s="1" t="s">
        <v>42</v>
      </c>
      <c r="U1321" s="1" t="s">
        <v>43</v>
      </c>
      <c r="V1321" s="1" t="s">
        <v>55</v>
      </c>
      <c r="W1321" s="1" t="s">
        <v>56</v>
      </c>
      <c r="X1321" s="1" t="s">
        <v>43</v>
      </c>
      <c r="Y1321" s="2">
        <v>11454.21</v>
      </c>
      <c r="Z1321" s="1" t="s">
        <v>46</v>
      </c>
      <c r="AA1321" s="1" t="s">
        <v>131</v>
      </c>
    </row>
    <row r="1322" spans="1:27" x14ac:dyDescent="0.25">
      <c r="A1322" s="1" t="s">
        <v>2171</v>
      </c>
      <c r="B1322" s="1" t="s">
        <v>2172</v>
      </c>
      <c r="C1322" s="1" t="s">
        <v>268</v>
      </c>
      <c r="D1322" s="1" t="s">
        <v>269</v>
      </c>
      <c r="E1322" s="1" t="s">
        <v>30</v>
      </c>
      <c r="F1322" s="1" t="s">
        <v>58</v>
      </c>
      <c r="G1322" s="1" t="s">
        <v>3908</v>
      </c>
      <c r="H1322" s="1" t="s">
        <v>3909</v>
      </c>
      <c r="I1322" s="1" t="s">
        <v>7</v>
      </c>
      <c r="J1322" s="1" t="s">
        <v>3910</v>
      </c>
      <c r="K1322" s="1" t="s">
        <v>3793</v>
      </c>
      <c r="L1322" s="1" t="s">
        <v>3794</v>
      </c>
      <c r="M1322" s="1" t="s">
        <v>3402</v>
      </c>
      <c r="N1322" s="2">
        <v>1350</v>
      </c>
      <c r="O1322" s="1" t="s">
        <v>38</v>
      </c>
      <c r="P1322" s="2">
        <v>1350</v>
      </c>
      <c r="Q1322" s="1" t="s">
        <v>93</v>
      </c>
      <c r="R1322" s="1" t="s">
        <v>94</v>
      </c>
      <c r="S1322" s="1" t="s">
        <v>54</v>
      </c>
      <c r="T1322" s="1" t="s">
        <v>42</v>
      </c>
      <c r="U1322" s="1" t="s">
        <v>43</v>
      </c>
      <c r="V1322" s="1" t="s">
        <v>55</v>
      </c>
      <c r="W1322" s="1" t="s">
        <v>56</v>
      </c>
      <c r="X1322" s="1" t="s">
        <v>43</v>
      </c>
      <c r="Y1322" s="2">
        <v>1350</v>
      </c>
      <c r="Z1322" s="1" t="s">
        <v>46</v>
      </c>
      <c r="AA1322" s="1" t="s">
        <v>131</v>
      </c>
    </row>
    <row r="1323" spans="1:27" x14ac:dyDescent="0.25">
      <c r="A1323" s="1" t="s">
        <v>2171</v>
      </c>
      <c r="B1323" s="1" t="s">
        <v>2172</v>
      </c>
      <c r="C1323" s="1" t="s">
        <v>268</v>
      </c>
      <c r="D1323" s="1" t="s">
        <v>269</v>
      </c>
      <c r="E1323" s="1" t="s">
        <v>30</v>
      </c>
      <c r="F1323" s="1" t="s">
        <v>58</v>
      </c>
      <c r="G1323" s="1" t="s">
        <v>3911</v>
      </c>
      <c r="H1323" s="1" t="s">
        <v>3912</v>
      </c>
      <c r="I1323" s="1" t="s">
        <v>7</v>
      </c>
      <c r="J1323" s="1" t="s">
        <v>3913</v>
      </c>
      <c r="K1323" s="1" t="s">
        <v>3823</v>
      </c>
      <c r="L1323" s="1" t="s">
        <v>3824</v>
      </c>
      <c r="M1323" s="1" t="s">
        <v>3402</v>
      </c>
      <c r="N1323" s="2">
        <v>98766</v>
      </c>
      <c r="O1323" s="1" t="s">
        <v>38</v>
      </c>
      <c r="P1323" s="2">
        <v>98766</v>
      </c>
      <c r="Q1323" s="1" t="s">
        <v>93</v>
      </c>
      <c r="R1323" s="1" t="s">
        <v>94</v>
      </c>
      <c r="S1323" s="1" t="s">
        <v>54</v>
      </c>
      <c r="T1323" s="1" t="s">
        <v>42</v>
      </c>
      <c r="U1323" s="1" t="s">
        <v>43</v>
      </c>
      <c r="V1323" s="1" t="s">
        <v>55</v>
      </c>
      <c r="W1323" s="1" t="s">
        <v>56</v>
      </c>
      <c r="X1323" s="1" t="s">
        <v>43</v>
      </c>
      <c r="Y1323" s="2">
        <v>98766</v>
      </c>
      <c r="Z1323" s="1" t="s">
        <v>46</v>
      </c>
      <c r="AA1323" s="1" t="s">
        <v>131</v>
      </c>
    </row>
    <row r="1324" spans="1:27" x14ac:dyDescent="0.25">
      <c r="A1324" s="1" t="s">
        <v>2171</v>
      </c>
      <c r="B1324" s="1" t="s">
        <v>2172</v>
      </c>
      <c r="C1324" s="1" t="s">
        <v>268</v>
      </c>
      <c r="D1324" s="1" t="s">
        <v>269</v>
      </c>
      <c r="E1324" s="1" t="s">
        <v>30</v>
      </c>
      <c r="F1324" s="1" t="s">
        <v>58</v>
      </c>
      <c r="G1324" s="1" t="s">
        <v>3914</v>
      </c>
      <c r="H1324" s="1" t="s">
        <v>3915</v>
      </c>
      <c r="I1324" s="1" t="s">
        <v>7</v>
      </c>
      <c r="J1324" s="1" t="s">
        <v>3916</v>
      </c>
      <c r="K1324" s="1" t="s">
        <v>3917</v>
      </c>
      <c r="L1324" s="1" t="s">
        <v>3918</v>
      </c>
      <c r="M1324" s="1" t="s">
        <v>3402</v>
      </c>
      <c r="N1324" s="2">
        <v>49186500</v>
      </c>
      <c r="O1324" s="1" t="s">
        <v>108</v>
      </c>
      <c r="P1324" s="2">
        <v>4992000</v>
      </c>
      <c r="Q1324" s="1" t="s">
        <v>83</v>
      </c>
      <c r="R1324" s="1" t="s">
        <v>264</v>
      </c>
      <c r="S1324" s="1" t="s">
        <v>54</v>
      </c>
      <c r="T1324" s="1" t="s">
        <v>42</v>
      </c>
      <c r="U1324" s="1" t="s">
        <v>43</v>
      </c>
      <c r="V1324" s="1" t="s">
        <v>55</v>
      </c>
      <c r="W1324" s="1" t="s">
        <v>56</v>
      </c>
      <c r="X1324" s="1" t="s">
        <v>43</v>
      </c>
      <c r="Y1324" s="2" t="s">
        <v>43</v>
      </c>
      <c r="Z1324" s="1" t="s">
        <v>46</v>
      </c>
      <c r="AA1324" s="1" t="s">
        <v>131</v>
      </c>
    </row>
    <row r="1325" spans="1:27" x14ac:dyDescent="0.25">
      <c r="A1325" s="1" t="s">
        <v>2171</v>
      </c>
      <c r="B1325" s="1" t="s">
        <v>2172</v>
      </c>
      <c r="C1325" s="1" t="s">
        <v>268</v>
      </c>
      <c r="D1325" s="1" t="s">
        <v>269</v>
      </c>
      <c r="E1325" s="1" t="s">
        <v>30</v>
      </c>
      <c r="F1325" s="1" t="s">
        <v>58</v>
      </c>
      <c r="G1325" s="1" t="s">
        <v>3914</v>
      </c>
      <c r="H1325" s="1" t="s">
        <v>3919</v>
      </c>
      <c r="I1325" s="1" t="s">
        <v>7</v>
      </c>
      <c r="J1325" s="1" t="s">
        <v>3916</v>
      </c>
      <c r="K1325" s="1" t="s">
        <v>3917</v>
      </c>
      <c r="L1325" s="1" t="s">
        <v>3918</v>
      </c>
      <c r="M1325" s="1" t="s">
        <v>3402</v>
      </c>
      <c r="N1325" s="2">
        <v>49186500</v>
      </c>
      <c r="O1325" s="1" t="s">
        <v>108</v>
      </c>
      <c r="P1325" s="2">
        <v>2879500</v>
      </c>
      <c r="Q1325" s="1" t="s">
        <v>83</v>
      </c>
      <c r="R1325" s="1" t="s">
        <v>264</v>
      </c>
      <c r="S1325" s="1" t="s">
        <v>54</v>
      </c>
      <c r="T1325" s="1" t="s">
        <v>42</v>
      </c>
      <c r="U1325" s="1" t="s">
        <v>43</v>
      </c>
      <c r="V1325" s="1" t="s">
        <v>55</v>
      </c>
      <c r="W1325" s="1" t="s">
        <v>56</v>
      </c>
      <c r="X1325" s="1" t="s">
        <v>43</v>
      </c>
      <c r="Y1325" s="2" t="s">
        <v>43</v>
      </c>
      <c r="Z1325" s="1" t="s">
        <v>46</v>
      </c>
      <c r="AA1325" s="1" t="s">
        <v>131</v>
      </c>
    </row>
    <row r="1326" spans="1:27" x14ac:dyDescent="0.25">
      <c r="A1326" s="1" t="s">
        <v>2171</v>
      </c>
      <c r="B1326" s="1" t="s">
        <v>2172</v>
      </c>
      <c r="C1326" s="1" t="s">
        <v>268</v>
      </c>
      <c r="D1326" s="1" t="s">
        <v>269</v>
      </c>
      <c r="E1326" s="1" t="s">
        <v>30</v>
      </c>
      <c r="F1326" s="1" t="s">
        <v>903</v>
      </c>
      <c r="G1326" s="1" t="s">
        <v>3920</v>
      </c>
      <c r="H1326" s="1" t="s">
        <v>3921</v>
      </c>
      <c r="I1326" s="1" t="s">
        <v>7</v>
      </c>
      <c r="J1326" s="1" t="s">
        <v>3922</v>
      </c>
      <c r="K1326" s="1" t="s">
        <v>3793</v>
      </c>
      <c r="L1326" s="1" t="s">
        <v>3794</v>
      </c>
      <c r="M1326" s="1" t="s">
        <v>3402</v>
      </c>
      <c r="N1326" s="2">
        <v>3023.36</v>
      </c>
      <c r="O1326" s="1" t="s">
        <v>38</v>
      </c>
      <c r="P1326" s="2">
        <v>3023.36</v>
      </c>
      <c r="Q1326" s="1" t="s">
        <v>93</v>
      </c>
      <c r="R1326" s="1" t="s">
        <v>94</v>
      </c>
      <c r="S1326" s="1" t="s">
        <v>54</v>
      </c>
      <c r="T1326" s="1" t="s">
        <v>42</v>
      </c>
      <c r="U1326" s="1" t="s">
        <v>43</v>
      </c>
      <c r="V1326" s="1" t="s">
        <v>55</v>
      </c>
      <c r="W1326" s="1" t="s">
        <v>56</v>
      </c>
      <c r="X1326" s="1" t="s">
        <v>43</v>
      </c>
      <c r="Y1326" s="2">
        <v>3023.36</v>
      </c>
      <c r="Z1326" s="1" t="s">
        <v>46</v>
      </c>
      <c r="AA1326" s="1" t="s">
        <v>131</v>
      </c>
    </row>
    <row r="1327" spans="1:27" x14ac:dyDescent="0.25">
      <c r="A1327" s="1" t="s">
        <v>2171</v>
      </c>
      <c r="B1327" s="1" t="s">
        <v>2172</v>
      </c>
      <c r="C1327" s="1" t="s">
        <v>268</v>
      </c>
      <c r="D1327" s="1" t="s">
        <v>269</v>
      </c>
      <c r="E1327" s="1" t="s">
        <v>30</v>
      </c>
      <c r="F1327" s="1" t="s">
        <v>903</v>
      </c>
      <c r="G1327" s="1" t="s">
        <v>3923</v>
      </c>
      <c r="H1327" s="1" t="s">
        <v>3924</v>
      </c>
      <c r="I1327" s="1" t="s">
        <v>7</v>
      </c>
      <c r="J1327" s="1" t="s">
        <v>3925</v>
      </c>
      <c r="K1327" s="1" t="s">
        <v>3580</v>
      </c>
      <c r="L1327" s="1" t="s">
        <v>3581</v>
      </c>
      <c r="M1327" s="1" t="s">
        <v>3402</v>
      </c>
      <c r="N1327" s="2">
        <v>40948</v>
      </c>
      <c r="O1327" s="1" t="s">
        <v>38</v>
      </c>
      <c r="P1327" s="2">
        <v>40948</v>
      </c>
      <c r="Q1327" s="1" t="s">
        <v>93</v>
      </c>
      <c r="R1327" s="1" t="s">
        <v>94</v>
      </c>
      <c r="S1327" s="1" t="s">
        <v>54</v>
      </c>
      <c r="T1327" s="1" t="s">
        <v>42</v>
      </c>
      <c r="U1327" s="1" t="s">
        <v>43</v>
      </c>
      <c r="V1327" s="1" t="s">
        <v>55</v>
      </c>
      <c r="W1327" s="1" t="s">
        <v>56</v>
      </c>
      <c r="X1327" s="1" t="s">
        <v>43</v>
      </c>
      <c r="Y1327" s="2">
        <v>40948</v>
      </c>
      <c r="Z1327" s="1" t="s">
        <v>46</v>
      </c>
      <c r="AA1327" s="1" t="s">
        <v>131</v>
      </c>
    </row>
    <row r="1328" spans="1:27" x14ac:dyDescent="0.25">
      <c r="A1328" s="1" t="s">
        <v>2171</v>
      </c>
      <c r="B1328" s="1" t="s">
        <v>2172</v>
      </c>
      <c r="C1328" s="1" t="s">
        <v>268</v>
      </c>
      <c r="D1328" s="1" t="s">
        <v>269</v>
      </c>
      <c r="E1328" s="1" t="s">
        <v>30</v>
      </c>
      <c r="F1328" s="1" t="s">
        <v>903</v>
      </c>
      <c r="G1328" s="1" t="s">
        <v>3926</v>
      </c>
      <c r="H1328" s="1" t="s">
        <v>3927</v>
      </c>
      <c r="I1328" s="1" t="s">
        <v>7</v>
      </c>
      <c r="J1328" s="1" t="s">
        <v>3928</v>
      </c>
      <c r="K1328" s="1" t="s">
        <v>527</v>
      </c>
      <c r="L1328" s="1" t="s">
        <v>528</v>
      </c>
      <c r="M1328" s="1" t="s">
        <v>3402</v>
      </c>
      <c r="N1328" s="2">
        <v>2093050000</v>
      </c>
      <c r="O1328" s="1" t="s">
        <v>38</v>
      </c>
      <c r="P1328" s="2">
        <v>2093050000</v>
      </c>
      <c r="Q1328" s="1" t="s">
        <v>93</v>
      </c>
      <c r="R1328" s="1" t="s">
        <v>94</v>
      </c>
      <c r="S1328" s="1" t="s">
        <v>54</v>
      </c>
      <c r="T1328" s="1" t="s">
        <v>42</v>
      </c>
      <c r="U1328" s="1" t="s">
        <v>43</v>
      </c>
      <c r="V1328" s="1" t="s">
        <v>55</v>
      </c>
      <c r="W1328" s="1" t="s">
        <v>56</v>
      </c>
      <c r="X1328" s="1" t="s">
        <v>43</v>
      </c>
      <c r="Y1328" s="2">
        <v>2093050000</v>
      </c>
      <c r="Z1328" s="1" t="s">
        <v>46</v>
      </c>
      <c r="AA1328" s="1" t="s">
        <v>131</v>
      </c>
    </row>
    <row r="1329" spans="1:27" x14ac:dyDescent="0.25">
      <c r="A1329" s="1" t="s">
        <v>2171</v>
      </c>
      <c r="B1329" s="1" t="s">
        <v>2172</v>
      </c>
      <c r="C1329" s="1" t="s">
        <v>268</v>
      </c>
      <c r="D1329" s="1" t="s">
        <v>269</v>
      </c>
      <c r="E1329" s="1" t="s">
        <v>30</v>
      </c>
      <c r="F1329" s="1" t="s">
        <v>903</v>
      </c>
      <c r="G1329" s="1" t="s">
        <v>3929</v>
      </c>
      <c r="H1329" s="1" t="s">
        <v>3930</v>
      </c>
      <c r="I1329" s="1" t="s">
        <v>7</v>
      </c>
      <c r="J1329" s="1" t="s">
        <v>3910</v>
      </c>
      <c r="K1329" s="1" t="s">
        <v>3793</v>
      </c>
      <c r="L1329" s="1" t="s">
        <v>3794</v>
      </c>
      <c r="M1329" s="1" t="s">
        <v>3402</v>
      </c>
      <c r="N1329" s="2">
        <v>43260</v>
      </c>
      <c r="O1329" s="1" t="s">
        <v>38</v>
      </c>
      <c r="P1329" s="2">
        <v>43260</v>
      </c>
      <c r="Q1329" s="1" t="s">
        <v>93</v>
      </c>
      <c r="R1329" s="1" t="s">
        <v>94</v>
      </c>
      <c r="S1329" s="1" t="s">
        <v>54</v>
      </c>
      <c r="T1329" s="1" t="s">
        <v>42</v>
      </c>
      <c r="U1329" s="1" t="s">
        <v>43</v>
      </c>
      <c r="V1329" s="1" t="s">
        <v>55</v>
      </c>
      <c r="W1329" s="1" t="s">
        <v>56</v>
      </c>
      <c r="X1329" s="1" t="s">
        <v>43</v>
      </c>
      <c r="Y1329" s="2">
        <v>43260</v>
      </c>
      <c r="Z1329" s="1" t="s">
        <v>46</v>
      </c>
      <c r="AA1329" s="1" t="s">
        <v>131</v>
      </c>
    </row>
    <row r="1330" spans="1:27" x14ac:dyDescent="0.25">
      <c r="A1330" s="1" t="s">
        <v>2171</v>
      </c>
      <c r="B1330" s="1" t="s">
        <v>2172</v>
      </c>
      <c r="C1330" s="1" t="s">
        <v>268</v>
      </c>
      <c r="D1330" s="1" t="s">
        <v>269</v>
      </c>
      <c r="E1330" s="1" t="s">
        <v>30</v>
      </c>
      <c r="F1330" s="1" t="s">
        <v>903</v>
      </c>
      <c r="G1330" s="1" t="s">
        <v>3931</v>
      </c>
      <c r="H1330" s="1" t="s">
        <v>3932</v>
      </c>
      <c r="I1330" s="1" t="s">
        <v>7</v>
      </c>
      <c r="J1330" s="1" t="s">
        <v>3913</v>
      </c>
      <c r="K1330" s="1" t="s">
        <v>3823</v>
      </c>
      <c r="L1330" s="1" t="s">
        <v>3824</v>
      </c>
      <c r="M1330" s="1" t="s">
        <v>3402</v>
      </c>
      <c r="N1330" s="2">
        <v>2124.16</v>
      </c>
      <c r="O1330" s="1" t="s">
        <v>38</v>
      </c>
      <c r="P1330" s="2">
        <v>2124.16</v>
      </c>
      <c r="Q1330" s="1" t="s">
        <v>93</v>
      </c>
      <c r="R1330" s="1" t="s">
        <v>94</v>
      </c>
      <c r="S1330" s="1" t="s">
        <v>54</v>
      </c>
      <c r="T1330" s="1" t="s">
        <v>42</v>
      </c>
      <c r="U1330" s="1" t="s">
        <v>43</v>
      </c>
      <c r="V1330" s="1" t="s">
        <v>55</v>
      </c>
      <c r="W1330" s="1" t="s">
        <v>56</v>
      </c>
      <c r="X1330" s="1" t="s">
        <v>43</v>
      </c>
      <c r="Y1330" s="2">
        <v>2124.16</v>
      </c>
      <c r="Z1330" s="1" t="s">
        <v>46</v>
      </c>
      <c r="AA1330" s="1" t="s">
        <v>131</v>
      </c>
    </row>
    <row r="1331" spans="1:27" x14ac:dyDescent="0.25">
      <c r="A1331" s="1" t="s">
        <v>2171</v>
      </c>
      <c r="B1331" s="1" t="s">
        <v>2172</v>
      </c>
      <c r="C1331" s="1" t="s">
        <v>268</v>
      </c>
      <c r="D1331" s="1" t="s">
        <v>269</v>
      </c>
      <c r="E1331" s="1" t="s">
        <v>30</v>
      </c>
      <c r="F1331" s="1" t="s">
        <v>542</v>
      </c>
      <c r="G1331" s="1" t="s">
        <v>3933</v>
      </c>
      <c r="H1331" s="1" t="s">
        <v>3934</v>
      </c>
      <c r="I1331" s="1" t="s">
        <v>7</v>
      </c>
      <c r="J1331" s="1" t="s">
        <v>3842</v>
      </c>
      <c r="K1331" s="1" t="s">
        <v>316</v>
      </c>
      <c r="L1331" s="1" t="s">
        <v>317</v>
      </c>
      <c r="M1331" s="1" t="s">
        <v>3402</v>
      </c>
      <c r="N1331" s="2">
        <v>2543346</v>
      </c>
      <c r="O1331" s="1" t="s">
        <v>38</v>
      </c>
      <c r="P1331" s="2">
        <v>2543346</v>
      </c>
      <c r="Q1331" s="1" t="s">
        <v>93</v>
      </c>
      <c r="R1331" s="1" t="s">
        <v>94</v>
      </c>
      <c r="S1331" s="1" t="s">
        <v>54</v>
      </c>
      <c r="T1331" s="1" t="s">
        <v>42</v>
      </c>
      <c r="U1331" s="1" t="s">
        <v>43</v>
      </c>
      <c r="V1331" s="1" t="s">
        <v>55</v>
      </c>
      <c r="W1331" s="1" t="s">
        <v>56</v>
      </c>
      <c r="X1331" s="1" t="s">
        <v>43</v>
      </c>
      <c r="Y1331" s="2">
        <v>2543346</v>
      </c>
      <c r="Z1331" s="1" t="s">
        <v>46</v>
      </c>
      <c r="AA1331" s="1" t="s">
        <v>131</v>
      </c>
    </row>
    <row r="1332" spans="1:27" x14ac:dyDescent="0.25">
      <c r="A1332" s="1" t="s">
        <v>2171</v>
      </c>
      <c r="B1332" s="1" t="s">
        <v>2172</v>
      </c>
      <c r="C1332" s="1" t="s">
        <v>268</v>
      </c>
      <c r="D1332" s="1" t="s">
        <v>269</v>
      </c>
      <c r="E1332" s="1" t="s">
        <v>30</v>
      </c>
      <c r="F1332" s="1" t="s">
        <v>542</v>
      </c>
      <c r="G1332" s="1" t="s">
        <v>3935</v>
      </c>
      <c r="H1332" s="1" t="s">
        <v>3936</v>
      </c>
      <c r="I1332" s="1" t="s">
        <v>7</v>
      </c>
      <c r="J1332" s="1" t="s">
        <v>3878</v>
      </c>
      <c r="K1332" s="1" t="s">
        <v>3428</v>
      </c>
      <c r="L1332" s="1" t="s">
        <v>3429</v>
      </c>
      <c r="M1332" s="1" t="s">
        <v>3402</v>
      </c>
      <c r="N1332" s="2">
        <v>2142000</v>
      </c>
      <c r="O1332" s="1" t="s">
        <v>38</v>
      </c>
      <c r="P1332" s="2">
        <v>2142000</v>
      </c>
      <c r="Q1332" s="1" t="s">
        <v>93</v>
      </c>
      <c r="R1332" s="1" t="s">
        <v>94</v>
      </c>
      <c r="S1332" s="1" t="s">
        <v>54</v>
      </c>
      <c r="T1332" s="1" t="s">
        <v>42</v>
      </c>
      <c r="U1332" s="1" t="s">
        <v>43</v>
      </c>
      <c r="V1332" s="1" t="s">
        <v>55</v>
      </c>
      <c r="W1332" s="1" t="s">
        <v>56</v>
      </c>
      <c r="X1332" s="1" t="s">
        <v>43</v>
      </c>
      <c r="Y1332" s="2">
        <v>2142000</v>
      </c>
      <c r="Z1332" s="1" t="s">
        <v>46</v>
      </c>
      <c r="AA1332" s="1" t="s">
        <v>131</v>
      </c>
    </row>
    <row r="1333" spans="1:27" x14ac:dyDescent="0.25">
      <c r="A1333" s="1" t="s">
        <v>2171</v>
      </c>
      <c r="B1333" s="1" t="s">
        <v>2172</v>
      </c>
      <c r="C1333" s="1" t="s">
        <v>268</v>
      </c>
      <c r="D1333" s="1" t="s">
        <v>269</v>
      </c>
      <c r="E1333" s="1" t="s">
        <v>30</v>
      </c>
      <c r="F1333" s="1" t="s">
        <v>542</v>
      </c>
      <c r="G1333" s="1" t="s">
        <v>3937</v>
      </c>
      <c r="H1333" s="1" t="s">
        <v>3938</v>
      </c>
      <c r="I1333" s="1" t="s">
        <v>7</v>
      </c>
      <c r="J1333" s="1" t="s">
        <v>3845</v>
      </c>
      <c r="K1333" s="1" t="s">
        <v>1195</v>
      </c>
      <c r="L1333" s="1" t="s">
        <v>1196</v>
      </c>
      <c r="M1333" s="1" t="s">
        <v>3402</v>
      </c>
      <c r="N1333" s="2">
        <v>459800</v>
      </c>
      <c r="O1333" s="1" t="s">
        <v>38</v>
      </c>
      <c r="P1333" s="2">
        <v>459800</v>
      </c>
      <c r="Q1333" s="1" t="s">
        <v>93</v>
      </c>
      <c r="R1333" s="1" t="s">
        <v>94</v>
      </c>
      <c r="S1333" s="1" t="s">
        <v>54</v>
      </c>
      <c r="T1333" s="1" t="s">
        <v>42</v>
      </c>
      <c r="U1333" s="1" t="s">
        <v>43</v>
      </c>
      <c r="V1333" s="1" t="s">
        <v>55</v>
      </c>
      <c r="W1333" s="1" t="s">
        <v>56</v>
      </c>
      <c r="X1333" s="1" t="s">
        <v>43</v>
      </c>
      <c r="Y1333" s="2">
        <v>459800</v>
      </c>
      <c r="Z1333" s="1" t="s">
        <v>46</v>
      </c>
      <c r="AA1333" s="1" t="s">
        <v>131</v>
      </c>
    </row>
    <row r="1334" spans="1:27" x14ac:dyDescent="0.25">
      <c r="A1334" s="1" t="s">
        <v>2171</v>
      </c>
      <c r="B1334" s="1" t="s">
        <v>2172</v>
      </c>
      <c r="C1334" s="1" t="s">
        <v>268</v>
      </c>
      <c r="D1334" s="1" t="s">
        <v>269</v>
      </c>
      <c r="E1334" s="1" t="s">
        <v>30</v>
      </c>
      <c r="F1334" s="1" t="s">
        <v>155</v>
      </c>
      <c r="G1334" s="1" t="s">
        <v>3939</v>
      </c>
      <c r="H1334" s="1" t="s">
        <v>3940</v>
      </c>
      <c r="I1334" s="1" t="s">
        <v>7</v>
      </c>
      <c r="J1334" s="1" t="s">
        <v>3941</v>
      </c>
      <c r="K1334" s="1" t="s">
        <v>522</v>
      </c>
      <c r="L1334" s="1" t="s">
        <v>523</v>
      </c>
      <c r="M1334" s="1" t="s">
        <v>3402</v>
      </c>
      <c r="N1334" s="2">
        <v>24652657.149999999</v>
      </c>
      <c r="O1334" s="1" t="s">
        <v>38</v>
      </c>
      <c r="P1334" s="2">
        <v>24652657.149999999</v>
      </c>
      <c r="Q1334" s="1" t="s">
        <v>93</v>
      </c>
      <c r="R1334" s="1" t="s">
        <v>94</v>
      </c>
      <c r="S1334" s="1" t="s">
        <v>54</v>
      </c>
      <c r="T1334" s="1" t="s">
        <v>42</v>
      </c>
      <c r="U1334" s="1" t="s">
        <v>43</v>
      </c>
      <c r="V1334" s="1" t="s">
        <v>55</v>
      </c>
      <c r="W1334" s="1" t="s">
        <v>56</v>
      </c>
      <c r="X1334" s="1" t="s">
        <v>43</v>
      </c>
      <c r="Y1334" s="2">
        <v>24652657.149999999</v>
      </c>
      <c r="Z1334" s="1" t="s">
        <v>46</v>
      </c>
      <c r="AA1334" s="1" t="s">
        <v>131</v>
      </c>
    </row>
    <row r="1335" spans="1:27" x14ac:dyDescent="0.25">
      <c r="A1335" s="1" t="s">
        <v>2171</v>
      </c>
      <c r="B1335" s="1" t="s">
        <v>2172</v>
      </c>
      <c r="C1335" s="1" t="s">
        <v>268</v>
      </c>
      <c r="D1335" s="1" t="s">
        <v>269</v>
      </c>
      <c r="E1335" s="1" t="s">
        <v>30</v>
      </c>
      <c r="F1335" s="1" t="s">
        <v>155</v>
      </c>
      <c r="G1335" s="1" t="s">
        <v>3942</v>
      </c>
      <c r="H1335" s="1" t="s">
        <v>3943</v>
      </c>
      <c r="I1335" s="1" t="s">
        <v>7</v>
      </c>
      <c r="J1335" s="1" t="s">
        <v>3842</v>
      </c>
      <c r="K1335" s="1" t="s">
        <v>316</v>
      </c>
      <c r="L1335" s="1" t="s">
        <v>317</v>
      </c>
      <c r="M1335" s="1" t="s">
        <v>3402</v>
      </c>
      <c r="N1335" s="2">
        <v>518400</v>
      </c>
      <c r="O1335" s="1" t="s">
        <v>38</v>
      </c>
      <c r="P1335" s="2">
        <v>518400</v>
      </c>
      <c r="Q1335" s="1" t="s">
        <v>93</v>
      </c>
      <c r="R1335" s="1" t="s">
        <v>94</v>
      </c>
      <c r="S1335" s="1" t="s">
        <v>54</v>
      </c>
      <c r="T1335" s="1" t="s">
        <v>42</v>
      </c>
      <c r="U1335" s="1" t="s">
        <v>43</v>
      </c>
      <c r="V1335" s="1" t="s">
        <v>55</v>
      </c>
      <c r="W1335" s="1" t="s">
        <v>56</v>
      </c>
      <c r="X1335" s="1" t="s">
        <v>43</v>
      </c>
      <c r="Y1335" s="2">
        <v>518400</v>
      </c>
      <c r="Z1335" s="1" t="s">
        <v>46</v>
      </c>
      <c r="AA1335" s="1" t="s">
        <v>131</v>
      </c>
    </row>
    <row r="1336" spans="1:27" x14ac:dyDescent="0.25">
      <c r="A1336" s="1" t="s">
        <v>2171</v>
      </c>
      <c r="B1336" s="1" t="s">
        <v>2172</v>
      </c>
      <c r="C1336" s="1" t="s">
        <v>268</v>
      </c>
      <c r="D1336" s="1" t="s">
        <v>269</v>
      </c>
      <c r="E1336" s="1" t="s">
        <v>30</v>
      </c>
      <c r="F1336" s="1" t="s">
        <v>155</v>
      </c>
      <c r="G1336" s="1" t="s">
        <v>3944</v>
      </c>
      <c r="H1336" s="1" t="s">
        <v>3945</v>
      </c>
      <c r="I1336" s="1" t="s">
        <v>7</v>
      </c>
      <c r="J1336" s="1" t="s">
        <v>3946</v>
      </c>
      <c r="K1336" s="1" t="s">
        <v>1195</v>
      </c>
      <c r="L1336" s="1" t="s">
        <v>1196</v>
      </c>
      <c r="M1336" s="1" t="s">
        <v>3402</v>
      </c>
      <c r="N1336" s="2">
        <v>270000</v>
      </c>
      <c r="O1336" s="1" t="s">
        <v>38</v>
      </c>
      <c r="P1336" s="2">
        <v>270000</v>
      </c>
      <c r="Q1336" s="1" t="s">
        <v>93</v>
      </c>
      <c r="R1336" s="1" t="s">
        <v>94</v>
      </c>
      <c r="S1336" s="1" t="s">
        <v>54</v>
      </c>
      <c r="T1336" s="1" t="s">
        <v>42</v>
      </c>
      <c r="U1336" s="1" t="s">
        <v>43</v>
      </c>
      <c r="V1336" s="1" t="s">
        <v>55</v>
      </c>
      <c r="W1336" s="1" t="s">
        <v>56</v>
      </c>
      <c r="X1336" s="1" t="s">
        <v>43</v>
      </c>
      <c r="Y1336" s="2">
        <v>270000</v>
      </c>
      <c r="Z1336" s="1" t="s">
        <v>46</v>
      </c>
      <c r="AA1336" s="1" t="s">
        <v>131</v>
      </c>
    </row>
    <row r="1337" spans="1:27" x14ac:dyDescent="0.25">
      <c r="A1337" s="1" t="s">
        <v>2171</v>
      </c>
      <c r="B1337" s="1" t="s">
        <v>2172</v>
      </c>
      <c r="C1337" s="1" t="s">
        <v>268</v>
      </c>
      <c r="D1337" s="1" t="s">
        <v>269</v>
      </c>
      <c r="E1337" s="1" t="s">
        <v>30</v>
      </c>
      <c r="F1337" s="1" t="s">
        <v>109</v>
      </c>
      <c r="G1337" s="1" t="s">
        <v>3947</v>
      </c>
      <c r="H1337" s="1" t="s">
        <v>3948</v>
      </c>
      <c r="I1337" s="1" t="s">
        <v>7</v>
      </c>
      <c r="J1337" s="1" t="s">
        <v>3941</v>
      </c>
      <c r="K1337" s="1" t="s">
        <v>522</v>
      </c>
      <c r="L1337" s="1" t="s">
        <v>523</v>
      </c>
      <c r="M1337" s="1" t="s">
        <v>3402</v>
      </c>
      <c r="N1337" s="2">
        <v>2832900</v>
      </c>
      <c r="O1337" s="1" t="s">
        <v>38</v>
      </c>
      <c r="P1337" s="2">
        <v>2832900</v>
      </c>
      <c r="Q1337" s="1" t="s">
        <v>93</v>
      </c>
      <c r="R1337" s="1" t="s">
        <v>94</v>
      </c>
      <c r="S1337" s="1" t="s">
        <v>54</v>
      </c>
      <c r="T1337" s="1" t="s">
        <v>42</v>
      </c>
      <c r="U1337" s="1" t="s">
        <v>43</v>
      </c>
      <c r="V1337" s="1" t="s">
        <v>55</v>
      </c>
      <c r="W1337" s="1" t="s">
        <v>56</v>
      </c>
      <c r="X1337" s="1" t="s">
        <v>43</v>
      </c>
      <c r="Y1337" s="2">
        <v>2832900</v>
      </c>
      <c r="Z1337" s="1" t="s">
        <v>46</v>
      </c>
      <c r="AA1337" s="1" t="s">
        <v>131</v>
      </c>
    </row>
    <row r="1338" spans="1:27" x14ac:dyDescent="0.25">
      <c r="A1338" s="1" t="s">
        <v>2171</v>
      </c>
      <c r="B1338" s="1" t="s">
        <v>2172</v>
      </c>
      <c r="C1338" s="1" t="s">
        <v>268</v>
      </c>
      <c r="D1338" s="1" t="s">
        <v>269</v>
      </c>
      <c r="E1338" s="1" t="s">
        <v>30</v>
      </c>
      <c r="F1338" s="1" t="s">
        <v>109</v>
      </c>
      <c r="G1338" s="1" t="s">
        <v>3949</v>
      </c>
      <c r="H1338" s="1" t="s">
        <v>3950</v>
      </c>
      <c r="I1338" s="1" t="s">
        <v>7</v>
      </c>
      <c r="J1338" s="1" t="s">
        <v>3951</v>
      </c>
      <c r="K1338" s="1" t="s">
        <v>522</v>
      </c>
      <c r="L1338" s="1" t="s">
        <v>523</v>
      </c>
      <c r="M1338" s="1" t="s">
        <v>3402</v>
      </c>
      <c r="N1338" s="2">
        <v>45000000</v>
      </c>
      <c r="O1338" s="1" t="s">
        <v>38</v>
      </c>
      <c r="P1338" s="2">
        <v>45000000</v>
      </c>
      <c r="Q1338" s="1" t="s">
        <v>93</v>
      </c>
      <c r="R1338" s="1" t="s">
        <v>94</v>
      </c>
      <c r="S1338" s="1" t="s">
        <v>54</v>
      </c>
      <c r="T1338" s="1" t="s">
        <v>42</v>
      </c>
      <c r="U1338" s="1" t="s">
        <v>43</v>
      </c>
      <c r="V1338" s="1" t="s">
        <v>55</v>
      </c>
      <c r="W1338" s="1" t="s">
        <v>56</v>
      </c>
      <c r="X1338" s="1" t="s">
        <v>43</v>
      </c>
      <c r="Y1338" s="2">
        <v>45000000</v>
      </c>
      <c r="Z1338" s="1" t="s">
        <v>46</v>
      </c>
      <c r="AA1338" s="1" t="s">
        <v>131</v>
      </c>
    </row>
    <row r="1339" spans="1:27" x14ac:dyDescent="0.25">
      <c r="A1339" s="1" t="s">
        <v>2171</v>
      </c>
      <c r="B1339" s="1" t="s">
        <v>2172</v>
      </c>
      <c r="C1339" s="1" t="s">
        <v>268</v>
      </c>
      <c r="D1339" s="1" t="s">
        <v>269</v>
      </c>
      <c r="E1339" s="1" t="s">
        <v>30</v>
      </c>
      <c r="F1339" s="1" t="s">
        <v>109</v>
      </c>
      <c r="G1339" s="1" t="s">
        <v>3952</v>
      </c>
      <c r="H1339" s="1" t="s">
        <v>3953</v>
      </c>
      <c r="I1339" s="1" t="s">
        <v>7</v>
      </c>
      <c r="J1339" s="1" t="s">
        <v>3951</v>
      </c>
      <c r="K1339" s="1" t="s">
        <v>522</v>
      </c>
      <c r="L1339" s="1" t="s">
        <v>523</v>
      </c>
      <c r="M1339" s="1" t="s">
        <v>3402</v>
      </c>
      <c r="N1339" s="2">
        <v>4361600</v>
      </c>
      <c r="O1339" s="1" t="s">
        <v>38</v>
      </c>
      <c r="P1339" s="2">
        <v>4361600</v>
      </c>
      <c r="Q1339" s="1" t="s">
        <v>93</v>
      </c>
      <c r="R1339" s="1" t="s">
        <v>94</v>
      </c>
      <c r="S1339" s="1" t="s">
        <v>54</v>
      </c>
      <c r="T1339" s="1" t="s">
        <v>42</v>
      </c>
      <c r="U1339" s="1" t="s">
        <v>43</v>
      </c>
      <c r="V1339" s="1" t="s">
        <v>55</v>
      </c>
      <c r="W1339" s="1" t="s">
        <v>56</v>
      </c>
      <c r="X1339" s="1" t="s">
        <v>43</v>
      </c>
      <c r="Y1339" s="2">
        <v>4361600</v>
      </c>
      <c r="Z1339" s="1" t="s">
        <v>46</v>
      </c>
      <c r="AA1339" s="1" t="s">
        <v>131</v>
      </c>
    </row>
    <row r="1340" spans="1:27" x14ac:dyDescent="0.25">
      <c r="A1340" s="1" t="s">
        <v>2171</v>
      </c>
      <c r="B1340" s="1" t="s">
        <v>2172</v>
      </c>
      <c r="C1340" s="1" t="s">
        <v>268</v>
      </c>
      <c r="D1340" s="1" t="s">
        <v>269</v>
      </c>
      <c r="E1340" s="1" t="s">
        <v>30</v>
      </c>
      <c r="F1340" s="1" t="s">
        <v>109</v>
      </c>
      <c r="G1340" s="1" t="s">
        <v>3954</v>
      </c>
      <c r="H1340" s="1" t="s">
        <v>3955</v>
      </c>
      <c r="I1340" s="1" t="s">
        <v>7</v>
      </c>
      <c r="J1340" s="1" t="s">
        <v>3951</v>
      </c>
      <c r="K1340" s="1" t="s">
        <v>522</v>
      </c>
      <c r="L1340" s="1" t="s">
        <v>523</v>
      </c>
      <c r="M1340" s="1" t="s">
        <v>3402</v>
      </c>
      <c r="N1340" s="2">
        <v>121660</v>
      </c>
      <c r="O1340" s="1" t="s">
        <v>38</v>
      </c>
      <c r="P1340" s="2">
        <v>121660</v>
      </c>
      <c r="Q1340" s="1" t="s">
        <v>93</v>
      </c>
      <c r="R1340" s="1" t="s">
        <v>94</v>
      </c>
      <c r="S1340" s="1" t="s">
        <v>54</v>
      </c>
      <c r="T1340" s="1" t="s">
        <v>42</v>
      </c>
      <c r="U1340" s="1" t="s">
        <v>43</v>
      </c>
      <c r="V1340" s="1" t="s">
        <v>55</v>
      </c>
      <c r="W1340" s="1" t="s">
        <v>56</v>
      </c>
      <c r="X1340" s="1" t="s">
        <v>43</v>
      </c>
      <c r="Y1340" s="2">
        <v>121660</v>
      </c>
      <c r="Z1340" s="1" t="s">
        <v>46</v>
      </c>
      <c r="AA1340" s="1" t="s">
        <v>131</v>
      </c>
    </row>
    <row r="1341" spans="1:27" x14ac:dyDescent="0.25">
      <c r="A1341" s="1" t="s">
        <v>2171</v>
      </c>
      <c r="B1341" s="1" t="s">
        <v>2172</v>
      </c>
      <c r="C1341" s="1" t="s">
        <v>268</v>
      </c>
      <c r="D1341" s="1" t="s">
        <v>269</v>
      </c>
      <c r="E1341" s="1" t="s">
        <v>30</v>
      </c>
      <c r="F1341" s="1" t="s">
        <v>109</v>
      </c>
      <c r="G1341" s="1" t="s">
        <v>3956</v>
      </c>
      <c r="H1341" s="1" t="s">
        <v>3957</v>
      </c>
      <c r="I1341" s="1" t="s">
        <v>7</v>
      </c>
      <c r="J1341" s="1" t="s">
        <v>3958</v>
      </c>
      <c r="K1341" s="1" t="s">
        <v>522</v>
      </c>
      <c r="L1341" s="1" t="s">
        <v>523</v>
      </c>
      <c r="M1341" s="1" t="s">
        <v>3402</v>
      </c>
      <c r="N1341" s="2">
        <v>167400</v>
      </c>
      <c r="O1341" s="1" t="s">
        <v>38</v>
      </c>
      <c r="P1341" s="2">
        <v>167400</v>
      </c>
      <c r="Q1341" s="1" t="s">
        <v>93</v>
      </c>
      <c r="R1341" s="1" t="s">
        <v>94</v>
      </c>
      <c r="S1341" s="1" t="s">
        <v>54</v>
      </c>
      <c r="T1341" s="1" t="s">
        <v>42</v>
      </c>
      <c r="U1341" s="1" t="s">
        <v>43</v>
      </c>
      <c r="V1341" s="1" t="s">
        <v>55</v>
      </c>
      <c r="W1341" s="1" t="s">
        <v>56</v>
      </c>
      <c r="X1341" s="1" t="s">
        <v>43</v>
      </c>
      <c r="Y1341" s="2">
        <v>167400</v>
      </c>
      <c r="Z1341" s="1" t="s">
        <v>46</v>
      </c>
      <c r="AA1341" s="1" t="s">
        <v>131</v>
      </c>
    </row>
    <row r="1342" spans="1:27" x14ac:dyDescent="0.25">
      <c r="A1342" s="1" t="s">
        <v>2171</v>
      </c>
      <c r="B1342" s="1" t="s">
        <v>2172</v>
      </c>
      <c r="C1342" s="1" t="s">
        <v>268</v>
      </c>
      <c r="D1342" s="1" t="s">
        <v>269</v>
      </c>
      <c r="E1342" s="1" t="s">
        <v>30</v>
      </c>
      <c r="F1342" s="1" t="s">
        <v>109</v>
      </c>
      <c r="G1342" s="1" t="s">
        <v>3959</v>
      </c>
      <c r="H1342" s="1" t="s">
        <v>3960</v>
      </c>
      <c r="I1342" s="1" t="s">
        <v>7</v>
      </c>
      <c r="J1342" s="1" t="s">
        <v>3873</v>
      </c>
      <c r="K1342" s="1" t="s">
        <v>522</v>
      </c>
      <c r="L1342" s="1" t="s">
        <v>523</v>
      </c>
      <c r="M1342" s="1" t="s">
        <v>3402</v>
      </c>
      <c r="N1342" s="2">
        <v>39600</v>
      </c>
      <c r="O1342" s="1" t="s">
        <v>38</v>
      </c>
      <c r="P1342" s="2">
        <v>39600</v>
      </c>
      <c r="Q1342" s="1" t="s">
        <v>93</v>
      </c>
      <c r="R1342" s="1" t="s">
        <v>94</v>
      </c>
      <c r="S1342" s="1" t="s">
        <v>54</v>
      </c>
      <c r="T1342" s="1" t="s">
        <v>42</v>
      </c>
      <c r="U1342" s="1" t="s">
        <v>43</v>
      </c>
      <c r="V1342" s="1" t="s">
        <v>55</v>
      </c>
      <c r="W1342" s="1" t="s">
        <v>56</v>
      </c>
      <c r="X1342" s="1" t="s">
        <v>43</v>
      </c>
      <c r="Y1342" s="2">
        <v>39600</v>
      </c>
      <c r="Z1342" s="1" t="s">
        <v>46</v>
      </c>
      <c r="AA1342" s="1" t="s">
        <v>131</v>
      </c>
    </row>
    <row r="1343" spans="1:27" x14ac:dyDescent="0.25">
      <c r="A1343" s="1" t="s">
        <v>2171</v>
      </c>
      <c r="B1343" s="1" t="s">
        <v>2172</v>
      </c>
      <c r="C1343" s="1" t="s">
        <v>268</v>
      </c>
      <c r="D1343" s="1" t="s">
        <v>269</v>
      </c>
      <c r="E1343" s="1" t="s">
        <v>30</v>
      </c>
      <c r="F1343" s="1" t="s">
        <v>109</v>
      </c>
      <c r="G1343" s="1" t="s">
        <v>3961</v>
      </c>
      <c r="H1343" s="1" t="s">
        <v>3962</v>
      </c>
      <c r="I1343" s="1" t="s">
        <v>7</v>
      </c>
      <c r="J1343" s="1" t="s">
        <v>3963</v>
      </c>
      <c r="K1343" s="1" t="s">
        <v>522</v>
      </c>
      <c r="L1343" s="1" t="s">
        <v>523</v>
      </c>
      <c r="M1343" s="1" t="s">
        <v>3402</v>
      </c>
      <c r="N1343" s="2">
        <v>40000</v>
      </c>
      <c r="O1343" s="1" t="s">
        <v>38</v>
      </c>
      <c r="P1343" s="2">
        <v>40000</v>
      </c>
      <c r="Q1343" s="1" t="s">
        <v>93</v>
      </c>
      <c r="R1343" s="1" t="s">
        <v>94</v>
      </c>
      <c r="S1343" s="1" t="s">
        <v>54</v>
      </c>
      <c r="T1343" s="1" t="s">
        <v>42</v>
      </c>
      <c r="U1343" s="1" t="s">
        <v>43</v>
      </c>
      <c r="V1343" s="1" t="s">
        <v>55</v>
      </c>
      <c r="W1343" s="1" t="s">
        <v>56</v>
      </c>
      <c r="X1343" s="1" t="s">
        <v>43</v>
      </c>
      <c r="Y1343" s="2">
        <v>40000</v>
      </c>
      <c r="Z1343" s="1" t="s">
        <v>46</v>
      </c>
      <c r="AA1343" s="1" t="s">
        <v>131</v>
      </c>
    </row>
    <row r="1344" spans="1:27" x14ac:dyDescent="0.25">
      <c r="A1344" s="1" t="s">
        <v>2171</v>
      </c>
      <c r="B1344" s="1" t="s">
        <v>2172</v>
      </c>
      <c r="C1344" s="1" t="s">
        <v>268</v>
      </c>
      <c r="D1344" s="1" t="s">
        <v>269</v>
      </c>
      <c r="E1344" s="1" t="s">
        <v>30</v>
      </c>
      <c r="F1344" s="1" t="s">
        <v>109</v>
      </c>
      <c r="G1344" s="1" t="s">
        <v>3964</v>
      </c>
      <c r="H1344" s="1" t="s">
        <v>3965</v>
      </c>
      <c r="I1344" s="1" t="s">
        <v>7</v>
      </c>
      <c r="J1344" s="1" t="s">
        <v>3966</v>
      </c>
      <c r="K1344" s="1" t="s">
        <v>3580</v>
      </c>
      <c r="L1344" s="1" t="s">
        <v>3581</v>
      </c>
      <c r="M1344" s="1" t="s">
        <v>3402</v>
      </c>
      <c r="N1344" s="2">
        <v>25560316.350000001</v>
      </c>
      <c r="O1344" s="1" t="s">
        <v>38</v>
      </c>
      <c r="P1344" s="2">
        <v>25560316.350000001</v>
      </c>
      <c r="Q1344" s="1" t="s">
        <v>93</v>
      </c>
      <c r="R1344" s="1" t="s">
        <v>94</v>
      </c>
      <c r="S1344" s="1" t="s">
        <v>54</v>
      </c>
      <c r="T1344" s="1" t="s">
        <v>42</v>
      </c>
      <c r="U1344" s="1" t="s">
        <v>43</v>
      </c>
      <c r="V1344" s="1" t="s">
        <v>55</v>
      </c>
      <c r="W1344" s="1" t="s">
        <v>56</v>
      </c>
      <c r="X1344" s="1" t="s">
        <v>43</v>
      </c>
      <c r="Y1344" s="2">
        <v>25560316.350000001</v>
      </c>
      <c r="Z1344" s="1" t="s">
        <v>46</v>
      </c>
      <c r="AA1344" s="1" t="s">
        <v>131</v>
      </c>
    </row>
    <row r="1345" spans="1:27" x14ac:dyDescent="0.25">
      <c r="A1345" s="1" t="s">
        <v>2171</v>
      </c>
      <c r="B1345" s="1" t="s">
        <v>2172</v>
      </c>
      <c r="C1345" s="1" t="s">
        <v>268</v>
      </c>
      <c r="D1345" s="1" t="s">
        <v>269</v>
      </c>
      <c r="E1345" s="1" t="s">
        <v>30</v>
      </c>
      <c r="F1345" s="1" t="s">
        <v>109</v>
      </c>
      <c r="G1345" s="1" t="s">
        <v>3967</v>
      </c>
      <c r="H1345" s="1" t="s">
        <v>3968</v>
      </c>
      <c r="I1345" s="1" t="s">
        <v>7</v>
      </c>
      <c r="J1345" s="1" t="s">
        <v>3966</v>
      </c>
      <c r="K1345" s="1" t="s">
        <v>3580</v>
      </c>
      <c r="L1345" s="1" t="s">
        <v>3581</v>
      </c>
      <c r="M1345" s="1" t="s">
        <v>3402</v>
      </c>
      <c r="N1345" s="2">
        <v>7675200</v>
      </c>
      <c r="O1345" s="1" t="s">
        <v>38</v>
      </c>
      <c r="P1345" s="2">
        <v>7675200</v>
      </c>
      <c r="Q1345" s="1" t="s">
        <v>93</v>
      </c>
      <c r="R1345" s="1" t="s">
        <v>94</v>
      </c>
      <c r="S1345" s="1" t="s">
        <v>54</v>
      </c>
      <c r="T1345" s="1" t="s">
        <v>42</v>
      </c>
      <c r="U1345" s="1" t="s">
        <v>43</v>
      </c>
      <c r="V1345" s="1" t="s">
        <v>55</v>
      </c>
      <c r="W1345" s="1" t="s">
        <v>56</v>
      </c>
      <c r="X1345" s="1" t="s">
        <v>43</v>
      </c>
      <c r="Y1345" s="2">
        <v>7675200</v>
      </c>
      <c r="Z1345" s="1" t="s">
        <v>46</v>
      </c>
      <c r="AA1345" s="1" t="s">
        <v>131</v>
      </c>
    </row>
    <row r="1346" spans="1:27" x14ac:dyDescent="0.25">
      <c r="A1346" s="1" t="s">
        <v>2171</v>
      </c>
      <c r="B1346" s="1" t="s">
        <v>2172</v>
      </c>
      <c r="C1346" s="1" t="s">
        <v>268</v>
      </c>
      <c r="D1346" s="1" t="s">
        <v>269</v>
      </c>
      <c r="E1346" s="1" t="s">
        <v>30</v>
      </c>
      <c r="F1346" s="1" t="s">
        <v>109</v>
      </c>
      <c r="G1346" s="1" t="s">
        <v>3969</v>
      </c>
      <c r="H1346" s="1" t="s">
        <v>3970</v>
      </c>
      <c r="I1346" s="1" t="s">
        <v>7</v>
      </c>
      <c r="J1346" s="1" t="s">
        <v>3966</v>
      </c>
      <c r="K1346" s="1" t="s">
        <v>3580</v>
      </c>
      <c r="L1346" s="1" t="s">
        <v>3581</v>
      </c>
      <c r="M1346" s="1" t="s">
        <v>3402</v>
      </c>
      <c r="N1346" s="2">
        <v>4496800</v>
      </c>
      <c r="O1346" s="1" t="s">
        <v>38</v>
      </c>
      <c r="P1346" s="2">
        <v>4496800</v>
      </c>
      <c r="Q1346" s="1" t="s">
        <v>93</v>
      </c>
      <c r="R1346" s="1" t="s">
        <v>94</v>
      </c>
      <c r="S1346" s="1" t="s">
        <v>54</v>
      </c>
      <c r="T1346" s="1" t="s">
        <v>42</v>
      </c>
      <c r="U1346" s="1" t="s">
        <v>43</v>
      </c>
      <c r="V1346" s="1" t="s">
        <v>55</v>
      </c>
      <c r="W1346" s="1" t="s">
        <v>56</v>
      </c>
      <c r="X1346" s="1" t="s">
        <v>43</v>
      </c>
      <c r="Y1346" s="2">
        <v>4496800</v>
      </c>
      <c r="Z1346" s="1" t="s">
        <v>46</v>
      </c>
      <c r="AA1346" s="1" t="s">
        <v>131</v>
      </c>
    </row>
    <row r="1347" spans="1:27" x14ac:dyDescent="0.25">
      <c r="A1347" s="1" t="s">
        <v>2171</v>
      </c>
      <c r="B1347" s="1" t="s">
        <v>2172</v>
      </c>
      <c r="C1347" s="1" t="s">
        <v>268</v>
      </c>
      <c r="D1347" s="1" t="s">
        <v>269</v>
      </c>
      <c r="E1347" s="1" t="s">
        <v>30</v>
      </c>
      <c r="F1347" s="1" t="s">
        <v>109</v>
      </c>
      <c r="G1347" s="1" t="s">
        <v>3971</v>
      </c>
      <c r="H1347" s="1" t="s">
        <v>3972</v>
      </c>
      <c r="I1347" s="1" t="s">
        <v>7</v>
      </c>
      <c r="J1347" s="1" t="s">
        <v>3966</v>
      </c>
      <c r="K1347" s="1" t="s">
        <v>3580</v>
      </c>
      <c r="L1347" s="1" t="s">
        <v>3581</v>
      </c>
      <c r="M1347" s="1" t="s">
        <v>3402</v>
      </c>
      <c r="N1347" s="2">
        <v>564500</v>
      </c>
      <c r="O1347" s="1" t="s">
        <v>38</v>
      </c>
      <c r="P1347" s="2">
        <v>564500</v>
      </c>
      <c r="Q1347" s="1" t="s">
        <v>93</v>
      </c>
      <c r="R1347" s="1" t="s">
        <v>94</v>
      </c>
      <c r="S1347" s="1" t="s">
        <v>54</v>
      </c>
      <c r="T1347" s="1" t="s">
        <v>42</v>
      </c>
      <c r="U1347" s="1" t="s">
        <v>43</v>
      </c>
      <c r="V1347" s="1" t="s">
        <v>55</v>
      </c>
      <c r="W1347" s="1" t="s">
        <v>56</v>
      </c>
      <c r="X1347" s="1" t="s">
        <v>43</v>
      </c>
      <c r="Y1347" s="2">
        <v>564500</v>
      </c>
      <c r="Z1347" s="1" t="s">
        <v>46</v>
      </c>
      <c r="AA1347" s="1" t="s">
        <v>131</v>
      </c>
    </row>
    <row r="1348" spans="1:27" x14ac:dyDescent="0.25">
      <c r="A1348" s="1" t="s">
        <v>2171</v>
      </c>
      <c r="B1348" s="1" t="s">
        <v>2172</v>
      </c>
      <c r="C1348" s="1" t="s">
        <v>268</v>
      </c>
      <c r="D1348" s="1" t="s">
        <v>269</v>
      </c>
      <c r="E1348" s="1" t="s">
        <v>30</v>
      </c>
      <c r="F1348" s="1" t="s">
        <v>109</v>
      </c>
      <c r="G1348" s="1" t="s">
        <v>3973</v>
      </c>
      <c r="H1348" s="1" t="s">
        <v>3974</v>
      </c>
      <c r="I1348" s="1" t="s">
        <v>7</v>
      </c>
      <c r="J1348" s="1" t="s">
        <v>3975</v>
      </c>
      <c r="K1348" s="1" t="s">
        <v>3428</v>
      </c>
      <c r="L1348" s="1" t="s">
        <v>3429</v>
      </c>
      <c r="M1348" s="1" t="s">
        <v>3402</v>
      </c>
      <c r="N1348" s="2">
        <v>16120500</v>
      </c>
      <c r="O1348" s="1" t="s">
        <v>38</v>
      </c>
      <c r="P1348" s="2">
        <v>16120500</v>
      </c>
      <c r="Q1348" s="1" t="s">
        <v>93</v>
      </c>
      <c r="R1348" s="1" t="s">
        <v>94</v>
      </c>
      <c r="S1348" s="1" t="s">
        <v>54</v>
      </c>
      <c r="T1348" s="1" t="s">
        <v>42</v>
      </c>
      <c r="U1348" s="1" t="s">
        <v>43</v>
      </c>
      <c r="V1348" s="1" t="s">
        <v>55</v>
      </c>
      <c r="W1348" s="1" t="s">
        <v>56</v>
      </c>
      <c r="X1348" s="1" t="s">
        <v>43</v>
      </c>
      <c r="Y1348" s="2">
        <v>16120500</v>
      </c>
      <c r="Z1348" s="1" t="s">
        <v>46</v>
      </c>
      <c r="AA1348" s="1" t="s">
        <v>131</v>
      </c>
    </row>
    <row r="1349" spans="1:27" x14ac:dyDescent="0.25">
      <c r="A1349" s="1" t="s">
        <v>2171</v>
      </c>
      <c r="B1349" s="1" t="s">
        <v>2172</v>
      </c>
      <c r="C1349" s="1" t="s">
        <v>268</v>
      </c>
      <c r="D1349" s="1" t="s">
        <v>269</v>
      </c>
      <c r="E1349" s="1" t="s">
        <v>30</v>
      </c>
      <c r="F1349" s="1" t="s">
        <v>109</v>
      </c>
      <c r="G1349" s="1" t="s">
        <v>3976</v>
      </c>
      <c r="H1349" s="1" t="s">
        <v>3977</v>
      </c>
      <c r="I1349" s="1" t="s">
        <v>7</v>
      </c>
      <c r="J1349" s="1" t="s">
        <v>3978</v>
      </c>
      <c r="K1349" s="1" t="s">
        <v>3428</v>
      </c>
      <c r="L1349" s="1" t="s">
        <v>3429</v>
      </c>
      <c r="M1349" s="1" t="s">
        <v>3402</v>
      </c>
      <c r="N1349" s="2">
        <v>4875</v>
      </c>
      <c r="O1349" s="1" t="s">
        <v>38</v>
      </c>
      <c r="P1349" s="2">
        <v>4875</v>
      </c>
      <c r="Q1349" s="1" t="s">
        <v>93</v>
      </c>
      <c r="R1349" s="1" t="s">
        <v>94</v>
      </c>
      <c r="S1349" s="1" t="s">
        <v>54</v>
      </c>
      <c r="T1349" s="1" t="s">
        <v>42</v>
      </c>
      <c r="U1349" s="1" t="s">
        <v>43</v>
      </c>
      <c r="V1349" s="1" t="s">
        <v>55</v>
      </c>
      <c r="W1349" s="1" t="s">
        <v>56</v>
      </c>
      <c r="X1349" s="1" t="s">
        <v>43</v>
      </c>
      <c r="Y1349" s="2">
        <v>4875</v>
      </c>
      <c r="Z1349" s="1" t="s">
        <v>46</v>
      </c>
      <c r="AA1349" s="1" t="s">
        <v>131</v>
      </c>
    </row>
    <row r="1350" spans="1:27" x14ac:dyDescent="0.25">
      <c r="A1350" s="1" t="s">
        <v>2171</v>
      </c>
      <c r="B1350" s="1" t="s">
        <v>2172</v>
      </c>
      <c r="C1350" s="1" t="s">
        <v>268</v>
      </c>
      <c r="D1350" s="1" t="s">
        <v>269</v>
      </c>
      <c r="E1350" s="1" t="s">
        <v>30</v>
      </c>
      <c r="F1350" s="1" t="s">
        <v>109</v>
      </c>
      <c r="G1350" s="1" t="s">
        <v>3979</v>
      </c>
      <c r="H1350" s="1" t="s">
        <v>3980</v>
      </c>
      <c r="I1350" s="1" t="s">
        <v>7</v>
      </c>
      <c r="J1350" s="1" t="s">
        <v>3981</v>
      </c>
      <c r="K1350" s="1" t="s">
        <v>3428</v>
      </c>
      <c r="L1350" s="1" t="s">
        <v>3429</v>
      </c>
      <c r="M1350" s="1" t="s">
        <v>3402</v>
      </c>
      <c r="N1350" s="2">
        <v>396000</v>
      </c>
      <c r="O1350" s="1" t="s">
        <v>38</v>
      </c>
      <c r="P1350" s="2">
        <v>396000</v>
      </c>
      <c r="Q1350" s="1" t="s">
        <v>93</v>
      </c>
      <c r="R1350" s="1" t="s">
        <v>94</v>
      </c>
      <c r="S1350" s="1" t="s">
        <v>54</v>
      </c>
      <c r="T1350" s="1" t="s">
        <v>42</v>
      </c>
      <c r="U1350" s="1" t="s">
        <v>43</v>
      </c>
      <c r="V1350" s="1" t="s">
        <v>55</v>
      </c>
      <c r="W1350" s="1" t="s">
        <v>56</v>
      </c>
      <c r="X1350" s="1" t="s">
        <v>43</v>
      </c>
      <c r="Y1350" s="2">
        <v>396000</v>
      </c>
      <c r="Z1350" s="1" t="s">
        <v>46</v>
      </c>
      <c r="AA1350" s="1" t="s">
        <v>131</v>
      </c>
    </row>
    <row r="1351" spans="1:27" x14ac:dyDescent="0.25">
      <c r="A1351" s="1" t="s">
        <v>2171</v>
      </c>
      <c r="B1351" s="1" t="s">
        <v>2172</v>
      </c>
      <c r="C1351" s="1" t="s">
        <v>268</v>
      </c>
      <c r="D1351" s="1" t="s">
        <v>269</v>
      </c>
      <c r="E1351" s="1" t="s">
        <v>30</v>
      </c>
      <c r="F1351" s="1" t="s">
        <v>131</v>
      </c>
      <c r="G1351" s="1" t="s">
        <v>3982</v>
      </c>
      <c r="H1351" s="1" t="s">
        <v>3983</v>
      </c>
      <c r="I1351" s="1" t="s">
        <v>7</v>
      </c>
      <c r="J1351" s="1" t="s">
        <v>3984</v>
      </c>
      <c r="K1351" s="1" t="s">
        <v>3580</v>
      </c>
      <c r="L1351" s="1" t="s">
        <v>3581</v>
      </c>
      <c r="M1351" s="1" t="s">
        <v>3402</v>
      </c>
      <c r="N1351" s="2">
        <v>132341599.5</v>
      </c>
      <c r="O1351" s="1" t="s">
        <v>108</v>
      </c>
      <c r="P1351" s="2">
        <v>2491269</v>
      </c>
      <c r="Q1351" s="1" t="s">
        <v>83</v>
      </c>
      <c r="R1351" s="1" t="s">
        <v>264</v>
      </c>
      <c r="S1351" s="1" t="s">
        <v>54</v>
      </c>
      <c r="T1351" s="1" t="s">
        <v>42</v>
      </c>
      <c r="U1351" s="1" t="s">
        <v>43</v>
      </c>
      <c r="V1351" s="1" t="s">
        <v>55</v>
      </c>
      <c r="W1351" s="1" t="s">
        <v>56</v>
      </c>
      <c r="X1351" s="1" t="s">
        <v>43</v>
      </c>
      <c r="Y1351" s="2" t="s">
        <v>43</v>
      </c>
      <c r="Z1351" s="1" t="s">
        <v>46</v>
      </c>
      <c r="AA1351" s="1" t="s">
        <v>95</v>
      </c>
    </row>
    <row r="1352" spans="1:27" x14ac:dyDescent="0.25">
      <c r="A1352" s="1" t="s">
        <v>2171</v>
      </c>
      <c r="B1352" s="1" t="s">
        <v>2172</v>
      </c>
      <c r="C1352" s="1" t="s">
        <v>268</v>
      </c>
      <c r="D1352" s="1" t="s">
        <v>269</v>
      </c>
      <c r="E1352" s="1" t="s">
        <v>30</v>
      </c>
      <c r="F1352" s="1" t="s">
        <v>131</v>
      </c>
      <c r="G1352" s="1" t="s">
        <v>3982</v>
      </c>
      <c r="H1352" s="1" t="s">
        <v>4699</v>
      </c>
      <c r="I1352" s="1" t="s">
        <v>7</v>
      </c>
      <c r="J1352" s="1" t="s">
        <v>3984</v>
      </c>
      <c r="K1352" s="1" t="s">
        <v>522</v>
      </c>
      <c r="L1352" s="1" t="s">
        <v>523</v>
      </c>
      <c r="M1352" s="1" t="s">
        <v>4296</v>
      </c>
      <c r="N1352" s="2">
        <v>132341599.5</v>
      </c>
      <c r="O1352" s="1" t="s">
        <v>108</v>
      </c>
      <c r="P1352" s="2">
        <v>10783207.5</v>
      </c>
      <c r="Q1352" s="1" t="s">
        <v>83</v>
      </c>
      <c r="R1352" s="1" t="s">
        <v>264</v>
      </c>
      <c r="S1352" s="1" t="s">
        <v>41</v>
      </c>
      <c r="T1352" s="1" t="s">
        <v>42</v>
      </c>
      <c r="U1352" s="1" t="s">
        <v>43</v>
      </c>
      <c r="V1352" s="1" t="s">
        <v>55</v>
      </c>
      <c r="W1352" s="1" t="s">
        <v>56</v>
      </c>
      <c r="X1352" s="1" t="s">
        <v>43</v>
      </c>
      <c r="Y1352" s="2" t="s">
        <v>43</v>
      </c>
      <c r="Z1352" s="1" t="s">
        <v>46</v>
      </c>
      <c r="AA1352" s="1" t="s">
        <v>95</v>
      </c>
    </row>
    <row r="1353" spans="1:27" x14ac:dyDescent="0.25">
      <c r="A1353" s="1" t="s">
        <v>2171</v>
      </c>
      <c r="B1353" s="1" t="s">
        <v>2172</v>
      </c>
      <c r="C1353" s="1" t="s">
        <v>268</v>
      </c>
      <c r="D1353" s="1" t="s">
        <v>269</v>
      </c>
      <c r="E1353" s="1" t="s">
        <v>30</v>
      </c>
      <c r="F1353" s="1" t="s">
        <v>131</v>
      </c>
      <c r="G1353" s="1" t="s">
        <v>3982</v>
      </c>
      <c r="H1353" s="1" t="s">
        <v>4700</v>
      </c>
      <c r="I1353" s="1" t="s">
        <v>7</v>
      </c>
      <c r="J1353" s="1" t="s">
        <v>3984</v>
      </c>
      <c r="K1353" s="1" t="s">
        <v>522</v>
      </c>
      <c r="L1353" s="1" t="s">
        <v>523</v>
      </c>
      <c r="M1353" s="1" t="s">
        <v>4296</v>
      </c>
      <c r="N1353" s="2">
        <v>132341599.5</v>
      </c>
      <c r="O1353" s="1" t="s">
        <v>108</v>
      </c>
      <c r="P1353" s="2">
        <v>15579950</v>
      </c>
      <c r="Q1353" s="1" t="s">
        <v>83</v>
      </c>
      <c r="R1353" s="1" t="s">
        <v>264</v>
      </c>
      <c r="S1353" s="1" t="s">
        <v>54</v>
      </c>
      <c r="T1353" s="1" t="s">
        <v>42</v>
      </c>
      <c r="U1353" s="1" t="s">
        <v>43</v>
      </c>
      <c r="V1353" s="1" t="s">
        <v>55</v>
      </c>
      <c r="W1353" s="1" t="s">
        <v>56</v>
      </c>
      <c r="X1353" s="1" t="s">
        <v>43</v>
      </c>
      <c r="Y1353" s="2" t="s">
        <v>43</v>
      </c>
      <c r="Z1353" s="1" t="s">
        <v>46</v>
      </c>
      <c r="AA1353" s="1" t="s">
        <v>95</v>
      </c>
    </row>
    <row r="1354" spans="1:27" x14ac:dyDescent="0.25">
      <c r="A1354" s="1" t="s">
        <v>2171</v>
      </c>
      <c r="B1354" s="1" t="s">
        <v>2172</v>
      </c>
      <c r="C1354" s="1" t="s">
        <v>268</v>
      </c>
      <c r="D1354" s="1" t="s">
        <v>269</v>
      </c>
      <c r="E1354" s="1" t="s">
        <v>30</v>
      </c>
      <c r="F1354" s="1" t="s">
        <v>131</v>
      </c>
      <c r="G1354" s="1" t="s">
        <v>3982</v>
      </c>
      <c r="H1354" s="1" t="s">
        <v>4701</v>
      </c>
      <c r="I1354" s="1" t="s">
        <v>7</v>
      </c>
      <c r="J1354" s="1" t="s">
        <v>3984</v>
      </c>
      <c r="K1354" s="1" t="s">
        <v>522</v>
      </c>
      <c r="L1354" s="1" t="s">
        <v>523</v>
      </c>
      <c r="M1354" s="1" t="s">
        <v>4296</v>
      </c>
      <c r="N1354" s="2">
        <v>132341599.5</v>
      </c>
      <c r="O1354" s="1" t="s">
        <v>108</v>
      </c>
      <c r="P1354" s="2">
        <v>32500494</v>
      </c>
      <c r="Q1354" s="1" t="s">
        <v>83</v>
      </c>
      <c r="R1354" s="1" t="s">
        <v>264</v>
      </c>
      <c r="S1354" s="1" t="s">
        <v>54</v>
      </c>
      <c r="T1354" s="1" t="s">
        <v>42</v>
      </c>
      <c r="U1354" s="1" t="s">
        <v>43</v>
      </c>
      <c r="V1354" s="1" t="s">
        <v>55</v>
      </c>
      <c r="W1354" s="1" t="s">
        <v>56</v>
      </c>
      <c r="X1354" s="1" t="s">
        <v>43</v>
      </c>
      <c r="Y1354" s="2" t="s">
        <v>43</v>
      </c>
      <c r="Z1354" s="1" t="s">
        <v>46</v>
      </c>
      <c r="AA1354" s="1" t="s">
        <v>95</v>
      </c>
    </row>
    <row r="1355" spans="1:27" x14ac:dyDescent="0.25">
      <c r="A1355" s="1" t="s">
        <v>2171</v>
      </c>
      <c r="B1355" s="1" t="s">
        <v>2172</v>
      </c>
      <c r="C1355" s="1" t="s">
        <v>268</v>
      </c>
      <c r="D1355" s="1" t="s">
        <v>269</v>
      </c>
      <c r="E1355" s="1" t="s">
        <v>30</v>
      </c>
      <c r="F1355" s="1" t="s">
        <v>131</v>
      </c>
      <c r="G1355" s="1" t="s">
        <v>3982</v>
      </c>
      <c r="H1355" s="1" t="s">
        <v>4702</v>
      </c>
      <c r="I1355" s="1" t="s">
        <v>7</v>
      </c>
      <c r="J1355" s="1" t="s">
        <v>3984</v>
      </c>
      <c r="K1355" s="1" t="s">
        <v>3793</v>
      </c>
      <c r="L1355" s="1" t="s">
        <v>3794</v>
      </c>
      <c r="M1355" s="1" t="s">
        <v>4296</v>
      </c>
      <c r="N1355" s="2">
        <v>132341599.5</v>
      </c>
      <c r="O1355" s="1" t="s">
        <v>108</v>
      </c>
      <c r="P1355" s="2">
        <v>300709.2</v>
      </c>
      <c r="Q1355" s="1" t="s">
        <v>83</v>
      </c>
      <c r="R1355" s="1" t="s">
        <v>264</v>
      </c>
      <c r="S1355" s="1" t="s">
        <v>54</v>
      </c>
      <c r="T1355" s="1" t="s">
        <v>42</v>
      </c>
      <c r="U1355" s="1" t="s">
        <v>43</v>
      </c>
      <c r="V1355" s="1" t="s">
        <v>55</v>
      </c>
      <c r="W1355" s="1" t="s">
        <v>56</v>
      </c>
      <c r="X1355" s="1" t="s">
        <v>43</v>
      </c>
      <c r="Y1355" s="2" t="s">
        <v>43</v>
      </c>
      <c r="Z1355" s="1" t="s">
        <v>46</v>
      </c>
      <c r="AA1355" s="1" t="s">
        <v>95</v>
      </c>
    </row>
    <row r="1356" spans="1:27" x14ac:dyDescent="0.25">
      <c r="A1356" s="1" t="s">
        <v>2171</v>
      </c>
      <c r="B1356" s="1" t="s">
        <v>2172</v>
      </c>
      <c r="C1356" s="1" t="s">
        <v>268</v>
      </c>
      <c r="D1356" s="1" t="s">
        <v>269</v>
      </c>
      <c r="E1356" s="1" t="s">
        <v>30</v>
      </c>
      <c r="F1356" s="1" t="s">
        <v>131</v>
      </c>
      <c r="G1356" s="1" t="s">
        <v>3982</v>
      </c>
      <c r="H1356" s="1" t="s">
        <v>4703</v>
      </c>
      <c r="I1356" s="1" t="s">
        <v>7</v>
      </c>
      <c r="J1356" s="1" t="s">
        <v>3984</v>
      </c>
      <c r="K1356" s="1" t="s">
        <v>3793</v>
      </c>
      <c r="L1356" s="1" t="s">
        <v>3794</v>
      </c>
      <c r="M1356" s="1" t="s">
        <v>4296</v>
      </c>
      <c r="N1356" s="2">
        <v>132341599.5</v>
      </c>
      <c r="O1356" s="1" t="s">
        <v>108</v>
      </c>
      <c r="P1356" s="2">
        <v>2085520</v>
      </c>
      <c r="Q1356" s="1" t="s">
        <v>83</v>
      </c>
      <c r="R1356" s="1" t="s">
        <v>264</v>
      </c>
      <c r="S1356" s="1" t="s">
        <v>54</v>
      </c>
      <c r="T1356" s="1" t="s">
        <v>42</v>
      </c>
      <c r="U1356" s="1" t="s">
        <v>43</v>
      </c>
      <c r="V1356" s="1" t="s">
        <v>55</v>
      </c>
      <c r="W1356" s="1" t="s">
        <v>56</v>
      </c>
      <c r="X1356" s="1" t="s">
        <v>43</v>
      </c>
      <c r="Y1356" s="2" t="s">
        <v>43</v>
      </c>
      <c r="Z1356" s="1" t="s">
        <v>46</v>
      </c>
      <c r="AA1356" s="1" t="s">
        <v>95</v>
      </c>
    </row>
    <row r="1357" spans="1:27" x14ac:dyDescent="0.25">
      <c r="A1357" s="1" t="s">
        <v>2171</v>
      </c>
      <c r="B1357" s="1" t="s">
        <v>2172</v>
      </c>
      <c r="C1357" s="1" t="s">
        <v>268</v>
      </c>
      <c r="D1357" s="1" t="s">
        <v>269</v>
      </c>
      <c r="E1357" s="1" t="s">
        <v>30</v>
      </c>
      <c r="F1357" s="1" t="s">
        <v>131</v>
      </c>
      <c r="G1357" s="1" t="s">
        <v>3982</v>
      </c>
      <c r="H1357" s="1" t="s">
        <v>4704</v>
      </c>
      <c r="I1357" s="1" t="s">
        <v>7</v>
      </c>
      <c r="J1357" s="1" t="s">
        <v>3984</v>
      </c>
      <c r="K1357" s="1" t="s">
        <v>3428</v>
      </c>
      <c r="L1357" s="1" t="s">
        <v>3429</v>
      </c>
      <c r="M1357" s="1" t="s">
        <v>4296</v>
      </c>
      <c r="N1357" s="2">
        <v>132341599.5</v>
      </c>
      <c r="O1357" s="1" t="s">
        <v>108</v>
      </c>
      <c r="P1357" s="2">
        <v>4331450</v>
      </c>
      <c r="Q1357" s="1" t="s">
        <v>83</v>
      </c>
      <c r="R1357" s="1" t="s">
        <v>264</v>
      </c>
      <c r="S1357" s="1" t="s">
        <v>54</v>
      </c>
      <c r="T1357" s="1" t="s">
        <v>42</v>
      </c>
      <c r="U1357" s="1" t="s">
        <v>43</v>
      </c>
      <c r="V1357" s="1" t="s">
        <v>55</v>
      </c>
      <c r="W1357" s="1" t="s">
        <v>56</v>
      </c>
      <c r="X1357" s="1" t="s">
        <v>43</v>
      </c>
      <c r="Y1357" s="2" t="s">
        <v>43</v>
      </c>
      <c r="Z1357" s="1" t="s">
        <v>46</v>
      </c>
      <c r="AA1357" s="1" t="s">
        <v>95</v>
      </c>
    </row>
    <row r="1358" spans="1:27" x14ac:dyDescent="0.25">
      <c r="A1358" s="1" t="s">
        <v>2171</v>
      </c>
      <c r="B1358" s="1" t="s">
        <v>2172</v>
      </c>
      <c r="C1358" s="1" t="s">
        <v>268</v>
      </c>
      <c r="D1358" s="1" t="s">
        <v>269</v>
      </c>
      <c r="E1358" s="1" t="s">
        <v>30</v>
      </c>
      <c r="F1358" s="1" t="s">
        <v>131</v>
      </c>
      <c r="G1358" s="1" t="s">
        <v>3982</v>
      </c>
      <c r="H1358" s="1" t="s">
        <v>4705</v>
      </c>
      <c r="I1358" s="1" t="s">
        <v>7</v>
      </c>
      <c r="J1358" s="1" t="s">
        <v>3984</v>
      </c>
      <c r="K1358" s="1" t="s">
        <v>3428</v>
      </c>
      <c r="L1358" s="1" t="s">
        <v>3429</v>
      </c>
      <c r="M1358" s="1" t="s">
        <v>4296</v>
      </c>
      <c r="N1358" s="2">
        <v>132341599.5</v>
      </c>
      <c r="O1358" s="1" t="s">
        <v>108</v>
      </c>
      <c r="P1358" s="2">
        <v>62266539.799999997</v>
      </c>
      <c r="Q1358" s="1" t="s">
        <v>83</v>
      </c>
      <c r="R1358" s="1" t="s">
        <v>264</v>
      </c>
      <c r="S1358" s="1" t="s">
        <v>54</v>
      </c>
      <c r="T1358" s="1" t="s">
        <v>42</v>
      </c>
      <c r="U1358" s="1" t="s">
        <v>43</v>
      </c>
      <c r="V1358" s="1" t="s">
        <v>55</v>
      </c>
      <c r="W1358" s="1" t="s">
        <v>56</v>
      </c>
      <c r="X1358" s="1" t="s">
        <v>43</v>
      </c>
      <c r="Y1358" s="2" t="s">
        <v>43</v>
      </c>
      <c r="Z1358" s="1" t="s">
        <v>46</v>
      </c>
      <c r="AA1358" s="1" t="s">
        <v>95</v>
      </c>
    </row>
    <row r="1359" spans="1:27" x14ac:dyDescent="0.25">
      <c r="A1359" s="1" t="s">
        <v>2171</v>
      </c>
      <c r="B1359" s="1" t="s">
        <v>2172</v>
      </c>
      <c r="C1359" s="1" t="s">
        <v>268</v>
      </c>
      <c r="D1359" s="1" t="s">
        <v>269</v>
      </c>
      <c r="E1359" s="1" t="s">
        <v>30</v>
      </c>
      <c r="F1359" s="1" t="s">
        <v>131</v>
      </c>
      <c r="G1359" s="1" t="s">
        <v>3982</v>
      </c>
      <c r="H1359" s="1" t="s">
        <v>4706</v>
      </c>
      <c r="I1359" s="1" t="s">
        <v>7</v>
      </c>
      <c r="J1359" s="1" t="s">
        <v>3984</v>
      </c>
      <c r="K1359" s="1" t="s">
        <v>3053</v>
      </c>
      <c r="L1359" s="1" t="s">
        <v>3054</v>
      </c>
      <c r="M1359" s="1" t="s">
        <v>4296</v>
      </c>
      <c r="N1359" s="2">
        <v>132341599.5</v>
      </c>
      <c r="O1359" s="1" t="s">
        <v>108</v>
      </c>
      <c r="P1359" s="2">
        <v>2002460</v>
      </c>
      <c r="Q1359" s="1" t="s">
        <v>83</v>
      </c>
      <c r="R1359" s="1" t="s">
        <v>264</v>
      </c>
      <c r="S1359" s="1" t="s">
        <v>54</v>
      </c>
      <c r="T1359" s="1" t="s">
        <v>42</v>
      </c>
      <c r="U1359" s="1" t="s">
        <v>43</v>
      </c>
      <c r="V1359" s="1" t="s">
        <v>55</v>
      </c>
      <c r="W1359" s="1" t="s">
        <v>56</v>
      </c>
      <c r="X1359" s="1" t="s">
        <v>43</v>
      </c>
      <c r="Y1359" s="2" t="s">
        <v>43</v>
      </c>
      <c r="Z1359" s="1" t="s">
        <v>46</v>
      </c>
      <c r="AA1359" s="1" t="s">
        <v>95</v>
      </c>
    </row>
    <row r="1360" spans="1:27" x14ac:dyDescent="0.25">
      <c r="A1360" s="1" t="s">
        <v>2171</v>
      </c>
      <c r="B1360" s="1" t="s">
        <v>2172</v>
      </c>
      <c r="C1360" s="1" t="s">
        <v>268</v>
      </c>
      <c r="D1360" s="1" t="s">
        <v>269</v>
      </c>
      <c r="E1360" s="1" t="s">
        <v>30</v>
      </c>
      <c r="F1360" s="1" t="s">
        <v>57</v>
      </c>
      <c r="G1360" s="1" t="s">
        <v>5748</v>
      </c>
      <c r="H1360" s="1" t="s">
        <v>5749</v>
      </c>
      <c r="I1360" s="1" t="s">
        <v>7</v>
      </c>
      <c r="J1360" s="1" t="s">
        <v>5750</v>
      </c>
      <c r="K1360" s="1" t="s">
        <v>5057</v>
      </c>
      <c r="L1360" s="1" t="s">
        <v>5058</v>
      </c>
      <c r="M1360" s="1" t="s">
        <v>5053</v>
      </c>
      <c r="N1360" s="2">
        <v>1130000</v>
      </c>
      <c r="O1360" s="1" t="s">
        <v>38</v>
      </c>
      <c r="P1360" s="2">
        <v>1130000</v>
      </c>
      <c r="Q1360" s="1" t="s">
        <v>83</v>
      </c>
      <c r="R1360" s="1" t="s">
        <v>40</v>
      </c>
      <c r="S1360" s="1" t="s">
        <v>54</v>
      </c>
      <c r="T1360" s="1" t="s">
        <v>42</v>
      </c>
      <c r="U1360" s="1" t="s">
        <v>43</v>
      </c>
      <c r="V1360" s="1" t="s">
        <v>55</v>
      </c>
      <c r="W1360" s="1" t="s">
        <v>56</v>
      </c>
      <c r="X1360" s="1" t="s">
        <v>47</v>
      </c>
      <c r="Y1360" s="2">
        <v>900308</v>
      </c>
      <c r="Z1360" s="1" t="s">
        <v>205</v>
      </c>
      <c r="AA1360" s="1" t="s">
        <v>265</v>
      </c>
    </row>
    <row r="1361" spans="1:27" x14ac:dyDescent="0.25">
      <c r="A1361" s="1" t="s">
        <v>2171</v>
      </c>
      <c r="B1361" s="1" t="s">
        <v>2172</v>
      </c>
      <c r="C1361" s="1" t="s">
        <v>268</v>
      </c>
      <c r="D1361" s="1" t="s">
        <v>269</v>
      </c>
      <c r="E1361" s="1" t="s">
        <v>30</v>
      </c>
      <c r="F1361" s="1" t="s">
        <v>57</v>
      </c>
      <c r="G1361" s="1" t="s">
        <v>5751</v>
      </c>
      <c r="H1361" s="1" t="s">
        <v>5752</v>
      </c>
      <c r="I1361" s="1" t="s">
        <v>7</v>
      </c>
      <c r="J1361" s="1" t="s">
        <v>5753</v>
      </c>
      <c r="K1361" s="1" t="s">
        <v>5057</v>
      </c>
      <c r="L1361" s="1" t="s">
        <v>5058</v>
      </c>
      <c r="M1361" s="1" t="s">
        <v>5053</v>
      </c>
      <c r="N1361" s="2">
        <v>880000</v>
      </c>
      <c r="O1361" s="1" t="s">
        <v>38</v>
      </c>
      <c r="P1361" s="2">
        <v>880000</v>
      </c>
      <c r="Q1361" s="1" t="s">
        <v>83</v>
      </c>
      <c r="R1361" s="1" t="s">
        <v>40</v>
      </c>
      <c r="S1361" s="1" t="s">
        <v>54</v>
      </c>
      <c r="T1361" s="1" t="s">
        <v>42</v>
      </c>
      <c r="U1361" s="1" t="s">
        <v>43</v>
      </c>
      <c r="V1361" s="1" t="s">
        <v>55</v>
      </c>
      <c r="W1361" s="1" t="s">
        <v>56</v>
      </c>
      <c r="X1361" s="1" t="s">
        <v>47</v>
      </c>
      <c r="Y1361" s="2">
        <v>879525</v>
      </c>
      <c r="Z1361" s="1" t="s">
        <v>205</v>
      </c>
      <c r="AA1361" s="1" t="s">
        <v>265</v>
      </c>
    </row>
    <row r="1362" spans="1:27" x14ac:dyDescent="0.25">
      <c r="A1362" s="1" t="s">
        <v>2171</v>
      </c>
      <c r="B1362" s="1" t="s">
        <v>2172</v>
      </c>
      <c r="C1362" s="1" t="s">
        <v>268</v>
      </c>
      <c r="D1362" s="1" t="s">
        <v>269</v>
      </c>
      <c r="E1362" s="1" t="s">
        <v>30</v>
      </c>
      <c r="F1362" s="1" t="s">
        <v>386</v>
      </c>
      <c r="G1362" s="1" t="s">
        <v>2173</v>
      </c>
      <c r="H1362" s="1" t="s">
        <v>6274</v>
      </c>
      <c r="I1362" s="1" t="s">
        <v>7</v>
      </c>
      <c r="J1362" s="1" t="s">
        <v>2175</v>
      </c>
      <c r="K1362" s="1" t="s">
        <v>62</v>
      </c>
      <c r="L1362" s="1" t="s">
        <v>63</v>
      </c>
      <c r="M1362" s="1" t="s">
        <v>5928</v>
      </c>
      <c r="N1362" s="2">
        <v>225275000</v>
      </c>
      <c r="O1362" s="1" t="s">
        <v>108</v>
      </c>
      <c r="P1362" s="2">
        <v>63000000</v>
      </c>
      <c r="Q1362" s="1" t="s">
        <v>83</v>
      </c>
      <c r="R1362" s="1" t="s">
        <v>264</v>
      </c>
      <c r="S1362" s="1" t="s">
        <v>54</v>
      </c>
      <c r="T1362" s="1" t="s">
        <v>42</v>
      </c>
      <c r="U1362" s="1" t="s">
        <v>43</v>
      </c>
      <c r="V1362" s="1" t="s">
        <v>55</v>
      </c>
      <c r="W1362" s="1" t="s">
        <v>56</v>
      </c>
      <c r="X1362" s="1" t="s">
        <v>145</v>
      </c>
      <c r="Y1362" s="2">
        <v>38008395</v>
      </c>
      <c r="Z1362" s="1" t="s">
        <v>205</v>
      </c>
      <c r="AA1362" s="1" t="s">
        <v>289</v>
      </c>
    </row>
    <row r="1363" spans="1:27" x14ac:dyDescent="0.25">
      <c r="A1363" s="1" t="s">
        <v>2171</v>
      </c>
      <c r="B1363" s="1" t="s">
        <v>2172</v>
      </c>
      <c r="C1363" s="1" t="s">
        <v>268</v>
      </c>
      <c r="D1363" s="1" t="s">
        <v>269</v>
      </c>
      <c r="E1363" s="1" t="s">
        <v>30</v>
      </c>
      <c r="F1363" s="1" t="s">
        <v>386</v>
      </c>
      <c r="G1363" s="1" t="s">
        <v>2173</v>
      </c>
      <c r="H1363" s="1" t="s">
        <v>6275</v>
      </c>
      <c r="I1363" s="1" t="s">
        <v>7</v>
      </c>
      <c r="J1363" s="1" t="s">
        <v>2175</v>
      </c>
      <c r="K1363" s="1" t="s">
        <v>62</v>
      </c>
      <c r="L1363" s="1" t="s">
        <v>63</v>
      </c>
      <c r="M1363" s="1" t="s">
        <v>5928</v>
      </c>
      <c r="N1363" s="2">
        <v>225275000</v>
      </c>
      <c r="O1363" s="1" t="s">
        <v>108</v>
      </c>
      <c r="P1363" s="2">
        <v>70400000</v>
      </c>
      <c r="Q1363" s="1" t="s">
        <v>83</v>
      </c>
      <c r="R1363" s="1" t="s">
        <v>264</v>
      </c>
      <c r="S1363" s="1" t="s">
        <v>54</v>
      </c>
      <c r="T1363" s="1" t="s">
        <v>42</v>
      </c>
      <c r="U1363" s="1" t="s">
        <v>43</v>
      </c>
      <c r="V1363" s="1" t="s">
        <v>55</v>
      </c>
      <c r="W1363" s="1" t="s">
        <v>56</v>
      </c>
      <c r="X1363" s="1" t="s">
        <v>145</v>
      </c>
      <c r="Y1363" s="2">
        <v>17630352.5</v>
      </c>
      <c r="Z1363" s="1" t="s">
        <v>205</v>
      </c>
      <c r="AA1363" s="1" t="s">
        <v>252</v>
      </c>
    </row>
    <row r="1364" spans="1:27" x14ac:dyDescent="0.25">
      <c r="A1364" s="1" t="s">
        <v>2171</v>
      </c>
      <c r="B1364" s="1" t="s">
        <v>2172</v>
      </c>
      <c r="C1364" s="1" t="s">
        <v>268</v>
      </c>
      <c r="D1364" s="1" t="s">
        <v>269</v>
      </c>
      <c r="E1364" s="1" t="s">
        <v>30</v>
      </c>
      <c r="F1364" s="1" t="s">
        <v>386</v>
      </c>
      <c r="G1364" s="1" t="s">
        <v>2173</v>
      </c>
      <c r="H1364" s="1" t="s">
        <v>6276</v>
      </c>
      <c r="I1364" s="1" t="s">
        <v>7</v>
      </c>
      <c r="J1364" s="1" t="s">
        <v>2175</v>
      </c>
      <c r="K1364" s="1" t="s">
        <v>62</v>
      </c>
      <c r="L1364" s="1" t="s">
        <v>63</v>
      </c>
      <c r="M1364" s="1" t="s">
        <v>5928</v>
      </c>
      <c r="N1364" s="2">
        <v>225275000</v>
      </c>
      <c r="O1364" s="1" t="s">
        <v>108</v>
      </c>
      <c r="P1364" s="2">
        <v>40000000</v>
      </c>
      <c r="Q1364" s="1" t="s">
        <v>83</v>
      </c>
      <c r="R1364" s="1" t="s">
        <v>264</v>
      </c>
      <c r="S1364" s="1" t="s">
        <v>54</v>
      </c>
      <c r="T1364" s="1" t="s">
        <v>42</v>
      </c>
      <c r="U1364" s="1" t="s">
        <v>43</v>
      </c>
      <c r="V1364" s="1" t="s">
        <v>55</v>
      </c>
      <c r="W1364" s="1" t="s">
        <v>56</v>
      </c>
      <c r="X1364" s="1" t="s">
        <v>145</v>
      </c>
      <c r="Y1364" s="2">
        <v>9087002</v>
      </c>
      <c r="Z1364" s="1" t="s">
        <v>205</v>
      </c>
      <c r="AA1364" s="1" t="s">
        <v>252</v>
      </c>
    </row>
    <row r="1365" spans="1:27" x14ac:dyDescent="0.25">
      <c r="A1365" s="1" t="s">
        <v>2171</v>
      </c>
      <c r="B1365" s="1" t="s">
        <v>2172</v>
      </c>
      <c r="C1365" s="1" t="s">
        <v>268</v>
      </c>
      <c r="D1365" s="1" t="s">
        <v>269</v>
      </c>
      <c r="E1365" s="1" t="s">
        <v>30</v>
      </c>
      <c r="F1365" s="1" t="s">
        <v>149</v>
      </c>
      <c r="G1365" s="1" t="s">
        <v>6277</v>
      </c>
      <c r="H1365" s="1" t="s">
        <v>6278</v>
      </c>
      <c r="I1365" s="1" t="s">
        <v>7</v>
      </c>
      <c r="J1365" s="1" t="s">
        <v>6279</v>
      </c>
      <c r="K1365" s="1" t="s">
        <v>62</v>
      </c>
      <c r="L1365" s="1" t="s">
        <v>63</v>
      </c>
      <c r="M1365" s="1" t="s">
        <v>5928</v>
      </c>
      <c r="N1365" s="2">
        <v>10829000</v>
      </c>
      <c r="O1365" s="1" t="s">
        <v>38</v>
      </c>
      <c r="P1365" s="2">
        <v>10829000</v>
      </c>
      <c r="Q1365" s="1" t="s">
        <v>93</v>
      </c>
      <c r="R1365" s="1" t="s">
        <v>94</v>
      </c>
      <c r="S1365" s="1" t="s">
        <v>54</v>
      </c>
      <c r="T1365" s="1" t="s">
        <v>42</v>
      </c>
      <c r="U1365" s="1" t="s">
        <v>43</v>
      </c>
      <c r="V1365" s="1" t="s">
        <v>55</v>
      </c>
      <c r="W1365" s="1" t="s">
        <v>56</v>
      </c>
      <c r="X1365" s="1" t="s">
        <v>149</v>
      </c>
      <c r="Y1365" s="2">
        <v>10829000</v>
      </c>
      <c r="Z1365" s="1" t="s">
        <v>205</v>
      </c>
      <c r="AA1365" s="1" t="s">
        <v>289</v>
      </c>
    </row>
    <row r="1366" spans="1:27" x14ac:dyDescent="0.25">
      <c r="A1366" s="1" t="s">
        <v>2171</v>
      </c>
      <c r="B1366" s="1" t="s">
        <v>2172</v>
      </c>
      <c r="C1366" s="1" t="s">
        <v>268</v>
      </c>
      <c r="D1366" s="1" t="s">
        <v>269</v>
      </c>
      <c r="E1366" s="1" t="s">
        <v>30</v>
      </c>
      <c r="F1366" s="1" t="s">
        <v>149</v>
      </c>
      <c r="G1366" s="1" t="s">
        <v>6280</v>
      </c>
      <c r="H1366" s="1" t="s">
        <v>6281</v>
      </c>
      <c r="I1366" s="1" t="s">
        <v>7</v>
      </c>
      <c r="J1366" s="1" t="s">
        <v>6282</v>
      </c>
      <c r="K1366" s="1" t="s">
        <v>62</v>
      </c>
      <c r="L1366" s="1" t="s">
        <v>63</v>
      </c>
      <c r="M1366" s="1" t="s">
        <v>5928</v>
      </c>
      <c r="N1366" s="2">
        <v>23900000</v>
      </c>
      <c r="O1366" s="1" t="s">
        <v>38</v>
      </c>
      <c r="P1366" s="2">
        <v>23900000</v>
      </c>
      <c r="Q1366" s="1" t="s">
        <v>93</v>
      </c>
      <c r="R1366" s="1" t="s">
        <v>94</v>
      </c>
      <c r="S1366" s="1" t="s">
        <v>54</v>
      </c>
      <c r="T1366" s="1" t="s">
        <v>42</v>
      </c>
      <c r="U1366" s="1" t="s">
        <v>43</v>
      </c>
      <c r="V1366" s="1" t="s">
        <v>55</v>
      </c>
      <c r="W1366" s="1" t="s">
        <v>56</v>
      </c>
      <c r="X1366" s="1" t="s">
        <v>149</v>
      </c>
      <c r="Y1366" s="2">
        <v>23900000</v>
      </c>
      <c r="Z1366" s="1" t="s">
        <v>205</v>
      </c>
      <c r="AA1366" s="1" t="s">
        <v>1713</v>
      </c>
    </row>
    <row r="1367" spans="1:27" x14ac:dyDescent="0.25">
      <c r="A1367" s="1" t="s">
        <v>2171</v>
      </c>
      <c r="B1367" s="1" t="s">
        <v>2172</v>
      </c>
      <c r="C1367" s="1" t="s">
        <v>268</v>
      </c>
      <c r="D1367" s="1" t="s">
        <v>269</v>
      </c>
      <c r="E1367" s="1" t="s">
        <v>30</v>
      </c>
      <c r="F1367" s="1" t="s">
        <v>149</v>
      </c>
      <c r="G1367" s="1" t="s">
        <v>6283</v>
      </c>
      <c r="H1367" s="1" t="s">
        <v>6284</v>
      </c>
      <c r="I1367" s="1" t="s">
        <v>7</v>
      </c>
      <c r="J1367" s="1" t="s">
        <v>6285</v>
      </c>
      <c r="K1367" s="1" t="s">
        <v>62</v>
      </c>
      <c r="L1367" s="1" t="s">
        <v>63</v>
      </c>
      <c r="M1367" s="1" t="s">
        <v>5928</v>
      </c>
      <c r="N1367" s="2">
        <v>2378050</v>
      </c>
      <c r="O1367" s="1" t="s">
        <v>38</v>
      </c>
      <c r="P1367" s="2">
        <v>2378050</v>
      </c>
      <c r="Q1367" s="1" t="s">
        <v>93</v>
      </c>
      <c r="R1367" s="1" t="s">
        <v>94</v>
      </c>
      <c r="S1367" s="1" t="s">
        <v>54</v>
      </c>
      <c r="T1367" s="1" t="s">
        <v>42</v>
      </c>
      <c r="U1367" s="1" t="s">
        <v>43</v>
      </c>
      <c r="V1367" s="1" t="s">
        <v>55</v>
      </c>
      <c r="W1367" s="1" t="s">
        <v>56</v>
      </c>
      <c r="X1367" s="1" t="s">
        <v>149</v>
      </c>
      <c r="Y1367" s="2">
        <v>2378050</v>
      </c>
      <c r="Z1367" s="1" t="s">
        <v>205</v>
      </c>
      <c r="AA1367" s="1" t="s">
        <v>1713</v>
      </c>
    </row>
    <row r="1368" spans="1:27" x14ac:dyDescent="0.25">
      <c r="A1368" s="1" t="s">
        <v>2171</v>
      </c>
      <c r="B1368" s="1" t="s">
        <v>2172</v>
      </c>
      <c r="C1368" s="1" t="s">
        <v>268</v>
      </c>
      <c r="D1368" s="1" t="s">
        <v>269</v>
      </c>
      <c r="E1368" s="1" t="s">
        <v>30</v>
      </c>
      <c r="F1368" s="1" t="s">
        <v>149</v>
      </c>
      <c r="G1368" s="1" t="s">
        <v>6286</v>
      </c>
      <c r="H1368" s="1" t="s">
        <v>6287</v>
      </c>
      <c r="I1368" s="1" t="s">
        <v>7</v>
      </c>
      <c r="J1368" s="1" t="s">
        <v>6288</v>
      </c>
      <c r="K1368" s="1" t="s">
        <v>62</v>
      </c>
      <c r="L1368" s="1" t="s">
        <v>63</v>
      </c>
      <c r="M1368" s="1" t="s">
        <v>5928</v>
      </c>
      <c r="N1368" s="2">
        <v>8575000</v>
      </c>
      <c r="O1368" s="1" t="s">
        <v>38</v>
      </c>
      <c r="P1368" s="2">
        <v>8575000</v>
      </c>
      <c r="Q1368" s="1" t="s">
        <v>93</v>
      </c>
      <c r="R1368" s="1" t="s">
        <v>94</v>
      </c>
      <c r="S1368" s="1" t="s">
        <v>54</v>
      </c>
      <c r="T1368" s="1" t="s">
        <v>42</v>
      </c>
      <c r="U1368" s="1" t="s">
        <v>43</v>
      </c>
      <c r="V1368" s="1" t="s">
        <v>55</v>
      </c>
      <c r="W1368" s="1" t="s">
        <v>56</v>
      </c>
      <c r="X1368" s="1" t="s">
        <v>149</v>
      </c>
      <c r="Y1368" s="2">
        <v>8575000</v>
      </c>
      <c r="Z1368" s="1" t="s">
        <v>205</v>
      </c>
      <c r="AA1368" s="1" t="s">
        <v>1713</v>
      </c>
    </row>
    <row r="1369" spans="1:27" x14ac:dyDescent="0.25">
      <c r="A1369" s="1" t="s">
        <v>2171</v>
      </c>
      <c r="B1369" s="1" t="s">
        <v>2172</v>
      </c>
      <c r="C1369" s="1" t="s">
        <v>268</v>
      </c>
      <c r="D1369" s="1" t="s">
        <v>269</v>
      </c>
      <c r="E1369" s="1" t="s">
        <v>30</v>
      </c>
      <c r="F1369" s="1" t="s">
        <v>149</v>
      </c>
      <c r="G1369" s="1" t="s">
        <v>6289</v>
      </c>
      <c r="H1369" s="1" t="s">
        <v>6290</v>
      </c>
      <c r="I1369" s="1" t="s">
        <v>7</v>
      </c>
      <c r="J1369" s="1" t="s">
        <v>6285</v>
      </c>
      <c r="K1369" s="1" t="s">
        <v>62</v>
      </c>
      <c r="L1369" s="1" t="s">
        <v>63</v>
      </c>
      <c r="M1369" s="1" t="s">
        <v>5928</v>
      </c>
      <c r="N1369" s="2">
        <v>4500000</v>
      </c>
      <c r="O1369" s="1" t="s">
        <v>38</v>
      </c>
      <c r="P1369" s="2">
        <v>4500000</v>
      </c>
      <c r="Q1369" s="1" t="s">
        <v>93</v>
      </c>
      <c r="R1369" s="1" t="s">
        <v>94</v>
      </c>
      <c r="S1369" s="1" t="s">
        <v>54</v>
      </c>
      <c r="T1369" s="1" t="s">
        <v>42</v>
      </c>
      <c r="U1369" s="1" t="s">
        <v>43</v>
      </c>
      <c r="V1369" s="1" t="s">
        <v>55</v>
      </c>
      <c r="W1369" s="1" t="s">
        <v>56</v>
      </c>
      <c r="X1369" s="1" t="s">
        <v>43</v>
      </c>
      <c r="Y1369" s="2">
        <v>4500000</v>
      </c>
      <c r="Z1369" s="1" t="s">
        <v>46</v>
      </c>
      <c r="AA1369" s="1" t="s">
        <v>273</v>
      </c>
    </row>
    <row r="1370" spans="1:27" x14ac:dyDescent="0.25">
      <c r="A1370" s="1" t="s">
        <v>2171</v>
      </c>
      <c r="B1370" s="1" t="s">
        <v>2172</v>
      </c>
      <c r="C1370" s="1" t="s">
        <v>268</v>
      </c>
      <c r="D1370" s="1" t="s">
        <v>269</v>
      </c>
      <c r="E1370" s="1" t="s">
        <v>30</v>
      </c>
      <c r="F1370" s="1" t="s">
        <v>149</v>
      </c>
      <c r="G1370" s="1" t="s">
        <v>6291</v>
      </c>
      <c r="H1370" s="1" t="s">
        <v>6292</v>
      </c>
      <c r="I1370" s="1" t="s">
        <v>7</v>
      </c>
      <c r="J1370" s="1" t="s">
        <v>6293</v>
      </c>
      <c r="K1370" s="1" t="s">
        <v>62</v>
      </c>
      <c r="L1370" s="1" t="s">
        <v>63</v>
      </c>
      <c r="M1370" s="1" t="s">
        <v>5928</v>
      </c>
      <c r="N1370" s="2">
        <v>2323450</v>
      </c>
      <c r="O1370" s="1" t="s">
        <v>38</v>
      </c>
      <c r="P1370" s="2">
        <v>2323450</v>
      </c>
      <c r="Q1370" s="1" t="s">
        <v>93</v>
      </c>
      <c r="R1370" s="1" t="s">
        <v>94</v>
      </c>
      <c r="S1370" s="1" t="s">
        <v>54</v>
      </c>
      <c r="T1370" s="1" t="s">
        <v>42</v>
      </c>
      <c r="U1370" s="1" t="s">
        <v>43</v>
      </c>
      <c r="V1370" s="1" t="s">
        <v>55</v>
      </c>
      <c r="W1370" s="1" t="s">
        <v>56</v>
      </c>
      <c r="X1370" s="1" t="s">
        <v>149</v>
      </c>
      <c r="Y1370" s="2">
        <v>2323450</v>
      </c>
      <c r="Z1370" s="1" t="s">
        <v>205</v>
      </c>
      <c r="AA1370" s="1" t="s">
        <v>1713</v>
      </c>
    </row>
    <row r="1371" spans="1:27" x14ac:dyDescent="0.25">
      <c r="A1371" s="1" t="s">
        <v>2171</v>
      </c>
      <c r="B1371" s="1" t="s">
        <v>2172</v>
      </c>
      <c r="C1371" s="1" t="s">
        <v>268</v>
      </c>
      <c r="D1371" s="1" t="s">
        <v>269</v>
      </c>
      <c r="E1371" s="1" t="s">
        <v>30</v>
      </c>
      <c r="F1371" s="1" t="s">
        <v>149</v>
      </c>
      <c r="G1371" s="1" t="s">
        <v>6294</v>
      </c>
      <c r="H1371" s="1" t="s">
        <v>6295</v>
      </c>
      <c r="I1371" s="1" t="s">
        <v>7</v>
      </c>
      <c r="J1371" s="1" t="s">
        <v>6285</v>
      </c>
      <c r="K1371" s="1" t="s">
        <v>62</v>
      </c>
      <c r="L1371" s="1" t="s">
        <v>63</v>
      </c>
      <c r="M1371" s="1" t="s">
        <v>5928</v>
      </c>
      <c r="N1371" s="2">
        <v>563000</v>
      </c>
      <c r="O1371" s="1" t="s">
        <v>38</v>
      </c>
      <c r="P1371" s="2">
        <v>563000</v>
      </c>
      <c r="Q1371" s="1" t="s">
        <v>93</v>
      </c>
      <c r="R1371" s="1" t="s">
        <v>94</v>
      </c>
      <c r="S1371" s="1" t="s">
        <v>54</v>
      </c>
      <c r="T1371" s="1" t="s">
        <v>42</v>
      </c>
      <c r="U1371" s="1" t="s">
        <v>43</v>
      </c>
      <c r="V1371" s="1" t="s">
        <v>55</v>
      </c>
      <c r="W1371" s="1" t="s">
        <v>56</v>
      </c>
      <c r="X1371" s="1" t="s">
        <v>149</v>
      </c>
      <c r="Y1371" s="2">
        <v>563000</v>
      </c>
      <c r="Z1371" s="1" t="s">
        <v>205</v>
      </c>
      <c r="AA1371" s="1" t="s">
        <v>1713</v>
      </c>
    </row>
    <row r="1372" spans="1:27" x14ac:dyDescent="0.25">
      <c r="A1372" s="1" t="s">
        <v>2171</v>
      </c>
      <c r="B1372" s="1" t="s">
        <v>2172</v>
      </c>
      <c r="C1372" s="1" t="s">
        <v>268</v>
      </c>
      <c r="D1372" s="1" t="s">
        <v>269</v>
      </c>
      <c r="E1372" s="1" t="s">
        <v>30</v>
      </c>
      <c r="F1372" s="1" t="s">
        <v>149</v>
      </c>
      <c r="G1372" s="1" t="s">
        <v>6296</v>
      </c>
      <c r="H1372" s="1" t="s">
        <v>6297</v>
      </c>
      <c r="I1372" s="1" t="s">
        <v>7</v>
      </c>
      <c r="J1372" s="1" t="s">
        <v>6285</v>
      </c>
      <c r="K1372" s="1" t="s">
        <v>62</v>
      </c>
      <c r="L1372" s="1" t="s">
        <v>63</v>
      </c>
      <c r="M1372" s="1" t="s">
        <v>5928</v>
      </c>
      <c r="N1372" s="2">
        <v>3752212.5</v>
      </c>
      <c r="O1372" s="1" t="s">
        <v>38</v>
      </c>
      <c r="P1372" s="2">
        <v>3752212.5</v>
      </c>
      <c r="Q1372" s="1" t="s">
        <v>93</v>
      </c>
      <c r="R1372" s="1" t="s">
        <v>94</v>
      </c>
      <c r="S1372" s="1" t="s">
        <v>54</v>
      </c>
      <c r="T1372" s="1" t="s">
        <v>42</v>
      </c>
      <c r="U1372" s="1" t="s">
        <v>43</v>
      </c>
      <c r="V1372" s="1" t="s">
        <v>55</v>
      </c>
      <c r="W1372" s="1" t="s">
        <v>56</v>
      </c>
      <c r="X1372" s="1" t="s">
        <v>149</v>
      </c>
      <c r="Y1372" s="2">
        <v>3752212.5</v>
      </c>
      <c r="Z1372" s="1" t="s">
        <v>205</v>
      </c>
      <c r="AA1372" s="1" t="s">
        <v>1713</v>
      </c>
    </row>
    <row r="1373" spans="1:27" x14ac:dyDescent="0.25">
      <c r="A1373" s="1" t="s">
        <v>2171</v>
      </c>
      <c r="B1373" s="1" t="s">
        <v>2172</v>
      </c>
      <c r="C1373" s="1" t="s">
        <v>268</v>
      </c>
      <c r="D1373" s="1" t="s">
        <v>269</v>
      </c>
      <c r="E1373" s="1" t="s">
        <v>30</v>
      </c>
      <c r="F1373" s="1" t="s">
        <v>149</v>
      </c>
      <c r="G1373" s="1" t="s">
        <v>6298</v>
      </c>
      <c r="H1373" s="1" t="s">
        <v>6299</v>
      </c>
      <c r="I1373" s="1" t="s">
        <v>7</v>
      </c>
      <c r="J1373" s="1" t="s">
        <v>6300</v>
      </c>
      <c r="K1373" s="1" t="s">
        <v>62</v>
      </c>
      <c r="L1373" s="1" t="s">
        <v>63</v>
      </c>
      <c r="M1373" s="1" t="s">
        <v>5928</v>
      </c>
      <c r="N1373" s="2">
        <v>6490850</v>
      </c>
      <c r="O1373" s="1" t="s">
        <v>38</v>
      </c>
      <c r="P1373" s="2">
        <v>6490850</v>
      </c>
      <c r="Q1373" s="1" t="s">
        <v>93</v>
      </c>
      <c r="R1373" s="1" t="s">
        <v>94</v>
      </c>
      <c r="S1373" s="1" t="s">
        <v>54</v>
      </c>
      <c r="T1373" s="1" t="s">
        <v>42</v>
      </c>
      <c r="U1373" s="1" t="s">
        <v>43</v>
      </c>
      <c r="V1373" s="1" t="s">
        <v>55</v>
      </c>
      <c r="W1373" s="1" t="s">
        <v>56</v>
      </c>
      <c r="X1373" s="1" t="s">
        <v>149</v>
      </c>
      <c r="Y1373" s="2">
        <v>6490850</v>
      </c>
      <c r="Z1373" s="1" t="s">
        <v>205</v>
      </c>
      <c r="AA1373" s="1" t="s">
        <v>1713</v>
      </c>
    </row>
    <row r="1374" spans="1:27" x14ac:dyDescent="0.25">
      <c r="A1374" s="1" t="s">
        <v>2171</v>
      </c>
      <c r="B1374" s="1" t="s">
        <v>2172</v>
      </c>
      <c r="C1374" s="1" t="s">
        <v>268</v>
      </c>
      <c r="D1374" s="1" t="s">
        <v>269</v>
      </c>
      <c r="E1374" s="1" t="s">
        <v>30</v>
      </c>
      <c r="F1374" s="1" t="s">
        <v>149</v>
      </c>
      <c r="G1374" s="1" t="s">
        <v>6301</v>
      </c>
      <c r="H1374" s="1" t="s">
        <v>6302</v>
      </c>
      <c r="I1374" s="1" t="s">
        <v>7</v>
      </c>
      <c r="J1374" s="1" t="s">
        <v>6300</v>
      </c>
      <c r="K1374" s="1" t="s">
        <v>62</v>
      </c>
      <c r="L1374" s="1" t="s">
        <v>63</v>
      </c>
      <c r="M1374" s="1" t="s">
        <v>5928</v>
      </c>
      <c r="N1374" s="2">
        <v>94250000</v>
      </c>
      <c r="O1374" s="1" t="s">
        <v>38</v>
      </c>
      <c r="P1374" s="2">
        <v>94250000</v>
      </c>
      <c r="Q1374" s="1" t="s">
        <v>93</v>
      </c>
      <c r="R1374" s="1" t="s">
        <v>94</v>
      </c>
      <c r="S1374" s="1" t="s">
        <v>54</v>
      </c>
      <c r="T1374" s="1" t="s">
        <v>42</v>
      </c>
      <c r="U1374" s="1" t="s">
        <v>43</v>
      </c>
      <c r="V1374" s="1" t="s">
        <v>55</v>
      </c>
      <c r="W1374" s="1" t="s">
        <v>56</v>
      </c>
      <c r="X1374" s="1" t="s">
        <v>1713</v>
      </c>
      <c r="Y1374" s="2">
        <v>94250000</v>
      </c>
      <c r="Z1374" s="1" t="s">
        <v>205</v>
      </c>
      <c r="AA1374" s="1" t="s">
        <v>1713</v>
      </c>
    </row>
    <row r="1375" spans="1:27" x14ac:dyDescent="0.25">
      <c r="A1375" s="1" t="s">
        <v>2171</v>
      </c>
      <c r="B1375" s="1" t="s">
        <v>2172</v>
      </c>
      <c r="C1375" s="1" t="s">
        <v>268</v>
      </c>
      <c r="D1375" s="1" t="s">
        <v>269</v>
      </c>
      <c r="E1375" s="1" t="s">
        <v>30</v>
      </c>
      <c r="F1375" s="1" t="s">
        <v>149</v>
      </c>
      <c r="G1375" s="1" t="s">
        <v>6303</v>
      </c>
      <c r="H1375" s="1" t="s">
        <v>6304</v>
      </c>
      <c r="I1375" s="1" t="s">
        <v>7</v>
      </c>
      <c r="J1375" s="1" t="s">
        <v>6300</v>
      </c>
      <c r="K1375" s="1" t="s">
        <v>62</v>
      </c>
      <c r="L1375" s="1" t="s">
        <v>63</v>
      </c>
      <c r="M1375" s="1" t="s">
        <v>5928</v>
      </c>
      <c r="N1375" s="2">
        <v>526250</v>
      </c>
      <c r="O1375" s="1" t="s">
        <v>38</v>
      </c>
      <c r="P1375" s="2">
        <v>526250</v>
      </c>
      <c r="Q1375" s="1" t="s">
        <v>93</v>
      </c>
      <c r="R1375" s="1" t="s">
        <v>94</v>
      </c>
      <c r="S1375" s="1" t="s">
        <v>54</v>
      </c>
      <c r="T1375" s="1" t="s">
        <v>42</v>
      </c>
      <c r="U1375" s="1" t="s">
        <v>43</v>
      </c>
      <c r="V1375" s="1" t="s">
        <v>55</v>
      </c>
      <c r="W1375" s="1" t="s">
        <v>56</v>
      </c>
      <c r="X1375" s="1" t="s">
        <v>1713</v>
      </c>
      <c r="Y1375" s="2">
        <v>526250</v>
      </c>
      <c r="Z1375" s="1" t="s">
        <v>205</v>
      </c>
      <c r="AA1375" s="1" t="s">
        <v>1713</v>
      </c>
    </row>
    <row r="1376" spans="1:27" x14ac:dyDescent="0.25">
      <c r="A1376" s="1" t="s">
        <v>2171</v>
      </c>
      <c r="B1376" s="1" t="s">
        <v>2172</v>
      </c>
      <c r="C1376" s="1" t="s">
        <v>268</v>
      </c>
      <c r="D1376" s="1" t="s">
        <v>269</v>
      </c>
      <c r="E1376" s="1" t="s">
        <v>30</v>
      </c>
      <c r="F1376" s="1" t="s">
        <v>149</v>
      </c>
      <c r="G1376" s="1" t="s">
        <v>6305</v>
      </c>
      <c r="H1376" s="1" t="s">
        <v>6306</v>
      </c>
      <c r="I1376" s="1" t="s">
        <v>7</v>
      </c>
      <c r="J1376" s="1" t="s">
        <v>6300</v>
      </c>
      <c r="K1376" s="1" t="s">
        <v>62</v>
      </c>
      <c r="L1376" s="1" t="s">
        <v>63</v>
      </c>
      <c r="M1376" s="1" t="s">
        <v>5928</v>
      </c>
      <c r="N1376" s="2">
        <v>5509145</v>
      </c>
      <c r="O1376" s="1" t="s">
        <v>38</v>
      </c>
      <c r="P1376" s="2">
        <v>5509145</v>
      </c>
      <c r="Q1376" s="1" t="s">
        <v>93</v>
      </c>
      <c r="R1376" s="1" t="s">
        <v>94</v>
      </c>
      <c r="S1376" s="1" t="s">
        <v>54</v>
      </c>
      <c r="T1376" s="1" t="s">
        <v>42</v>
      </c>
      <c r="U1376" s="1" t="s">
        <v>43</v>
      </c>
      <c r="V1376" s="1" t="s">
        <v>55</v>
      </c>
      <c r="W1376" s="1" t="s">
        <v>56</v>
      </c>
      <c r="X1376" s="1" t="s">
        <v>149</v>
      </c>
      <c r="Y1376" s="2">
        <v>5509145</v>
      </c>
      <c r="Z1376" s="1" t="s">
        <v>205</v>
      </c>
      <c r="AA1376" s="1" t="s">
        <v>1713</v>
      </c>
    </row>
    <row r="1377" spans="1:27" x14ac:dyDescent="0.25">
      <c r="A1377" s="1" t="s">
        <v>2171</v>
      </c>
      <c r="B1377" s="1" t="s">
        <v>2172</v>
      </c>
      <c r="C1377" s="1" t="s">
        <v>268</v>
      </c>
      <c r="D1377" s="1" t="s">
        <v>269</v>
      </c>
      <c r="E1377" s="1" t="s">
        <v>30</v>
      </c>
      <c r="F1377" s="1" t="s">
        <v>149</v>
      </c>
      <c r="G1377" s="1" t="s">
        <v>6307</v>
      </c>
      <c r="H1377" s="1" t="s">
        <v>6308</v>
      </c>
      <c r="I1377" s="1" t="s">
        <v>7</v>
      </c>
      <c r="J1377" s="1" t="s">
        <v>6309</v>
      </c>
      <c r="K1377" s="1" t="s">
        <v>62</v>
      </c>
      <c r="L1377" s="1" t="s">
        <v>63</v>
      </c>
      <c r="M1377" s="1" t="s">
        <v>5928</v>
      </c>
      <c r="N1377" s="2">
        <v>202800</v>
      </c>
      <c r="O1377" s="1" t="s">
        <v>38</v>
      </c>
      <c r="P1377" s="2">
        <v>202800</v>
      </c>
      <c r="Q1377" s="1" t="s">
        <v>93</v>
      </c>
      <c r="R1377" s="1" t="s">
        <v>94</v>
      </c>
      <c r="S1377" s="1" t="s">
        <v>54</v>
      </c>
      <c r="T1377" s="1" t="s">
        <v>42</v>
      </c>
      <c r="U1377" s="1" t="s">
        <v>43</v>
      </c>
      <c r="V1377" s="1" t="s">
        <v>55</v>
      </c>
      <c r="W1377" s="1" t="s">
        <v>56</v>
      </c>
      <c r="X1377" s="1" t="s">
        <v>149</v>
      </c>
      <c r="Y1377" s="2">
        <v>202800</v>
      </c>
      <c r="Z1377" s="1" t="s">
        <v>205</v>
      </c>
      <c r="AA1377" s="1" t="s">
        <v>1713</v>
      </c>
    </row>
    <row r="1378" spans="1:27" x14ac:dyDescent="0.25">
      <c r="A1378" s="1" t="s">
        <v>2171</v>
      </c>
      <c r="B1378" s="1" t="s">
        <v>2172</v>
      </c>
      <c r="C1378" s="1" t="s">
        <v>268</v>
      </c>
      <c r="D1378" s="1" t="s">
        <v>269</v>
      </c>
      <c r="E1378" s="1" t="s">
        <v>30</v>
      </c>
      <c r="F1378" s="1" t="s">
        <v>149</v>
      </c>
      <c r="G1378" s="1" t="s">
        <v>6310</v>
      </c>
      <c r="H1378" s="1" t="s">
        <v>6311</v>
      </c>
      <c r="I1378" s="1" t="s">
        <v>7</v>
      </c>
      <c r="J1378" s="1" t="s">
        <v>6309</v>
      </c>
      <c r="K1378" s="1" t="s">
        <v>62</v>
      </c>
      <c r="L1378" s="1" t="s">
        <v>63</v>
      </c>
      <c r="M1378" s="1" t="s">
        <v>5928</v>
      </c>
      <c r="N1378" s="2">
        <v>309790</v>
      </c>
      <c r="O1378" s="1" t="s">
        <v>38</v>
      </c>
      <c r="P1378" s="2">
        <v>309790</v>
      </c>
      <c r="Q1378" s="1" t="s">
        <v>93</v>
      </c>
      <c r="R1378" s="1" t="s">
        <v>94</v>
      </c>
      <c r="S1378" s="1" t="s">
        <v>54</v>
      </c>
      <c r="T1378" s="1" t="s">
        <v>42</v>
      </c>
      <c r="U1378" s="1" t="s">
        <v>43</v>
      </c>
      <c r="V1378" s="1" t="s">
        <v>55</v>
      </c>
      <c r="W1378" s="1" t="s">
        <v>56</v>
      </c>
      <c r="X1378" s="1" t="s">
        <v>43</v>
      </c>
      <c r="Y1378" s="2">
        <v>309790</v>
      </c>
      <c r="Z1378" s="1" t="s">
        <v>46</v>
      </c>
      <c r="AA1378" s="1" t="s">
        <v>273</v>
      </c>
    </row>
    <row r="1379" spans="1:27" x14ac:dyDescent="0.25">
      <c r="A1379" s="1" t="s">
        <v>2171</v>
      </c>
      <c r="B1379" s="1" t="s">
        <v>2172</v>
      </c>
      <c r="C1379" s="1" t="s">
        <v>268</v>
      </c>
      <c r="D1379" s="1" t="s">
        <v>269</v>
      </c>
      <c r="E1379" s="1" t="s">
        <v>30</v>
      </c>
      <c r="F1379" s="1" t="s">
        <v>149</v>
      </c>
      <c r="G1379" s="1" t="s">
        <v>6312</v>
      </c>
      <c r="H1379" s="1" t="s">
        <v>6313</v>
      </c>
      <c r="I1379" s="1" t="s">
        <v>7</v>
      </c>
      <c r="J1379" s="1" t="s">
        <v>6309</v>
      </c>
      <c r="K1379" s="1" t="s">
        <v>62</v>
      </c>
      <c r="L1379" s="1" t="s">
        <v>63</v>
      </c>
      <c r="M1379" s="1" t="s">
        <v>5928</v>
      </c>
      <c r="N1379" s="2">
        <v>87125</v>
      </c>
      <c r="O1379" s="1" t="s">
        <v>38</v>
      </c>
      <c r="P1379" s="2">
        <v>87125</v>
      </c>
      <c r="Q1379" s="1" t="s">
        <v>93</v>
      </c>
      <c r="R1379" s="1" t="s">
        <v>94</v>
      </c>
      <c r="S1379" s="1" t="s">
        <v>54</v>
      </c>
      <c r="T1379" s="1" t="s">
        <v>42</v>
      </c>
      <c r="U1379" s="1" t="s">
        <v>43</v>
      </c>
      <c r="V1379" s="1" t="s">
        <v>55</v>
      </c>
      <c r="W1379" s="1" t="s">
        <v>56</v>
      </c>
      <c r="X1379" s="1" t="s">
        <v>43</v>
      </c>
      <c r="Y1379" s="2">
        <v>87125</v>
      </c>
      <c r="Z1379" s="1" t="s">
        <v>46</v>
      </c>
      <c r="AA1379" s="1" t="s">
        <v>273</v>
      </c>
    </row>
    <row r="1380" spans="1:27" x14ac:dyDescent="0.25">
      <c r="A1380" s="1" t="s">
        <v>2171</v>
      </c>
      <c r="B1380" s="1" t="s">
        <v>2172</v>
      </c>
      <c r="C1380" s="1" t="s">
        <v>268</v>
      </c>
      <c r="D1380" s="1" t="s">
        <v>269</v>
      </c>
      <c r="E1380" s="1" t="s">
        <v>30</v>
      </c>
      <c r="F1380" s="1" t="s">
        <v>149</v>
      </c>
      <c r="G1380" s="1" t="s">
        <v>6314</v>
      </c>
      <c r="H1380" s="1" t="s">
        <v>6315</v>
      </c>
      <c r="I1380" s="1" t="s">
        <v>7</v>
      </c>
      <c r="J1380" s="1" t="s">
        <v>6309</v>
      </c>
      <c r="K1380" s="1" t="s">
        <v>62</v>
      </c>
      <c r="L1380" s="1" t="s">
        <v>63</v>
      </c>
      <c r="M1380" s="1" t="s">
        <v>5928</v>
      </c>
      <c r="N1380" s="2">
        <v>41815</v>
      </c>
      <c r="O1380" s="1" t="s">
        <v>38</v>
      </c>
      <c r="P1380" s="2">
        <v>41815</v>
      </c>
      <c r="Q1380" s="1" t="s">
        <v>93</v>
      </c>
      <c r="R1380" s="1" t="s">
        <v>94</v>
      </c>
      <c r="S1380" s="1" t="s">
        <v>54</v>
      </c>
      <c r="T1380" s="1" t="s">
        <v>42</v>
      </c>
      <c r="U1380" s="1" t="s">
        <v>43</v>
      </c>
      <c r="V1380" s="1" t="s">
        <v>55</v>
      </c>
      <c r="W1380" s="1" t="s">
        <v>56</v>
      </c>
      <c r="X1380" s="1" t="s">
        <v>149</v>
      </c>
      <c r="Y1380" s="2">
        <v>41815</v>
      </c>
      <c r="Z1380" s="1" t="s">
        <v>205</v>
      </c>
      <c r="AA1380" s="1" t="s">
        <v>1713</v>
      </c>
    </row>
    <row r="1381" spans="1:27" x14ac:dyDescent="0.25">
      <c r="A1381" s="1" t="s">
        <v>2171</v>
      </c>
      <c r="B1381" s="1" t="s">
        <v>2172</v>
      </c>
      <c r="C1381" s="1" t="s">
        <v>268</v>
      </c>
      <c r="D1381" s="1" t="s">
        <v>269</v>
      </c>
      <c r="E1381" s="1" t="s">
        <v>30</v>
      </c>
      <c r="F1381" s="1" t="s">
        <v>57</v>
      </c>
      <c r="G1381" s="1" t="s">
        <v>6316</v>
      </c>
      <c r="H1381" s="1" t="s">
        <v>6317</v>
      </c>
      <c r="I1381" s="1" t="s">
        <v>7</v>
      </c>
      <c r="J1381" s="1" t="s">
        <v>6300</v>
      </c>
      <c r="K1381" s="1" t="s">
        <v>62</v>
      </c>
      <c r="L1381" s="1" t="s">
        <v>63</v>
      </c>
      <c r="M1381" s="1" t="s">
        <v>5928</v>
      </c>
      <c r="N1381" s="2">
        <v>4565000</v>
      </c>
      <c r="O1381" s="1" t="s">
        <v>38</v>
      </c>
      <c r="P1381" s="2">
        <v>4565000</v>
      </c>
      <c r="Q1381" s="1" t="s">
        <v>93</v>
      </c>
      <c r="R1381" s="1" t="s">
        <v>94</v>
      </c>
      <c r="S1381" s="1" t="s">
        <v>54</v>
      </c>
      <c r="T1381" s="1" t="s">
        <v>42</v>
      </c>
      <c r="U1381" s="1" t="s">
        <v>43</v>
      </c>
      <c r="V1381" s="1" t="s">
        <v>55</v>
      </c>
      <c r="W1381" s="1" t="s">
        <v>56</v>
      </c>
      <c r="X1381" s="1" t="s">
        <v>149</v>
      </c>
      <c r="Y1381" s="2">
        <v>4565000</v>
      </c>
      <c r="Z1381" s="1" t="s">
        <v>205</v>
      </c>
      <c r="AA1381" s="1" t="s">
        <v>1713</v>
      </c>
    </row>
    <row r="1382" spans="1:27" x14ac:dyDescent="0.25">
      <c r="A1382" s="1" t="s">
        <v>2171</v>
      </c>
      <c r="B1382" s="1" t="s">
        <v>2172</v>
      </c>
      <c r="C1382" s="1" t="s">
        <v>268</v>
      </c>
      <c r="D1382" s="1" t="s">
        <v>269</v>
      </c>
      <c r="E1382" s="1" t="s">
        <v>30</v>
      </c>
      <c r="F1382" s="1" t="s">
        <v>57</v>
      </c>
      <c r="G1382" s="1" t="s">
        <v>6318</v>
      </c>
      <c r="H1382" s="1" t="s">
        <v>6319</v>
      </c>
      <c r="I1382" s="1" t="s">
        <v>7</v>
      </c>
      <c r="J1382" s="1" t="s">
        <v>6285</v>
      </c>
      <c r="K1382" s="1" t="s">
        <v>62</v>
      </c>
      <c r="L1382" s="1" t="s">
        <v>63</v>
      </c>
      <c r="M1382" s="1" t="s">
        <v>5928</v>
      </c>
      <c r="N1382" s="2">
        <v>637500</v>
      </c>
      <c r="O1382" s="1" t="s">
        <v>38</v>
      </c>
      <c r="P1382" s="2">
        <v>637500</v>
      </c>
      <c r="Q1382" s="1" t="s">
        <v>93</v>
      </c>
      <c r="R1382" s="1" t="s">
        <v>94</v>
      </c>
      <c r="S1382" s="1" t="s">
        <v>54</v>
      </c>
      <c r="T1382" s="1" t="s">
        <v>42</v>
      </c>
      <c r="U1382" s="1" t="s">
        <v>43</v>
      </c>
      <c r="V1382" s="1" t="s">
        <v>55</v>
      </c>
      <c r="W1382" s="1" t="s">
        <v>56</v>
      </c>
      <c r="X1382" s="1" t="s">
        <v>43</v>
      </c>
      <c r="Y1382" s="2">
        <v>637500</v>
      </c>
      <c r="Z1382" s="1" t="s">
        <v>46</v>
      </c>
      <c r="AA1382" s="1" t="s">
        <v>273</v>
      </c>
    </row>
    <row r="1383" spans="1:27" x14ac:dyDescent="0.25">
      <c r="A1383" s="1" t="s">
        <v>2171</v>
      </c>
      <c r="B1383" s="1" t="s">
        <v>2172</v>
      </c>
      <c r="C1383" s="1" t="s">
        <v>268</v>
      </c>
      <c r="D1383" s="1" t="s">
        <v>269</v>
      </c>
      <c r="E1383" s="1" t="s">
        <v>30</v>
      </c>
      <c r="F1383" s="1" t="s">
        <v>57</v>
      </c>
      <c r="G1383" s="1" t="s">
        <v>6320</v>
      </c>
      <c r="H1383" s="1" t="s">
        <v>6321</v>
      </c>
      <c r="I1383" s="1" t="s">
        <v>7</v>
      </c>
      <c r="J1383" s="1" t="s">
        <v>6309</v>
      </c>
      <c r="K1383" s="1" t="s">
        <v>62</v>
      </c>
      <c r="L1383" s="1" t="s">
        <v>63</v>
      </c>
      <c r="M1383" s="1" t="s">
        <v>5928</v>
      </c>
      <c r="N1383" s="2">
        <v>1945161</v>
      </c>
      <c r="O1383" s="1" t="s">
        <v>38</v>
      </c>
      <c r="P1383" s="2">
        <v>1945161</v>
      </c>
      <c r="Q1383" s="1" t="s">
        <v>93</v>
      </c>
      <c r="R1383" s="1" t="s">
        <v>94</v>
      </c>
      <c r="S1383" s="1" t="s">
        <v>54</v>
      </c>
      <c r="T1383" s="1" t="s">
        <v>42</v>
      </c>
      <c r="U1383" s="1" t="s">
        <v>43</v>
      </c>
      <c r="V1383" s="1" t="s">
        <v>55</v>
      </c>
      <c r="W1383" s="1" t="s">
        <v>56</v>
      </c>
      <c r="X1383" s="1" t="s">
        <v>43</v>
      </c>
      <c r="Y1383" s="2">
        <v>1945161</v>
      </c>
      <c r="Z1383" s="1" t="s">
        <v>46</v>
      </c>
      <c r="AA1383" s="1" t="s">
        <v>273</v>
      </c>
    </row>
    <row r="1384" spans="1:27" x14ac:dyDescent="0.25">
      <c r="A1384" s="1" t="s">
        <v>2171</v>
      </c>
      <c r="B1384" s="1" t="s">
        <v>2172</v>
      </c>
      <c r="C1384" s="1" t="s">
        <v>268</v>
      </c>
      <c r="D1384" s="1" t="s">
        <v>269</v>
      </c>
      <c r="E1384" s="1" t="s">
        <v>30</v>
      </c>
      <c r="F1384" s="1" t="s">
        <v>57</v>
      </c>
      <c r="G1384" s="1" t="s">
        <v>6322</v>
      </c>
      <c r="H1384" s="1" t="s">
        <v>6323</v>
      </c>
      <c r="I1384" s="1" t="s">
        <v>7</v>
      </c>
      <c r="J1384" s="1" t="s">
        <v>6309</v>
      </c>
      <c r="K1384" s="1" t="s">
        <v>62</v>
      </c>
      <c r="L1384" s="1" t="s">
        <v>63</v>
      </c>
      <c r="M1384" s="1" t="s">
        <v>5928</v>
      </c>
      <c r="N1384" s="2">
        <v>269428.5</v>
      </c>
      <c r="O1384" s="1" t="s">
        <v>38</v>
      </c>
      <c r="P1384" s="2">
        <v>269428.5</v>
      </c>
      <c r="Q1384" s="1" t="s">
        <v>93</v>
      </c>
      <c r="R1384" s="1" t="s">
        <v>94</v>
      </c>
      <c r="S1384" s="1" t="s">
        <v>54</v>
      </c>
      <c r="T1384" s="1" t="s">
        <v>42</v>
      </c>
      <c r="U1384" s="1" t="s">
        <v>43</v>
      </c>
      <c r="V1384" s="1" t="s">
        <v>55</v>
      </c>
      <c r="W1384" s="1" t="s">
        <v>56</v>
      </c>
      <c r="X1384" s="1" t="s">
        <v>43</v>
      </c>
      <c r="Y1384" s="2">
        <v>269428.5</v>
      </c>
      <c r="Z1384" s="1" t="s">
        <v>46</v>
      </c>
      <c r="AA1384" s="1" t="s">
        <v>273</v>
      </c>
    </row>
    <row r="1385" spans="1:27" x14ac:dyDescent="0.25">
      <c r="A1385" s="1" t="s">
        <v>2171</v>
      </c>
      <c r="B1385" s="1" t="s">
        <v>2172</v>
      </c>
      <c r="C1385" s="1" t="s">
        <v>268</v>
      </c>
      <c r="D1385" s="1" t="s">
        <v>269</v>
      </c>
      <c r="E1385" s="1" t="s">
        <v>30</v>
      </c>
      <c r="F1385" s="1" t="s">
        <v>57</v>
      </c>
      <c r="G1385" s="1" t="s">
        <v>6324</v>
      </c>
      <c r="H1385" s="1" t="s">
        <v>6325</v>
      </c>
      <c r="I1385" s="1" t="s">
        <v>7</v>
      </c>
      <c r="J1385" s="1" t="s">
        <v>6309</v>
      </c>
      <c r="K1385" s="1" t="s">
        <v>62</v>
      </c>
      <c r="L1385" s="1" t="s">
        <v>63</v>
      </c>
      <c r="M1385" s="1" t="s">
        <v>5928</v>
      </c>
      <c r="N1385" s="2">
        <v>108000</v>
      </c>
      <c r="O1385" s="1" t="s">
        <v>38</v>
      </c>
      <c r="P1385" s="2">
        <v>108000</v>
      </c>
      <c r="Q1385" s="1" t="s">
        <v>93</v>
      </c>
      <c r="R1385" s="1" t="s">
        <v>94</v>
      </c>
      <c r="S1385" s="1" t="s">
        <v>54</v>
      </c>
      <c r="T1385" s="1" t="s">
        <v>42</v>
      </c>
      <c r="U1385" s="1" t="s">
        <v>43</v>
      </c>
      <c r="V1385" s="1" t="s">
        <v>55</v>
      </c>
      <c r="W1385" s="1" t="s">
        <v>56</v>
      </c>
      <c r="X1385" s="1" t="s">
        <v>43</v>
      </c>
      <c r="Y1385" s="2">
        <v>108000</v>
      </c>
      <c r="Z1385" s="1" t="s">
        <v>46</v>
      </c>
      <c r="AA1385" s="1" t="s">
        <v>273</v>
      </c>
    </row>
    <row r="1386" spans="1:27" x14ac:dyDescent="0.25">
      <c r="A1386" s="1" t="s">
        <v>2171</v>
      </c>
      <c r="B1386" s="1" t="s">
        <v>2172</v>
      </c>
      <c r="C1386" s="1" t="s">
        <v>268</v>
      </c>
      <c r="D1386" s="1" t="s">
        <v>269</v>
      </c>
      <c r="E1386" s="1" t="s">
        <v>30</v>
      </c>
      <c r="F1386" s="1" t="s">
        <v>57</v>
      </c>
      <c r="G1386" s="1" t="s">
        <v>6326</v>
      </c>
      <c r="H1386" s="1" t="s">
        <v>6327</v>
      </c>
      <c r="I1386" s="1" t="s">
        <v>7</v>
      </c>
      <c r="J1386" s="1" t="s">
        <v>6309</v>
      </c>
      <c r="K1386" s="1" t="s">
        <v>62</v>
      </c>
      <c r="L1386" s="1" t="s">
        <v>63</v>
      </c>
      <c r="M1386" s="1" t="s">
        <v>5928</v>
      </c>
      <c r="N1386" s="2">
        <v>1882000</v>
      </c>
      <c r="O1386" s="1" t="s">
        <v>38</v>
      </c>
      <c r="P1386" s="2">
        <v>1882000</v>
      </c>
      <c r="Q1386" s="1" t="s">
        <v>93</v>
      </c>
      <c r="R1386" s="1" t="s">
        <v>94</v>
      </c>
      <c r="S1386" s="1" t="s">
        <v>54</v>
      </c>
      <c r="T1386" s="1" t="s">
        <v>42</v>
      </c>
      <c r="U1386" s="1" t="s">
        <v>43</v>
      </c>
      <c r="V1386" s="1" t="s">
        <v>55</v>
      </c>
      <c r="W1386" s="1" t="s">
        <v>56</v>
      </c>
      <c r="X1386" s="1" t="s">
        <v>43</v>
      </c>
      <c r="Y1386" s="2">
        <v>1882000</v>
      </c>
      <c r="Z1386" s="1" t="s">
        <v>46</v>
      </c>
      <c r="AA1386" s="1" t="s">
        <v>273</v>
      </c>
    </row>
    <row r="1387" spans="1:27" x14ac:dyDescent="0.25">
      <c r="A1387" s="1" t="s">
        <v>2171</v>
      </c>
      <c r="B1387" s="1" t="s">
        <v>2172</v>
      </c>
      <c r="C1387" s="1" t="s">
        <v>268</v>
      </c>
      <c r="D1387" s="1" t="s">
        <v>269</v>
      </c>
      <c r="E1387" s="1" t="s">
        <v>30</v>
      </c>
      <c r="F1387" s="1" t="s">
        <v>57</v>
      </c>
      <c r="G1387" s="1" t="s">
        <v>6328</v>
      </c>
      <c r="H1387" s="1" t="s">
        <v>6329</v>
      </c>
      <c r="I1387" s="1" t="s">
        <v>7</v>
      </c>
      <c r="J1387" s="1" t="s">
        <v>6309</v>
      </c>
      <c r="K1387" s="1" t="s">
        <v>62</v>
      </c>
      <c r="L1387" s="1" t="s">
        <v>63</v>
      </c>
      <c r="M1387" s="1" t="s">
        <v>5928</v>
      </c>
      <c r="N1387" s="2">
        <v>70290</v>
      </c>
      <c r="O1387" s="1" t="s">
        <v>38</v>
      </c>
      <c r="P1387" s="2">
        <v>70290</v>
      </c>
      <c r="Q1387" s="1" t="s">
        <v>93</v>
      </c>
      <c r="R1387" s="1" t="s">
        <v>94</v>
      </c>
      <c r="S1387" s="1" t="s">
        <v>54</v>
      </c>
      <c r="T1387" s="1" t="s">
        <v>42</v>
      </c>
      <c r="U1387" s="1" t="s">
        <v>43</v>
      </c>
      <c r="V1387" s="1" t="s">
        <v>55</v>
      </c>
      <c r="W1387" s="1" t="s">
        <v>56</v>
      </c>
      <c r="X1387" s="1" t="s">
        <v>43</v>
      </c>
      <c r="Y1387" s="2">
        <v>70290</v>
      </c>
      <c r="Z1387" s="1" t="s">
        <v>46</v>
      </c>
      <c r="AA1387" s="1" t="s">
        <v>273</v>
      </c>
    </row>
    <row r="1388" spans="1:27" x14ac:dyDescent="0.25">
      <c r="A1388" s="1" t="s">
        <v>2171</v>
      </c>
      <c r="B1388" s="1" t="s">
        <v>2172</v>
      </c>
      <c r="C1388" s="1" t="s">
        <v>268</v>
      </c>
      <c r="D1388" s="1" t="s">
        <v>269</v>
      </c>
      <c r="E1388" s="1" t="s">
        <v>30</v>
      </c>
      <c r="F1388" s="1" t="s">
        <v>57</v>
      </c>
      <c r="G1388" s="1" t="s">
        <v>6330</v>
      </c>
      <c r="H1388" s="1" t="s">
        <v>6331</v>
      </c>
      <c r="I1388" s="1" t="s">
        <v>7</v>
      </c>
      <c r="J1388" s="1" t="s">
        <v>6309</v>
      </c>
      <c r="K1388" s="1" t="s">
        <v>62</v>
      </c>
      <c r="L1388" s="1" t="s">
        <v>63</v>
      </c>
      <c r="M1388" s="1" t="s">
        <v>5928</v>
      </c>
      <c r="N1388" s="2">
        <v>40000</v>
      </c>
      <c r="O1388" s="1" t="s">
        <v>38</v>
      </c>
      <c r="P1388" s="2">
        <v>40000</v>
      </c>
      <c r="Q1388" s="1" t="s">
        <v>93</v>
      </c>
      <c r="R1388" s="1" t="s">
        <v>94</v>
      </c>
      <c r="S1388" s="1" t="s">
        <v>54</v>
      </c>
      <c r="T1388" s="1" t="s">
        <v>42</v>
      </c>
      <c r="U1388" s="1" t="s">
        <v>43</v>
      </c>
      <c r="V1388" s="1" t="s">
        <v>55</v>
      </c>
      <c r="W1388" s="1" t="s">
        <v>56</v>
      </c>
      <c r="X1388" s="1" t="s">
        <v>43</v>
      </c>
      <c r="Y1388" s="2">
        <v>40000</v>
      </c>
      <c r="Z1388" s="1" t="s">
        <v>46</v>
      </c>
      <c r="AA1388" s="1" t="s">
        <v>273</v>
      </c>
    </row>
    <row r="1389" spans="1:27" x14ac:dyDescent="0.25">
      <c r="A1389" s="1" t="s">
        <v>2171</v>
      </c>
      <c r="B1389" s="1" t="s">
        <v>2172</v>
      </c>
      <c r="C1389" s="1" t="s">
        <v>268</v>
      </c>
      <c r="D1389" s="1" t="s">
        <v>269</v>
      </c>
      <c r="E1389" s="1" t="s">
        <v>30</v>
      </c>
      <c r="F1389" s="1" t="s">
        <v>57</v>
      </c>
      <c r="G1389" s="1" t="s">
        <v>6332</v>
      </c>
      <c r="H1389" s="1" t="s">
        <v>6333</v>
      </c>
      <c r="I1389" s="1" t="s">
        <v>7</v>
      </c>
      <c r="J1389" s="1" t="s">
        <v>6309</v>
      </c>
      <c r="K1389" s="1" t="s">
        <v>62</v>
      </c>
      <c r="L1389" s="1" t="s">
        <v>63</v>
      </c>
      <c r="M1389" s="1" t="s">
        <v>5928</v>
      </c>
      <c r="N1389" s="2">
        <v>919872.5</v>
      </c>
      <c r="O1389" s="1" t="s">
        <v>38</v>
      </c>
      <c r="P1389" s="2">
        <v>919872.5</v>
      </c>
      <c r="Q1389" s="1" t="s">
        <v>93</v>
      </c>
      <c r="R1389" s="1" t="s">
        <v>94</v>
      </c>
      <c r="S1389" s="1" t="s">
        <v>54</v>
      </c>
      <c r="T1389" s="1" t="s">
        <v>42</v>
      </c>
      <c r="U1389" s="1" t="s">
        <v>43</v>
      </c>
      <c r="V1389" s="1" t="s">
        <v>55</v>
      </c>
      <c r="W1389" s="1" t="s">
        <v>56</v>
      </c>
      <c r="X1389" s="1" t="s">
        <v>43</v>
      </c>
      <c r="Y1389" s="2">
        <v>919872.5</v>
      </c>
      <c r="Z1389" s="1" t="s">
        <v>46</v>
      </c>
      <c r="AA1389" s="1" t="s">
        <v>273</v>
      </c>
    </row>
    <row r="1390" spans="1:27" x14ac:dyDescent="0.25">
      <c r="A1390" s="1" t="s">
        <v>2171</v>
      </c>
      <c r="B1390" s="1" t="s">
        <v>2172</v>
      </c>
      <c r="C1390" s="1" t="s">
        <v>268</v>
      </c>
      <c r="D1390" s="1" t="s">
        <v>269</v>
      </c>
      <c r="E1390" s="1" t="s">
        <v>30</v>
      </c>
      <c r="F1390" s="1" t="s">
        <v>57</v>
      </c>
      <c r="G1390" s="1" t="s">
        <v>6334</v>
      </c>
      <c r="H1390" s="1" t="s">
        <v>6335</v>
      </c>
      <c r="I1390" s="1" t="s">
        <v>7</v>
      </c>
      <c r="J1390" s="1" t="s">
        <v>6309</v>
      </c>
      <c r="K1390" s="1" t="s">
        <v>62</v>
      </c>
      <c r="L1390" s="1" t="s">
        <v>63</v>
      </c>
      <c r="M1390" s="1" t="s">
        <v>5928</v>
      </c>
      <c r="N1390" s="2">
        <v>2782870</v>
      </c>
      <c r="O1390" s="1" t="s">
        <v>38</v>
      </c>
      <c r="P1390" s="2">
        <v>2782870</v>
      </c>
      <c r="Q1390" s="1" t="s">
        <v>93</v>
      </c>
      <c r="R1390" s="1" t="s">
        <v>94</v>
      </c>
      <c r="S1390" s="1" t="s">
        <v>54</v>
      </c>
      <c r="T1390" s="1" t="s">
        <v>42</v>
      </c>
      <c r="U1390" s="1" t="s">
        <v>43</v>
      </c>
      <c r="V1390" s="1" t="s">
        <v>55</v>
      </c>
      <c r="W1390" s="1" t="s">
        <v>56</v>
      </c>
      <c r="X1390" s="1" t="s">
        <v>43</v>
      </c>
      <c r="Y1390" s="2">
        <v>2782870</v>
      </c>
      <c r="Z1390" s="1" t="s">
        <v>46</v>
      </c>
      <c r="AA1390" s="1" t="s">
        <v>273</v>
      </c>
    </row>
    <row r="1391" spans="1:27" x14ac:dyDescent="0.25">
      <c r="A1391" s="1" t="s">
        <v>2171</v>
      </c>
      <c r="B1391" s="1" t="s">
        <v>2172</v>
      </c>
      <c r="C1391" s="1" t="s">
        <v>268</v>
      </c>
      <c r="D1391" s="1" t="s">
        <v>269</v>
      </c>
      <c r="E1391" s="1" t="s">
        <v>30</v>
      </c>
      <c r="F1391" s="1" t="s">
        <v>47</v>
      </c>
      <c r="G1391" s="1" t="s">
        <v>6336</v>
      </c>
      <c r="H1391" s="1" t="s">
        <v>6337</v>
      </c>
      <c r="I1391" s="1" t="s">
        <v>7</v>
      </c>
      <c r="J1391" s="1" t="s">
        <v>6309</v>
      </c>
      <c r="K1391" s="1" t="s">
        <v>62</v>
      </c>
      <c r="L1391" s="1" t="s">
        <v>63</v>
      </c>
      <c r="M1391" s="1" t="s">
        <v>5928</v>
      </c>
      <c r="N1391" s="2">
        <v>106250</v>
      </c>
      <c r="O1391" s="1" t="s">
        <v>38</v>
      </c>
      <c r="P1391" s="2">
        <v>106250</v>
      </c>
      <c r="Q1391" s="1" t="s">
        <v>93</v>
      </c>
      <c r="R1391" s="1" t="s">
        <v>94</v>
      </c>
      <c r="S1391" s="1" t="s">
        <v>54</v>
      </c>
      <c r="T1391" s="1" t="s">
        <v>42</v>
      </c>
      <c r="U1391" s="1" t="s">
        <v>43</v>
      </c>
      <c r="V1391" s="1" t="s">
        <v>55</v>
      </c>
      <c r="W1391" s="1" t="s">
        <v>56</v>
      </c>
      <c r="X1391" s="1" t="s">
        <v>43</v>
      </c>
      <c r="Y1391" s="2">
        <v>106250</v>
      </c>
      <c r="Z1391" s="1" t="s">
        <v>46</v>
      </c>
      <c r="AA1391" s="1" t="s">
        <v>273</v>
      </c>
    </row>
    <row r="1392" spans="1:27" x14ac:dyDescent="0.25">
      <c r="A1392" s="1" t="s">
        <v>2171</v>
      </c>
      <c r="B1392" s="1" t="s">
        <v>2172</v>
      </c>
      <c r="C1392" s="1" t="s">
        <v>268</v>
      </c>
      <c r="D1392" s="1" t="s">
        <v>269</v>
      </c>
      <c r="E1392" s="1" t="s">
        <v>30</v>
      </c>
      <c r="F1392" s="1" t="s">
        <v>58</v>
      </c>
      <c r="G1392" s="1" t="s">
        <v>3914</v>
      </c>
      <c r="H1392" s="1" t="s">
        <v>6338</v>
      </c>
      <c r="I1392" s="1" t="s">
        <v>7</v>
      </c>
      <c r="J1392" s="1" t="s">
        <v>3916</v>
      </c>
      <c r="K1392" s="1" t="s">
        <v>1421</v>
      </c>
      <c r="L1392" s="1" t="s">
        <v>1422</v>
      </c>
      <c r="M1392" s="1" t="s">
        <v>5928</v>
      </c>
      <c r="N1392" s="2">
        <v>49186500</v>
      </c>
      <c r="O1392" s="1" t="s">
        <v>108</v>
      </c>
      <c r="P1392" s="2">
        <v>35000000</v>
      </c>
      <c r="Q1392" s="1" t="s">
        <v>83</v>
      </c>
      <c r="R1392" s="1" t="s">
        <v>264</v>
      </c>
      <c r="S1392" s="1" t="s">
        <v>54</v>
      </c>
      <c r="T1392" s="1" t="s">
        <v>42</v>
      </c>
      <c r="U1392" s="1" t="s">
        <v>43</v>
      </c>
      <c r="V1392" s="1" t="s">
        <v>55</v>
      </c>
      <c r="W1392" s="1" t="s">
        <v>56</v>
      </c>
      <c r="X1392" s="1" t="s">
        <v>43</v>
      </c>
      <c r="Y1392" s="2" t="s">
        <v>43</v>
      </c>
      <c r="Z1392" s="1" t="s">
        <v>46</v>
      </c>
      <c r="AA1392" s="1" t="s">
        <v>131</v>
      </c>
    </row>
    <row r="1393" spans="1:27" x14ac:dyDescent="0.25">
      <c r="A1393" s="1" t="s">
        <v>2900</v>
      </c>
      <c r="B1393" s="1" t="s">
        <v>2901</v>
      </c>
      <c r="C1393" s="1" t="s">
        <v>268</v>
      </c>
      <c r="D1393" s="1" t="s">
        <v>269</v>
      </c>
      <c r="E1393" s="1" t="s">
        <v>30</v>
      </c>
      <c r="F1393" s="1" t="s">
        <v>149</v>
      </c>
      <c r="G1393" s="1" t="s">
        <v>2902</v>
      </c>
      <c r="H1393" s="1" t="s">
        <v>2903</v>
      </c>
      <c r="I1393" s="1" t="s">
        <v>7</v>
      </c>
      <c r="J1393" s="1" t="s">
        <v>2904</v>
      </c>
      <c r="K1393" s="1" t="s">
        <v>99</v>
      </c>
      <c r="L1393" s="1" t="s">
        <v>100</v>
      </c>
      <c r="M1393" s="1" t="s">
        <v>37</v>
      </c>
      <c r="N1393" s="2">
        <v>491800</v>
      </c>
      <c r="O1393" s="1" t="s">
        <v>38</v>
      </c>
      <c r="P1393" s="2">
        <v>491800</v>
      </c>
      <c r="Q1393" s="1" t="s">
        <v>75</v>
      </c>
      <c r="R1393" s="1" t="s">
        <v>40</v>
      </c>
      <c r="S1393" s="1" t="s">
        <v>54</v>
      </c>
      <c r="T1393" s="1" t="s">
        <v>42</v>
      </c>
      <c r="U1393" s="1" t="s">
        <v>43</v>
      </c>
      <c r="V1393" s="1" t="s">
        <v>55</v>
      </c>
      <c r="W1393" s="1" t="s">
        <v>56</v>
      </c>
      <c r="X1393" s="1" t="s">
        <v>43</v>
      </c>
      <c r="Y1393" s="2" t="s">
        <v>43</v>
      </c>
      <c r="Z1393" s="1" t="s">
        <v>46</v>
      </c>
      <c r="AA1393" s="1" t="s">
        <v>149</v>
      </c>
    </row>
    <row r="1394" spans="1:27" x14ac:dyDescent="0.25">
      <c r="A1394" s="1" t="s">
        <v>2900</v>
      </c>
      <c r="B1394" s="1" t="s">
        <v>2901</v>
      </c>
      <c r="C1394" s="1" t="s">
        <v>268</v>
      </c>
      <c r="D1394" s="1" t="s">
        <v>269</v>
      </c>
      <c r="E1394" s="1" t="s">
        <v>30</v>
      </c>
      <c r="F1394" s="1" t="s">
        <v>174</v>
      </c>
      <c r="G1394" s="1" t="s">
        <v>2905</v>
      </c>
      <c r="H1394" s="1" t="s">
        <v>2906</v>
      </c>
      <c r="I1394" s="1" t="s">
        <v>7</v>
      </c>
      <c r="J1394" s="1" t="s">
        <v>2907</v>
      </c>
      <c r="K1394" s="1" t="s">
        <v>99</v>
      </c>
      <c r="L1394" s="1" t="s">
        <v>100</v>
      </c>
      <c r="M1394" s="1" t="s">
        <v>37</v>
      </c>
      <c r="N1394" s="2">
        <v>105000</v>
      </c>
      <c r="O1394" s="1" t="s">
        <v>38</v>
      </c>
      <c r="P1394" s="2">
        <v>105000</v>
      </c>
      <c r="Q1394" s="1" t="s">
        <v>165</v>
      </c>
      <c r="R1394" s="1" t="s">
        <v>40</v>
      </c>
      <c r="S1394" s="1" t="s">
        <v>54</v>
      </c>
      <c r="T1394" s="1" t="s">
        <v>42</v>
      </c>
      <c r="U1394" s="1" t="s">
        <v>43</v>
      </c>
      <c r="V1394" s="1" t="s">
        <v>55</v>
      </c>
      <c r="W1394" s="1" t="s">
        <v>56</v>
      </c>
      <c r="X1394" s="1" t="s">
        <v>43</v>
      </c>
      <c r="Y1394" s="2" t="s">
        <v>43</v>
      </c>
      <c r="Z1394" s="1" t="s">
        <v>46</v>
      </c>
      <c r="AA1394" s="1" t="s">
        <v>174</v>
      </c>
    </row>
    <row r="1395" spans="1:27" x14ac:dyDescent="0.25">
      <c r="A1395" s="1" t="s">
        <v>1901</v>
      </c>
      <c r="B1395" s="1" t="s">
        <v>1902</v>
      </c>
      <c r="C1395" s="1" t="s">
        <v>268</v>
      </c>
      <c r="D1395" s="1" t="s">
        <v>269</v>
      </c>
      <c r="E1395" s="1" t="s">
        <v>30</v>
      </c>
      <c r="F1395" s="1" t="s">
        <v>47</v>
      </c>
      <c r="G1395" s="1" t="s">
        <v>1903</v>
      </c>
      <c r="H1395" s="1" t="s">
        <v>1904</v>
      </c>
      <c r="I1395" s="1" t="s">
        <v>7</v>
      </c>
      <c r="J1395" s="1" t="s">
        <v>1905</v>
      </c>
      <c r="K1395" s="1" t="s">
        <v>212</v>
      </c>
      <c r="L1395" s="1" t="s">
        <v>213</v>
      </c>
      <c r="M1395" s="1" t="s">
        <v>37</v>
      </c>
      <c r="N1395" s="2">
        <v>1800000</v>
      </c>
      <c r="O1395" s="1" t="s">
        <v>38</v>
      </c>
      <c r="P1395" s="2">
        <v>1800000</v>
      </c>
      <c r="Q1395" s="1" t="s">
        <v>93</v>
      </c>
      <c r="R1395" s="1" t="s">
        <v>94</v>
      </c>
      <c r="S1395" s="1" t="s">
        <v>54</v>
      </c>
      <c r="T1395" s="1" t="s">
        <v>42</v>
      </c>
      <c r="U1395" s="1" t="s">
        <v>43</v>
      </c>
      <c r="V1395" s="1" t="s">
        <v>55</v>
      </c>
      <c r="W1395" s="1" t="s">
        <v>56</v>
      </c>
      <c r="X1395" s="1" t="s">
        <v>43</v>
      </c>
      <c r="Y1395" s="2">
        <v>1800000</v>
      </c>
      <c r="Z1395" s="1" t="s">
        <v>46</v>
      </c>
      <c r="AA1395" s="1" t="s">
        <v>47</v>
      </c>
    </row>
    <row r="1396" spans="1:27" x14ac:dyDescent="0.25">
      <c r="A1396" s="1" t="s">
        <v>763</v>
      </c>
      <c r="B1396" s="1" t="s">
        <v>764</v>
      </c>
      <c r="C1396" s="1" t="s">
        <v>268</v>
      </c>
      <c r="D1396" s="1" t="s">
        <v>269</v>
      </c>
      <c r="E1396" s="1" t="s">
        <v>30</v>
      </c>
      <c r="F1396" s="1" t="s">
        <v>95</v>
      </c>
      <c r="G1396" s="1" t="s">
        <v>765</v>
      </c>
      <c r="H1396" s="1" t="s">
        <v>766</v>
      </c>
      <c r="I1396" s="1" t="s">
        <v>7</v>
      </c>
      <c r="J1396" s="1" t="s">
        <v>767</v>
      </c>
      <c r="K1396" s="1" t="s">
        <v>768</v>
      </c>
      <c r="L1396" s="1" t="s">
        <v>769</v>
      </c>
      <c r="M1396" s="1" t="s">
        <v>37</v>
      </c>
      <c r="N1396" s="2">
        <v>213394.2</v>
      </c>
      <c r="O1396" s="1" t="s">
        <v>38</v>
      </c>
      <c r="P1396" s="2">
        <v>213394.2</v>
      </c>
      <c r="Q1396" s="1" t="s">
        <v>93</v>
      </c>
      <c r="R1396" s="1" t="s">
        <v>770</v>
      </c>
      <c r="S1396" s="1" t="s">
        <v>54</v>
      </c>
      <c r="T1396" s="1" t="s">
        <v>42</v>
      </c>
      <c r="U1396" s="1" t="s">
        <v>43</v>
      </c>
      <c r="V1396" s="1" t="s">
        <v>55</v>
      </c>
      <c r="W1396" s="1" t="s">
        <v>56</v>
      </c>
      <c r="X1396" s="1" t="s">
        <v>95</v>
      </c>
      <c r="Y1396" s="2">
        <v>213241.4</v>
      </c>
      <c r="Z1396" s="1" t="s">
        <v>205</v>
      </c>
      <c r="AA1396" s="1" t="s">
        <v>189</v>
      </c>
    </row>
    <row r="1397" spans="1:27" x14ac:dyDescent="0.25">
      <c r="A1397" s="1" t="s">
        <v>763</v>
      </c>
      <c r="B1397" s="1" t="s">
        <v>764</v>
      </c>
      <c r="C1397" s="1" t="s">
        <v>268</v>
      </c>
      <c r="D1397" s="1" t="s">
        <v>269</v>
      </c>
      <c r="E1397" s="1" t="s">
        <v>30</v>
      </c>
      <c r="F1397" s="1" t="s">
        <v>69</v>
      </c>
      <c r="G1397" s="1" t="s">
        <v>771</v>
      </c>
      <c r="H1397" s="1" t="s">
        <v>772</v>
      </c>
      <c r="I1397" s="1" t="s">
        <v>7</v>
      </c>
      <c r="J1397" s="1" t="s">
        <v>773</v>
      </c>
      <c r="K1397" s="1" t="s">
        <v>52</v>
      </c>
      <c r="L1397" s="1" t="s">
        <v>53</v>
      </c>
      <c r="M1397" s="1" t="s">
        <v>37</v>
      </c>
      <c r="N1397" s="2">
        <v>119736</v>
      </c>
      <c r="O1397" s="1" t="s">
        <v>38</v>
      </c>
      <c r="P1397" s="2">
        <v>119736</v>
      </c>
      <c r="Q1397" s="1" t="s">
        <v>83</v>
      </c>
      <c r="R1397" s="1" t="s">
        <v>40</v>
      </c>
      <c r="S1397" s="1" t="s">
        <v>54</v>
      </c>
      <c r="T1397" s="1" t="s">
        <v>42</v>
      </c>
      <c r="U1397" s="1" t="s">
        <v>43</v>
      </c>
      <c r="V1397" s="1" t="s">
        <v>55</v>
      </c>
      <c r="W1397" s="1" t="s">
        <v>56</v>
      </c>
      <c r="X1397" s="1" t="s">
        <v>69</v>
      </c>
      <c r="Y1397" s="2">
        <v>119736</v>
      </c>
      <c r="Z1397" s="1" t="s">
        <v>205</v>
      </c>
      <c r="AA1397" s="1" t="s">
        <v>77</v>
      </c>
    </row>
    <row r="1398" spans="1:27" x14ac:dyDescent="0.25">
      <c r="A1398" s="1" t="s">
        <v>763</v>
      </c>
      <c r="B1398" s="1" t="s">
        <v>764</v>
      </c>
      <c r="C1398" s="1" t="s">
        <v>268</v>
      </c>
      <c r="D1398" s="1" t="s">
        <v>269</v>
      </c>
      <c r="E1398" s="1" t="s">
        <v>30</v>
      </c>
      <c r="F1398" s="1" t="s">
        <v>58</v>
      </c>
      <c r="G1398" s="1" t="s">
        <v>4430</v>
      </c>
      <c r="H1398" s="1" t="s">
        <v>4431</v>
      </c>
      <c r="I1398" s="1" t="s">
        <v>7</v>
      </c>
      <c r="J1398" s="1" t="s">
        <v>4432</v>
      </c>
      <c r="K1398" s="1" t="s">
        <v>1635</v>
      </c>
      <c r="L1398" s="1" t="s">
        <v>1636</v>
      </c>
      <c r="M1398" s="1" t="s">
        <v>4296</v>
      </c>
      <c r="N1398" s="2">
        <v>98000</v>
      </c>
      <c r="O1398" s="1" t="s">
        <v>38</v>
      </c>
      <c r="P1398" s="2">
        <v>98000</v>
      </c>
      <c r="Q1398" s="1" t="s">
        <v>83</v>
      </c>
      <c r="R1398" s="1" t="s">
        <v>40</v>
      </c>
      <c r="S1398" s="1" t="s">
        <v>54</v>
      </c>
      <c r="T1398" s="1" t="s">
        <v>42</v>
      </c>
      <c r="U1398" s="1" t="s">
        <v>43</v>
      </c>
      <c r="V1398" s="1" t="s">
        <v>55</v>
      </c>
      <c r="W1398" s="1" t="s">
        <v>56</v>
      </c>
      <c r="X1398" s="1" t="s">
        <v>95</v>
      </c>
      <c r="Y1398" s="2">
        <v>98000</v>
      </c>
      <c r="Z1398" s="1" t="s">
        <v>205</v>
      </c>
      <c r="AA1398" s="1" t="s">
        <v>265</v>
      </c>
    </row>
    <row r="1399" spans="1:27" x14ac:dyDescent="0.25">
      <c r="A1399" s="1" t="s">
        <v>5920</v>
      </c>
      <c r="B1399" s="1" t="s">
        <v>5921</v>
      </c>
      <c r="C1399" s="1" t="s">
        <v>268</v>
      </c>
      <c r="D1399" s="1" t="s">
        <v>269</v>
      </c>
      <c r="E1399" s="1" t="s">
        <v>30</v>
      </c>
      <c r="F1399" s="1" t="s">
        <v>183</v>
      </c>
      <c r="G1399" s="1" t="s">
        <v>5922</v>
      </c>
      <c r="H1399" s="1" t="s">
        <v>5923</v>
      </c>
      <c r="I1399" s="1" t="s">
        <v>7</v>
      </c>
      <c r="J1399" s="1" t="s">
        <v>5924</v>
      </c>
      <c r="K1399" s="1" t="s">
        <v>5100</v>
      </c>
      <c r="L1399" s="1" t="s">
        <v>5101</v>
      </c>
      <c r="M1399" s="1" t="s">
        <v>5053</v>
      </c>
      <c r="N1399" s="2">
        <v>80000</v>
      </c>
      <c r="O1399" s="1" t="s">
        <v>38</v>
      </c>
      <c r="P1399" s="2">
        <v>80000</v>
      </c>
      <c r="Q1399" s="1" t="s">
        <v>165</v>
      </c>
      <c r="R1399" s="1" t="s">
        <v>40</v>
      </c>
      <c r="S1399" s="1" t="s">
        <v>54</v>
      </c>
      <c r="T1399" s="1" t="s">
        <v>42</v>
      </c>
      <c r="U1399" s="1" t="s">
        <v>43</v>
      </c>
      <c r="V1399" s="1" t="s">
        <v>55</v>
      </c>
      <c r="W1399" s="1" t="s">
        <v>56</v>
      </c>
      <c r="X1399" s="1" t="s">
        <v>43</v>
      </c>
      <c r="Y1399" s="2" t="s">
        <v>43</v>
      </c>
      <c r="Z1399" s="1" t="s">
        <v>46</v>
      </c>
      <c r="AA1399" s="1" t="s">
        <v>265</v>
      </c>
    </row>
    <row r="1400" spans="1:27" x14ac:dyDescent="0.25">
      <c r="A1400" s="1" t="s">
        <v>266</v>
      </c>
      <c r="B1400" s="1" t="s">
        <v>267</v>
      </c>
      <c r="C1400" s="1" t="s">
        <v>268</v>
      </c>
      <c r="D1400" s="1" t="s">
        <v>269</v>
      </c>
      <c r="E1400" s="1" t="s">
        <v>30</v>
      </c>
      <c r="F1400" s="1" t="s">
        <v>155</v>
      </c>
      <c r="G1400" s="1" t="s">
        <v>270</v>
      </c>
      <c r="H1400" s="1" t="s">
        <v>271</v>
      </c>
      <c r="I1400" s="1" t="s">
        <v>7</v>
      </c>
      <c r="J1400" s="1" t="s">
        <v>272</v>
      </c>
      <c r="K1400" s="1" t="s">
        <v>99</v>
      </c>
      <c r="L1400" s="1" t="s">
        <v>100</v>
      </c>
      <c r="M1400" s="1" t="s">
        <v>37</v>
      </c>
      <c r="N1400" s="2">
        <v>550000</v>
      </c>
      <c r="O1400" s="1" t="s">
        <v>38</v>
      </c>
      <c r="P1400" s="2">
        <v>550000</v>
      </c>
      <c r="Q1400" s="1" t="s">
        <v>75</v>
      </c>
      <c r="R1400" s="1" t="s">
        <v>40</v>
      </c>
      <c r="S1400" s="1" t="s">
        <v>54</v>
      </c>
      <c r="T1400" s="1" t="s">
        <v>42</v>
      </c>
      <c r="U1400" s="1" t="s">
        <v>43</v>
      </c>
      <c r="V1400" s="1" t="s">
        <v>55</v>
      </c>
      <c r="W1400" s="1" t="s">
        <v>56</v>
      </c>
      <c r="X1400" s="1" t="s">
        <v>43</v>
      </c>
      <c r="Y1400" s="2" t="s">
        <v>43</v>
      </c>
      <c r="Z1400" s="1" t="s">
        <v>46</v>
      </c>
      <c r="AA1400" s="1" t="s">
        <v>273</v>
      </c>
    </row>
    <row r="1401" spans="1:27" x14ac:dyDescent="0.25">
      <c r="A1401" s="1" t="s">
        <v>266</v>
      </c>
      <c r="B1401" s="1" t="s">
        <v>267</v>
      </c>
      <c r="C1401" s="1" t="s">
        <v>268</v>
      </c>
      <c r="D1401" s="1" t="s">
        <v>269</v>
      </c>
      <c r="E1401" s="1" t="s">
        <v>30</v>
      </c>
      <c r="F1401" s="1" t="s">
        <v>109</v>
      </c>
      <c r="G1401" s="1" t="s">
        <v>274</v>
      </c>
      <c r="H1401" s="1" t="s">
        <v>275</v>
      </c>
      <c r="I1401" s="1" t="s">
        <v>7</v>
      </c>
      <c r="J1401" s="1" t="s">
        <v>276</v>
      </c>
      <c r="K1401" s="1" t="s">
        <v>277</v>
      </c>
      <c r="L1401" s="1" t="s">
        <v>278</v>
      </c>
      <c r="M1401" s="1" t="s">
        <v>37</v>
      </c>
      <c r="N1401" s="2">
        <v>13200</v>
      </c>
      <c r="O1401" s="1" t="s">
        <v>38</v>
      </c>
      <c r="P1401" s="2">
        <v>13200</v>
      </c>
      <c r="Q1401" s="1" t="s">
        <v>75</v>
      </c>
      <c r="R1401" s="1" t="s">
        <v>40</v>
      </c>
      <c r="S1401" s="1" t="s">
        <v>54</v>
      </c>
      <c r="T1401" s="1" t="s">
        <v>42</v>
      </c>
      <c r="U1401" s="1" t="s">
        <v>43</v>
      </c>
      <c r="V1401" s="1" t="s">
        <v>55</v>
      </c>
      <c r="W1401" s="1" t="s">
        <v>56</v>
      </c>
      <c r="X1401" s="1" t="s">
        <v>43</v>
      </c>
      <c r="Y1401" s="2" t="s">
        <v>43</v>
      </c>
      <c r="Z1401" s="1" t="s">
        <v>46</v>
      </c>
      <c r="AA1401" s="1" t="s">
        <v>109</v>
      </c>
    </row>
    <row r="1402" spans="1:27" x14ac:dyDescent="0.25">
      <c r="A1402" s="1" t="s">
        <v>266</v>
      </c>
      <c r="B1402" s="1" t="s">
        <v>267</v>
      </c>
      <c r="C1402" s="1" t="s">
        <v>268</v>
      </c>
      <c r="D1402" s="1" t="s">
        <v>269</v>
      </c>
      <c r="E1402" s="1" t="s">
        <v>30</v>
      </c>
      <c r="F1402" s="1" t="s">
        <v>131</v>
      </c>
      <c r="G1402" s="1" t="s">
        <v>279</v>
      </c>
      <c r="H1402" s="1" t="s">
        <v>280</v>
      </c>
      <c r="I1402" s="1" t="s">
        <v>7</v>
      </c>
      <c r="J1402" s="1" t="s">
        <v>281</v>
      </c>
      <c r="K1402" s="1" t="s">
        <v>282</v>
      </c>
      <c r="L1402" s="1" t="s">
        <v>283</v>
      </c>
      <c r="M1402" s="1" t="s">
        <v>37</v>
      </c>
      <c r="N1402" s="2">
        <v>42000</v>
      </c>
      <c r="O1402" s="1" t="s">
        <v>38</v>
      </c>
      <c r="P1402" s="2">
        <v>42000</v>
      </c>
      <c r="Q1402" s="1" t="s">
        <v>75</v>
      </c>
      <c r="R1402" s="1" t="s">
        <v>40</v>
      </c>
      <c r="S1402" s="1" t="s">
        <v>41</v>
      </c>
      <c r="T1402" s="1" t="s">
        <v>42</v>
      </c>
      <c r="U1402" s="1" t="s">
        <v>43</v>
      </c>
      <c r="V1402" s="1" t="s">
        <v>44</v>
      </c>
      <c r="W1402" s="1" t="s">
        <v>45</v>
      </c>
      <c r="X1402" s="1" t="s">
        <v>43</v>
      </c>
      <c r="Y1402" s="2" t="s">
        <v>43</v>
      </c>
      <c r="Z1402" s="1" t="s">
        <v>46</v>
      </c>
      <c r="AA1402" s="1" t="s">
        <v>131</v>
      </c>
    </row>
    <row r="1403" spans="1:27" x14ac:dyDescent="0.25">
      <c r="A1403" s="1" t="s">
        <v>266</v>
      </c>
      <c r="B1403" s="1" t="s">
        <v>267</v>
      </c>
      <c r="C1403" s="1" t="s">
        <v>268</v>
      </c>
      <c r="D1403" s="1" t="s">
        <v>269</v>
      </c>
      <c r="E1403" s="1" t="s">
        <v>30</v>
      </c>
      <c r="F1403" s="1" t="s">
        <v>228</v>
      </c>
      <c r="G1403" s="1" t="s">
        <v>284</v>
      </c>
      <c r="H1403" s="1" t="s">
        <v>285</v>
      </c>
      <c r="I1403" s="1" t="s">
        <v>7</v>
      </c>
      <c r="J1403" s="1" t="s">
        <v>286</v>
      </c>
      <c r="K1403" s="1" t="s">
        <v>287</v>
      </c>
      <c r="L1403" s="1" t="s">
        <v>288</v>
      </c>
      <c r="M1403" s="1" t="s">
        <v>37</v>
      </c>
      <c r="N1403" s="2">
        <v>15750</v>
      </c>
      <c r="O1403" s="1" t="s">
        <v>38</v>
      </c>
      <c r="P1403" s="2">
        <v>15750</v>
      </c>
      <c r="Q1403" s="1" t="s">
        <v>75</v>
      </c>
      <c r="R1403" s="1" t="s">
        <v>40</v>
      </c>
      <c r="S1403" s="1" t="s">
        <v>54</v>
      </c>
      <c r="T1403" s="1" t="s">
        <v>42</v>
      </c>
      <c r="U1403" s="1" t="s">
        <v>43</v>
      </c>
      <c r="V1403" s="1" t="s">
        <v>55</v>
      </c>
      <c r="W1403" s="1" t="s">
        <v>56</v>
      </c>
      <c r="X1403" s="1" t="s">
        <v>43</v>
      </c>
      <c r="Y1403" s="2" t="s">
        <v>43</v>
      </c>
      <c r="Z1403" s="1" t="s">
        <v>46</v>
      </c>
      <c r="AA1403" s="1" t="s">
        <v>228</v>
      </c>
    </row>
    <row r="1404" spans="1:27" x14ac:dyDescent="0.25">
      <c r="A1404" s="1" t="s">
        <v>266</v>
      </c>
      <c r="B1404" s="1" t="s">
        <v>267</v>
      </c>
      <c r="C1404" s="1" t="s">
        <v>268</v>
      </c>
      <c r="D1404" s="1" t="s">
        <v>269</v>
      </c>
      <c r="E1404" s="1" t="s">
        <v>30</v>
      </c>
      <c r="F1404" s="1" t="s">
        <v>289</v>
      </c>
      <c r="G1404" s="1" t="s">
        <v>290</v>
      </c>
      <c r="H1404" s="1" t="s">
        <v>291</v>
      </c>
      <c r="I1404" s="1" t="s">
        <v>7</v>
      </c>
      <c r="J1404" s="1" t="s">
        <v>292</v>
      </c>
      <c r="K1404" s="1" t="s">
        <v>293</v>
      </c>
      <c r="L1404" s="1" t="s">
        <v>294</v>
      </c>
      <c r="M1404" s="1" t="s">
        <v>37</v>
      </c>
      <c r="N1404" s="2">
        <v>11500</v>
      </c>
      <c r="O1404" s="1" t="s">
        <v>38</v>
      </c>
      <c r="P1404" s="2">
        <v>11500</v>
      </c>
      <c r="Q1404" s="1" t="s">
        <v>75</v>
      </c>
      <c r="R1404" s="1" t="s">
        <v>40</v>
      </c>
      <c r="S1404" s="1" t="s">
        <v>54</v>
      </c>
      <c r="T1404" s="1" t="s">
        <v>42</v>
      </c>
      <c r="U1404" s="1" t="s">
        <v>43</v>
      </c>
      <c r="V1404" s="1" t="s">
        <v>55</v>
      </c>
      <c r="W1404" s="1" t="s">
        <v>56</v>
      </c>
      <c r="X1404" s="1" t="s">
        <v>43</v>
      </c>
      <c r="Y1404" s="2" t="s">
        <v>43</v>
      </c>
      <c r="Z1404" s="1" t="s">
        <v>46</v>
      </c>
      <c r="AA1404" s="1" t="s">
        <v>289</v>
      </c>
    </row>
    <row r="1405" spans="1:27" x14ac:dyDescent="0.25">
      <c r="A1405" s="1" t="s">
        <v>266</v>
      </c>
      <c r="B1405" s="1" t="s">
        <v>267</v>
      </c>
      <c r="C1405" s="1" t="s">
        <v>268</v>
      </c>
      <c r="D1405" s="1" t="s">
        <v>269</v>
      </c>
      <c r="E1405" s="1" t="s">
        <v>30</v>
      </c>
      <c r="F1405" s="1" t="s">
        <v>149</v>
      </c>
      <c r="G1405" s="1" t="s">
        <v>5135</v>
      </c>
      <c r="H1405" s="1" t="s">
        <v>5136</v>
      </c>
      <c r="I1405" s="1" t="s">
        <v>7</v>
      </c>
      <c r="J1405" s="1" t="s">
        <v>5137</v>
      </c>
      <c r="K1405" s="1" t="s">
        <v>5100</v>
      </c>
      <c r="L1405" s="1" t="s">
        <v>5101</v>
      </c>
      <c r="M1405" s="1" t="s">
        <v>5053</v>
      </c>
      <c r="N1405" s="2">
        <v>3471</v>
      </c>
      <c r="O1405" s="1" t="s">
        <v>108</v>
      </c>
      <c r="P1405" s="2">
        <v>298</v>
      </c>
      <c r="Q1405" s="1" t="s">
        <v>165</v>
      </c>
      <c r="R1405" s="1" t="s">
        <v>40</v>
      </c>
      <c r="S1405" s="1" t="s">
        <v>54</v>
      </c>
      <c r="T1405" s="1" t="s">
        <v>42</v>
      </c>
      <c r="U1405" s="1" t="s">
        <v>43</v>
      </c>
      <c r="V1405" s="1" t="s">
        <v>55</v>
      </c>
      <c r="W1405" s="1" t="s">
        <v>56</v>
      </c>
      <c r="X1405" s="1" t="s">
        <v>43</v>
      </c>
      <c r="Y1405" s="2" t="s">
        <v>43</v>
      </c>
      <c r="Z1405" s="1" t="s">
        <v>46</v>
      </c>
      <c r="AA1405" s="1" t="s">
        <v>149</v>
      </c>
    </row>
    <row r="1406" spans="1:27" x14ac:dyDescent="0.25">
      <c r="A1406" s="1" t="s">
        <v>266</v>
      </c>
      <c r="B1406" s="1" t="s">
        <v>267</v>
      </c>
      <c r="C1406" s="1" t="s">
        <v>268</v>
      </c>
      <c r="D1406" s="1" t="s">
        <v>269</v>
      </c>
      <c r="E1406" s="1" t="s">
        <v>30</v>
      </c>
      <c r="F1406" s="1" t="s">
        <v>149</v>
      </c>
      <c r="G1406" s="1" t="s">
        <v>5135</v>
      </c>
      <c r="H1406" s="1" t="s">
        <v>5138</v>
      </c>
      <c r="I1406" s="1" t="s">
        <v>7</v>
      </c>
      <c r="J1406" s="1" t="s">
        <v>5137</v>
      </c>
      <c r="K1406" s="1" t="s">
        <v>5100</v>
      </c>
      <c r="L1406" s="1" t="s">
        <v>5101</v>
      </c>
      <c r="M1406" s="1" t="s">
        <v>5053</v>
      </c>
      <c r="N1406" s="2">
        <v>3471</v>
      </c>
      <c r="O1406" s="1" t="s">
        <v>108</v>
      </c>
      <c r="P1406" s="2">
        <v>2000</v>
      </c>
      <c r="Q1406" s="1" t="s">
        <v>165</v>
      </c>
      <c r="R1406" s="1" t="s">
        <v>40</v>
      </c>
      <c r="S1406" s="1" t="s">
        <v>54</v>
      </c>
      <c r="T1406" s="1" t="s">
        <v>42</v>
      </c>
      <c r="U1406" s="1" t="s">
        <v>43</v>
      </c>
      <c r="V1406" s="1" t="s">
        <v>55</v>
      </c>
      <c r="W1406" s="1" t="s">
        <v>56</v>
      </c>
      <c r="X1406" s="1" t="s">
        <v>43</v>
      </c>
      <c r="Y1406" s="2" t="s">
        <v>43</v>
      </c>
      <c r="Z1406" s="1" t="s">
        <v>46</v>
      </c>
      <c r="AA1406" s="1" t="s">
        <v>149</v>
      </c>
    </row>
    <row r="1407" spans="1:27" x14ac:dyDescent="0.25">
      <c r="A1407" s="1" t="s">
        <v>266</v>
      </c>
      <c r="B1407" s="1" t="s">
        <v>267</v>
      </c>
      <c r="C1407" s="1" t="s">
        <v>268</v>
      </c>
      <c r="D1407" s="1" t="s">
        <v>269</v>
      </c>
      <c r="E1407" s="1" t="s">
        <v>30</v>
      </c>
      <c r="F1407" s="1" t="s">
        <v>149</v>
      </c>
      <c r="G1407" s="1" t="s">
        <v>5135</v>
      </c>
      <c r="H1407" s="1" t="s">
        <v>5139</v>
      </c>
      <c r="I1407" s="1" t="s">
        <v>7</v>
      </c>
      <c r="J1407" s="1" t="s">
        <v>5137</v>
      </c>
      <c r="K1407" s="1" t="s">
        <v>5100</v>
      </c>
      <c r="L1407" s="1" t="s">
        <v>5101</v>
      </c>
      <c r="M1407" s="1" t="s">
        <v>5053</v>
      </c>
      <c r="N1407" s="2">
        <v>3471</v>
      </c>
      <c r="O1407" s="1" t="s">
        <v>108</v>
      </c>
      <c r="P1407" s="2">
        <v>1173</v>
      </c>
      <c r="Q1407" s="1" t="s">
        <v>165</v>
      </c>
      <c r="R1407" s="1" t="s">
        <v>40</v>
      </c>
      <c r="S1407" s="1" t="s">
        <v>54</v>
      </c>
      <c r="T1407" s="1" t="s">
        <v>42</v>
      </c>
      <c r="U1407" s="1" t="s">
        <v>43</v>
      </c>
      <c r="V1407" s="1" t="s">
        <v>55</v>
      </c>
      <c r="W1407" s="1" t="s">
        <v>56</v>
      </c>
      <c r="X1407" s="1" t="s">
        <v>43</v>
      </c>
      <c r="Y1407" s="2" t="s">
        <v>43</v>
      </c>
      <c r="Z1407" s="1" t="s">
        <v>46</v>
      </c>
      <c r="AA1407" s="1" t="s">
        <v>149</v>
      </c>
    </row>
    <row r="1408" spans="1:27" x14ac:dyDescent="0.25">
      <c r="A1408" s="1" t="s">
        <v>266</v>
      </c>
      <c r="B1408" s="1" t="s">
        <v>267</v>
      </c>
      <c r="C1408" s="1" t="s">
        <v>268</v>
      </c>
      <c r="D1408" s="1" t="s">
        <v>269</v>
      </c>
      <c r="E1408" s="1" t="s">
        <v>30</v>
      </c>
      <c r="F1408" s="1" t="s">
        <v>149</v>
      </c>
      <c r="G1408" s="1" t="s">
        <v>5140</v>
      </c>
      <c r="H1408" s="1" t="s">
        <v>5141</v>
      </c>
      <c r="I1408" s="1" t="s">
        <v>7</v>
      </c>
      <c r="J1408" s="1" t="s">
        <v>5142</v>
      </c>
      <c r="K1408" s="1" t="s">
        <v>5100</v>
      </c>
      <c r="L1408" s="1" t="s">
        <v>5101</v>
      </c>
      <c r="M1408" s="1" t="s">
        <v>5053</v>
      </c>
      <c r="N1408" s="2">
        <v>12538.4</v>
      </c>
      <c r="O1408" s="1" t="s">
        <v>108</v>
      </c>
      <c r="P1408" s="2">
        <v>1200</v>
      </c>
      <c r="Q1408" s="1" t="s">
        <v>165</v>
      </c>
      <c r="R1408" s="1" t="s">
        <v>40</v>
      </c>
      <c r="S1408" s="1" t="s">
        <v>54</v>
      </c>
      <c r="T1408" s="1" t="s">
        <v>42</v>
      </c>
      <c r="U1408" s="1" t="s">
        <v>43</v>
      </c>
      <c r="V1408" s="1" t="s">
        <v>55</v>
      </c>
      <c r="W1408" s="1" t="s">
        <v>56</v>
      </c>
      <c r="X1408" s="1" t="s">
        <v>43</v>
      </c>
      <c r="Y1408" s="2" t="s">
        <v>43</v>
      </c>
      <c r="Z1408" s="1" t="s">
        <v>46</v>
      </c>
      <c r="AA1408" s="1" t="s">
        <v>149</v>
      </c>
    </row>
    <row r="1409" spans="1:27" x14ac:dyDescent="0.25">
      <c r="A1409" s="1" t="s">
        <v>266</v>
      </c>
      <c r="B1409" s="1" t="s">
        <v>267</v>
      </c>
      <c r="C1409" s="1" t="s">
        <v>268</v>
      </c>
      <c r="D1409" s="1" t="s">
        <v>269</v>
      </c>
      <c r="E1409" s="1" t="s">
        <v>30</v>
      </c>
      <c r="F1409" s="1" t="s">
        <v>149</v>
      </c>
      <c r="G1409" s="1" t="s">
        <v>5140</v>
      </c>
      <c r="H1409" s="1" t="s">
        <v>5143</v>
      </c>
      <c r="I1409" s="1" t="s">
        <v>7</v>
      </c>
      <c r="J1409" s="1" t="s">
        <v>5142</v>
      </c>
      <c r="K1409" s="1" t="s">
        <v>5100</v>
      </c>
      <c r="L1409" s="1" t="s">
        <v>5101</v>
      </c>
      <c r="M1409" s="1" t="s">
        <v>5053</v>
      </c>
      <c r="N1409" s="2">
        <v>12538.4</v>
      </c>
      <c r="O1409" s="1" t="s">
        <v>108</v>
      </c>
      <c r="P1409" s="2">
        <v>11338.4</v>
      </c>
      <c r="Q1409" s="1" t="s">
        <v>165</v>
      </c>
      <c r="R1409" s="1" t="s">
        <v>40</v>
      </c>
      <c r="S1409" s="1" t="s">
        <v>41</v>
      </c>
      <c r="T1409" s="1" t="s">
        <v>42</v>
      </c>
      <c r="U1409" s="1" t="s">
        <v>43</v>
      </c>
      <c r="V1409" s="1" t="s">
        <v>237</v>
      </c>
      <c r="W1409" s="1" t="s">
        <v>238</v>
      </c>
      <c r="X1409" s="1" t="s">
        <v>43</v>
      </c>
      <c r="Y1409" s="2" t="s">
        <v>43</v>
      </c>
      <c r="Z1409" s="1" t="s">
        <v>46</v>
      </c>
      <c r="AA1409" s="1" t="s">
        <v>149</v>
      </c>
    </row>
    <row r="1410" spans="1:27" x14ac:dyDescent="0.25">
      <c r="A1410" s="1" t="s">
        <v>667</v>
      </c>
      <c r="B1410" s="1" t="s">
        <v>668</v>
      </c>
      <c r="C1410" s="1" t="s">
        <v>268</v>
      </c>
      <c r="D1410" s="1" t="s">
        <v>269</v>
      </c>
      <c r="E1410" s="1" t="s">
        <v>30</v>
      </c>
      <c r="F1410" s="1" t="s">
        <v>145</v>
      </c>
      <c r="G1410" s="1" t="s">
        <v>669</v>
      </c>
      <c r="H1410" s="1" t="s">
        <v>670</v>
      </c>
      <c r="I1410" s="1" t="s">
        <v>7</v>
      </c>
      <c r="J1410" s="1" t="s">
        <v>671</v>
      </c>
      <c r="K1410" s="1" t="s">
        <v>282</v>
      </c>
      <c r="L1410" s="1" t="s">
        <v>283</v>
      </c>
      <c r="M1410" s="1" t="s">
        <v>37</v>
      </c>
      <c r="N1410" s="2">
        <v>70496.009999999995</v>
      </c>
      <c r="O1410" s="1" t="s">
        <v>38</v>
      </c>
      <c r="P1410" s="2">
        <v>70496.009999999995</v>
      </c>
      <c r="Q1410" s="1" t="s">
        <v>83</v>
      </c>
      <c r="R1410" s="1" t="s">
        <v>40</v>
      </c>
      <c r="S1410" s="1" t="s">
        <v>41</v>
      </c>
      <c r="T1410" s="1" t="s">
        <v>42</v>
      </c>
      <c r="U1410" s="1" t="s">
        <v>43</v>
      </c>
      <c r="V1410" s="1" t="s">
        <v>44</v>
      </c>
      <c r="W1410" s="1" t="s">
        <v>45</v>
      </c>
      <c r="X1410" s="1" t="s">
        <v>43</v>
      </c>
      <c r="Y1410" s="2" t="s">
        <v>43</v>
      </c>
      <c r="Z1410" s="1" t="s">
        <v>46</v>
      </c>
      <c r="AA1410" s="1" t="s">
        <v>145</v>
      </c>
    </row>
    <row r="1411" spans="1:27" x14ac:dyDescent="0.25">
      <c r="A1411" s="1" t="s">
        <v>667</v>
      </c>
      <c r="B1411" s="1" t="s">
        <v>668</v>
      </c>
      <c r="C1411" s="1" t="s">
        <v>268</v>
      </c>
      <c r="D1411" s="1" t="s">
        <v>269</v>
      </c>
      <c r="E1411" s="1" t="s">
        <v>30</v>
      </c>
      <c r="F1411" s="1" t="s">
        <v>265</v>
      </c>
      <c r="G1411" s="1" t="s">
        <v>3098</v>
      </c>
      <c r="H1411" s="1" t="s">
        <v>3099</v>
      </c>
      <c r="I1411" s="1" t="s">
        <v>7</v>
      </c>
      <c r="J1411" s="1" t="s">
        <v>3100</v>
      </c>
      <c r="K1411" s="1" t="s">
        <v>1094</v>
      </c>
      <c r="L1411" s="1" t="s">
        <v>1095</v>
      </c>
      <c r="M1411" s="1" t="s">
        <v>3055</v>
      </c>
      <c r="N1411" s="2">
        <v>97800</v>
      </c>
      <c r="O1411" s="1" t="s">
        <v>38</v>
      </c>
      <c r="P1411" s="2">
        <v>97800</v>
      </c>
      <c r="Q1411" s="1" t="s">
        <v>83</v>
      </c>
      <c r="R1411" s="1" t="s">
        <v>40</v>
      </c>
      <c r="S1411" s="1" t="s">
        <v>41</v>
      </c>
      <c r="T1411" s="1" t="s">
        <v>42</v>
      </c>
      <c r="U1411" s="1" t="s">
        <v>43</v>
      </c>
      <c r="V1411" s="1" t="s">
        <v>44</v>
      </c>
      <c r="W1411" s="1" t="s">
        <v>45</v>
      </c>
      <c r="X1411" s="1" t="s">
        <v>43</v>
      </c>
      <c r="Y1411" s="2" t="s">
        <v>43</v>
      </c>
      <c r="Z1411" s="1" t="s">
        <v>46</v>
      </c>
      <c r="AA1411" s="1" t="s">
        <v>265</v>
      </c>
    </row>
    <row r="1412" spans="1:27" x14ac:dyDescent="0.25">
      <c r="A1412" s="1" t="s">
        <v>3394</v>
      </c>
      <c r="B1412" s="1" t="s">
        <v>3395</v>
      </c>
      <c r="C1412" s="1" t="s">
        <v>268</v>
      </c>
      <c r="D1412" s="1" t="s">
        <v>269</v>
      </c>
      <c r="E1412" s="1" t="s">
        <v>30</v>
      </c>
      <c r="F1412" s="1" t="s">
        <v>95</v>
      </c>
      <c r="G1412" s="1" t="s">
        <v>3396</v>
      </c>
      <c r="H1412" s="1" t="s">
        <v>3397</v>
      </c>
      <c r="I1412" s="1" t="s">
        <v>7</v>
      </c>
      <c r="J1412" s="1" t="s">
        <v>3398</v>
      </c>
      <c r="K1412" s="1" t="s">
        <v>1094</v>
      </c>
      <c r="L1412" s="1" t="s">
        <v>1095</v>
      </c>
      <c r="M1412" s="1" t="s">
        <v>3055</v>
      </c>
      <c r="N1412" s="2">
        <v>51850</v>
      </c>
      <c r="O1412" s="1" t="s">
        <v>38</v>
      </c>
      <c r="P1412" s="2">
        <v>51850</v>
      </c>
      <c r="Q1412" s="1" t="s">
        <v>83</v>
      </c>
      <c r="R1412" s="1" t="s">
        <v>40</v>
      </c>
      <c r="S1412" s="1" t="s">
        <v>41</v>
      </c>
      <c r="T1412" s="1" t="s">
        <v>42</v>
      </c>
      <c r="U1412" s="1" t="s">
        <v>43</v>
      </c>
      <c r="V1412" s="1" t="s">
        <v>237</v>
      </c>
      <c r="W1412" s="1" t="s">
        <v>238</v>
      </c>
      <c r="X1412" s="1" t="s">
        <v>43</v>
      </c>
      <c r="Y1412" s="2" t="s">
        <v>43</v>
      </c>
      <c r="Z1412" s="1" t="s">
        <v>46</v>
      </c>
      <c r="AA1412" s="1" t="s">
        <v>76</v>
      </c>
    </row>
    <row r="1413" spans="1:27" x14ac:dyDescent="0.25">
      <c r="A1413" s="1" t="s">
        <v>3394</v>
      </c>
      <c r="B1413" s="1" t="s">
        <v>3395</v>
      </c>
      <c r="C1413" s="1" t="s">
        <v>268</v>
      </c>
      <c r="D1413" s="1" t="s">
        <v>269</v>
      </c>
      <c r="E1413" s="1" t="s">
        <v>30</v>
      </c>
      <c r="F1413" s="1" t="s">
        <v>273</v>
      </c>
      <c r="G1413" s="1" t="s">
        <v>4284</v>
      </c>
      <c r="H1413" s="1" t="s">
        <v>4285</v>
      </c>
      <c r="I1413" s="1" t="s">
        <v>7</v>
      </c>
      <c r="J1413" s="1" t="s">
        <v>4286</v>
      </c>
      <c r="K1413" s="1" t="s">
        <v>3793</v>
      </c>
      <c r="L1413" s="1" t="s">
        <v>3794</v>
      </c>
      <c r="M1413" s="1" t="s">
        <v>3402</v>
      </c>
      <c r="N1413" s="2">
        <v>100000</v>
      </c>
      <c r="O1413" s="1" t="s">
        <v>38</v>
      </c>
      <c r="P1413" s="2">
        <v>100000</v>
      </c>
      <c r="Q1413" s="1" t="s">
        <v>39</v>
      </c>
      <c r="R1413" s="1" t="s">
        <v>40</v>
      </c>
      <c r="S1413" s="1" t="s">
        <v>54</v>
      </c>
      <c r="T1413" s="1" t="s">
        <v>42</v>
      </c>
      <c r="U1413" s="1" t="s">
        <v>43</v>
      </c>
      <c r="V1413" s="1" t="s">
        <v>55</v>
      </c>
      <c r="W1413" s="1" t="s">
        <v>56</v>
      </c>
      <c r="X1413" s="1" t="s">
        <v>43</v>
      </c>
      <c r="Y1413" s="2" t="s">
        <v>43</v>
      </c>
      <c r="Z1413" s="1" t="s">
        <v>46</v>
      </c>
      <c r="AA1413" s="1" t="s">
        <v>95</v>
      </c>
    </row>
    <row r="1414" spans="1:27" x14ac:dyDescent="0.25">
      <c r="A1414" s="1" t="s">
        <v>3394</v>
      </c>
      <c r="B1414" s="1" t="s">
        <v>3395</v>
      </c>
      <c r="C1414" s="1" t="s">
        <v>268</v>
      </c>
      <c r="D1414" s="1" t="s">
        <v>269</v>
      </c>
      <c r="E1414" s="1" t="s">
        <v>30</v>
      </c>
      <c r="F1414" s="1" t="s">
        <v>95</v>
      </c>
      <c r="G1414" s="1" t="s">
        <v>4287</v>
      </c>
      <c r="H1414" s="1" t="s">
        <v>4288</v>
      </c>
      <c r="I1414" s="1" t="s">
        <v>7</v>
      </c>
      <c r="J1414" s="1" t="s">
        <v>4289</v>
      </c>
      <c r="K1414" s="1" t="s">
        <v>3793</v>
      </c>
      <c r="L1414" s="1" t="s">
        <v>3794</v>
      </c>
      <c r="M1414" s="1" t="s">
        <v>3402</v>
      </c>
      <c r="N1414" s="2">
        <v>116000</v>
      </c>
      <c r="O1414" s="1" t="s">
        <v>38</v>
      </c>
      <c r="P1414" s="2">
        <v>116000</v>
      </c>
      <c r="Q1414" s="1" t="s">
        <v>39</v>
      </c>
      <c r="R1414" s="1" t="s">
        <v>40</v>
      </c>
      <c r="S1414" s="1" t="s">
        <v>54</v>
      </c>
      <c r="T1414" s="1" t="s">
        <v>42</v>
      </c>
      <c r="U1414" s="1" t="s">
        <v>43</v>
      </c>
      <c r="V1414" s="1" t="s">
        <v>55</v>
      </c>
      <c r="W1414" s="1" t="s">
        <v>56</v>
      </c>
      <c r="X1414" s="1" t="s">
        <v>43</v>
      </c>
      <c r="Y1414" s="2" t="s">
        <v>43</v>
      </c>
      <c r="Z1414" s="1" t="s">
        <v>46</v>
      </c>
      <c r="AA1414" s="1" t="s">
        <v>189</v>
      </c>
    </row>
    <row r="1415" spans="1:27" x14ac:dyDescent="0.25">
      <c r="A1415" s="1" t="s">
        <v>3394</v>
      </c>
      <c r="B1415" s="1" t="s">
        <v>3395</v>
      </c>
      <c r="C1415" s="1" t="s">
        <v>268</v>
      </c>
      <c r="D1415" s="1" t="s">
        <v>269</v>
      </c>
      <c r="E1415" s="1" t="s">
        <v>30</v>
      </c>
      <c r="F1415" s="1" t="s">
        <v>174</v>
      </c>
      <c r="G1415" s="1" t="s">
        <v>4290</v>
      </c>
      <c r="H1415" s="1" t="s">
        <v>4291</v>
      </c>
      <c r="I1415" s="1" t="s">
        <v>7</v>
      </c>
      <c r="J1415" s="1" t="s">
        <v>4292</v>
      </c>
      <c r="K1415" s="1" t="s">
        <v>3428</v>
      </c>
      <c r="L1415" s="1" t="s">
        <v>3429</v>
      </c>
      <c r="M1415" s="1" t="s">
        <v>3402</v>
      </c>
      <c r="N1415" s="2">
        <v>80000</v>
      </c>
      <c r="O1415" s="1" t="s">
        <v>38</v>
      </c>
      <c r="P1415" s="2">
        <v>80000</v>
      </c>
      <c r="Q1415" s="1" t="s">
        <v>39</v>
      </c>
      <c r="R1415" s="1" t="s">
        <v>40</v>
      </c>
      <c r="S1415" s="1" t="s">
        <v>54</v>
      </c>
      <c r="T1415" s="1" t="s">
        <v>42</v>
      </c>
      <c r="U1415" s="1" t="s">
        <v>43</v>
      </c>
      <c r="V1415" s="1" t="s">
        <v>55</v>
      </c>
      <c r="W1415" s="1" t="s">
        <v>56</v>
      </c>
      <c r="X1415" s="1" t="s">
        <v>43</v>
      </c>
      <c r="Y1415" s="2" t="s">
        <v>43</v>
      </c>
      <c r="Z1415" s="1" t="s">
        <v>46</v>
      </c>
      <c r="AA1415" s="1" t="s">
        <v>189</v>
      </c>
    </row>
    <row r="1416" spans="1:27" x14ac:dyDescent="0.25">
      <c r="A1416" s="1" t="s">
        <v>3394</v>
      </c>
      <c r="B1416" s="1" t="s">
        <v>3395</v>
      </c>
      <c r="C1416" s="1" t="s">
        <v>268</v>
      </c>
      <c r="D1416" s="1" t="s">
        <v>269</v>
      </c>
      <c r="E1416" s="1" t="s">
        <v>30</v>
      </c>
      <c r="F1416" s="1" t="s">
        <v>31</v>
      </c>
      <c r="G1416" s="1" t="s">
        <v>4976</v>
      </c>
      <c r="H1416" s="1" t="s">
        <v>4977</v>
      </c>
      <c r="I1416" s="1" t="s">
        <v>7</v>
      </c>
      <c r="J1416" s="1" t="s">
        <v>4978</v>
      </c>
      <c r="K1416" s="1" t="s">
        <v>3428</v>
      </c>
      <c r="L1416" s="1" t="s">
        <v>3429</v>
      </c>
      <c r="M1416" s="1" t="s">
        <v>4296</v>
      </c>
      <c r="N1416" s="2">
        <v>1160000</v>
      </c>
      <c r="O1416" s="1" t="s">
        <v>38</v>
      </c>
      <c r="P1416" s="2">
        <v>1160000</v>
      </c>
      <c r="Q1416" s="1" t="s">
        <v>39</v>
      </c>
      <c r="R1416" s="1" t="s">
        <v>40</v>
      </c>
      <c r="S1416" s="1" t="s">
        <v>54</v>
      </c>
      <c r="T1416" s="1" t="s">
        <v>42</v>
      </c>
      <c r="U1416" s="1" t="s">
        <v>43</v>
      </c>
      <c r="V1416" s="1" t="s">
        <v>55</v>
      </c>
      <c r="W1416" s="1" t="s">
        <v>56</v>
      </c>
      <c r="X1416" s="1" t="s">
        <v>43</v>
      </c>
      <c r="Y1416" s="2" t="s">
        <v>43</v>
      </c>
      <c r="Z1416" s="1" t="s">
        <v>46</v>
      </c>
      <c r="AA1416" s="1" t="s">
        <v>31</v>
      </c>
    </row>
    <row r="1417" spans="1:27" x14ac:dyDescent="0.25">
      <c r="A1417" s="1" t="s">
        <v>3394</v>
      </c>
      <c r="B1417" s="1" t="s">
        <v>3395</v>
      </c>
      <c r="C1417" s="1" t="s">
        <v>268</v>
      </c>
      <c r="D1417" s="1" t="s">
        <v>269</v>
      </c>
      <c r="E1417" s="1" t="s">
        <v>30</v>
      </c>
      <c r="F1417" s="1" t="s">
        <v>31</v>
      </c>
      <c r="G1417" s="1" t="s">
        <v>4979</v>
      </c>
      <c r="H1417" s="1" t="s">
        <v>4980</v>
      </c>
      <c r="I1417" s="1" t="s">
        <v>7</v>
      </c>
      <c r="J1417" s="1" t="s">
        <v>4981</v>
      </c>
      <c r="K1417" s="1" t="s">
        <v>3428</v>
      </c>
      <c r="L1417" s="1" t="s">
        <v>3429</v>
      </c>
      <c r="M1417" s="1" t="s">
        <v>4296</v>
      </c>
      <c r="N1417" s="2">
        <v>86840</v>
      </c>
      <c r="O1417" s="1" t="s">
        <v>38</v>
      </c>
      <c r="P1417" s="2">
        <v>86840</v>
      </c>
      <c r="Q1417" s="1" t="s">
        <v>39</v>
      </c>
      <c r="R1417" s="1" t="s">
        <v>40</v>
      </c>
      <c r="S1417" s="1" t="s">
        <v>54</v>
      </c>
      <c r="T1417" s="1" t="s">
        <v>42</v>
      </c>
      <c r="U1417" s="1" t="s">
        <v>43</v>
      </c>
      <c r="V1417" s="1" t="s">
        <v>55</v>
      </c>
      <c r="W1417" s="1" t="s">
        <v>56</v>
      </c>
      <c r="X1417" s="1" t="s">
        <v>43</v>
      </c>
      <c r="Y1417" s="2" t="s">
        <v>43</v>
      </c>
      <c r="Z1417" s="1" t="s">
        <v>46</v>
      </c>
      <c r="AA1417" s="1" t="s">
        <v>31</v>
      </c>
    </row>
    <row r="1418" spans="1:27" x14ac:dyDescent="0.25">
      <c r="A1418" s="1" t="s">
        <v>3394</v>
      </c>
      <c r="B1418" s="1" t="s">
        <v>3395</v>
      </c>
      <c r="C1418" s="1" t="s">
        <v>268</v>
      </c>
      <c r="D1418" s="1" t="s">
        <v>269</v>
      </c>
      <c r="E1418" s="1" t="s">
        <v>30</v>
      </c>
      <c r="F1418" s="1" t="s">
        <v>31</v>
      </c>
      <c r="G1418" s="1" t="s">
        <v>4982</v>
      </c>
      <c r="H1418" s="1" t="s">
        <v>4983</v>
      </c>
      <c r="I1418" s="1" t="s">
        <v>7</v>
      </c>
      <c r="J1418" s="1" t="s">
        <v>4984</v>
      </c>
      <c r="K1418" s="1" t="s">
        <v>3428</v>
      </c>
      <c r="L1418" s="1" t="s">
        <v>3429</v>
      </c>
      <c r="M1418" s="1" t="s">
        <v>4296</v>
      </c>
      <c r="N1418" s="2">
        <v>143000</v>
      </c>
      <c r="O1418" s="1" t="s">
        <v>38</v>
      </c>
      <c r="P1418" s="2">
        <v>143000</v>
      </c>
      <c r="Q1418" s="1" t="s">
        <v>39</v>
      </c>
      <c r="R1418" s="1" t="s">
        <v>40</v>
      </c>
      <c r="S1418" s="1" t="s">
        <v>54</v>
      </c>
      <c r="T1418" s="1" t="s">
        <v>42</v>
      </c>
      <c r="U1418" s="1" t="s">
        <v>43</v>
      </c>
      <c r="V1418" s="1" t="s">
        <v>55</v>
      </c>
      <c r="W1418" s="1" t="s">
        <v>56</v>
      </c>
      <c r="X1418" s="1" t="s">
        <v>43</v>
      </c>
      <c r="Y1418" s="2" t="s">
        <v>43</v>
      </c>
      <c r="Z1418" s="1" t="s">
        <v>46</v>
      </c>
      <c r="AA1418" s="1" t="s">
        <v>31</v>
      </c>
    </row>
    <row r="1419" spans="1:27" x14ac:dyDescent="0.25">
      <c r="A1419" s="1" t="s">
        <v>3394</v>
      </c>
      <c r="B1419" s="1" t="s">
        <v>3395</v>
      </c>
      <c r="C1419" s="1" t="s">
        <v>268</v>
      </c>
      <c r="D1419" s="1" t="s">
        <v>269</v>
      </c>
      <c r="E1419" s="1" t="s">
        <v>30</v>
      </c>
      <c r="F1419" s="1" t="s">
        <v>31</v>
      </c>
      <c r="G1419" s="1" t="s">
        <v>4985</v>
      </c>
      <c r="H1419" s="1" t="s">
        <v>4986</v>
      </c>
      <c r="I1419" s="1" t="s">
        <v>7</v>
      </c>
      <c r="J1419" s="1" t="s">
        <v>4987</v>
      </c>
      <c r="K1419" s="1" t="s">
        <v>3428</v>
      </c>
      <c r="L1419" s="1" t="s">
        <v>3429</v>
      </c>
      <c r="M1419" s="1" t="s">
        <v>4296</v>
      </c>
      <c r="N1419" s="2">
        <v>181758.4</v>
      </c>
      <c r="O1419" s="1" t="s">
        <v>38</v>
      </c>
      <c r="P1419" s="2">
        <v>181758.4</v>
      </c>
      <c r="Q1419" s="1" t="s">
        <v>39</v>
      </c>
      <c r="R1419" s="1" t="s">
        <v>40</v>
      </c>
      <c r="S1419" s="1" t="s">
        <v>54</v>
      </c>
      <c r="T1419" s="1" t="s">
        <v>42</v>
      </c>
      <c r="U1419" s="1" t="s">
        <v>43</v>
      </c>
      <c r="V1419" s="1" t="s">
        <v>55</v>
      </c>
      <c r="W1419" s="1" t="s">
        <v>56</v>
      </c>
      <c r="X1419" s="1" t="s">
        <v>43</v>
      </c>
      <c r="Y1419" s="2" t="s">
        <v>43</v>
      </c>
      <c r="Z1419" s="1" t="s">
        <v>46</v>
      </c>
      <c r="AA1419" s="1" t="s">
        <v>48</v>
      </c>
    </row>
    <row r="1420" spans="1:27" x14ac:dyDescent="0.25">
      <c r="A1420" s="1" t="s">
        <v>3394</v>
      </c>
      <c r="B1420" s="1" t="s">
        <v>3395</v>
      </c>
      <c r="C1420" s="1" t="s">
        <v>268</v>
      </c>
      <c r="D1420" s="1" t="s">
        <v>269</v>
      </c>
      <c r="E1420" s="1" t="s">
        <v>30</v>
      </c>
      <c r="F1420" s="1" t="s">
        <v>48</v>
      </c>
      <c r="G1420" s="1" t="s">
        <v>4988</v>
      </c>
      <c r="H1420" s="1" t="s">
        <v>4989</v>
      </c>
      <c r="I1420" s="1" t="s">
        <v>7</v>
      </c>
      <c r="J1420" s="1" t="s">
        <v>4990</v>
      </c>
      <c r="K1420" s="1" t="s">
        <v>3428</v>
      </c>
      <c r="L1420" s="1" t="s">
        <v>3429</v>
      </c>
      <c r="M1420" s="1" t="s">
        <v>4296</v>
      </c>
      <c r="N1420" s="2">
        <v>2270400</v>
      </c>
      <c r="O1420" s="1" t="s">
        <v>38</v>
      </c>
      <c r="P1420" s="2">
        <v>2270400</v>
      </c>
      <c r="Q1420" s="1" t="s">
        <v>39</v>
      </c>
      <c r="R1420" s="1" t="s">
        <v>40</v>
      </c>
      <c r="S1420" s="1" t="s">
        <v>54</v>
      </c>
      <c r="T1420" s="1" t="s">
        <v>42</v>
      </c>
      <c r="U1420" s="1" t="s">
        <v>43</v>
      </c>
      <c r="V1420" s="1" t="s">
        <v>55</v>
      </c>
      <c r="W1420" s="1" t="s">
        <v>56</v>
      </c>
      <c r="X1420" s="1" t="s">
        <v>43</v>
      </c>
      <c r="Y1420" s="2" t="s">
        <v>43</v>
      </c>
      <c r="Z1420" s="1" t="s">
        <v>46</v>
      </c>
      <c r="AA1420" s="1" t="s">
        <v>141</v>
      </c>
    </row>
    <row r="1421" spans="1:27" x14ac:dyDescent="0.25">
      <c r="A1421" s="1" t="s">
        <v>3394</v>
      </c>
      <c r="B1421" s="1" t="s">
        <v>3395</v>
      </c>
      <c r="C1421" s="1" t="s">
        <v>268</v>
      </c>
      <c r="D1421" s="1" t="s">
        <v>269</v>
      </c>
      <c r="E1421" s="1" t="s">
        <v>30</v>
      </c>
      <c r="F1421" s="1" t="s">
        <v>386</v>
      </c>
      <c r="G1421" s="1" t="s">
        <v>4991</v>
      </c>
      <c r="H1421" s="1" t="s">
        <v>4992</v>
      </c>
      <c r="I1421" s="1" t="s">
        <v>7</v>
      </c>
      <c r="J1421" s="1" t="s">
        <v>4993</v>
      </c>
      <c r="K1421" s="1" t="s">
        <v>3428</v>
      </c>
      <c r="L1421" s="1" t="s">
        <v>3429</v>
      </c>
      <c r="M1421" s="1" t="s">
        <v>4296</v>
      </c>
      <c r="N1421" s="2">
        <v>1800000</v>
      </c>
      <c r="O1421" s="1" t="s">
        <v>38</v>
      </c>
      <c r="P1421" s="2">
        <v>1800000</v>
      </c>
      <c r="Q1421" s="1" t="s">
        <v>39</v>
      </c>
      <c r="R1421" s="1" t="s">
        <v>40</v>
      </c>
      <c r="S1421" s="1" t="s">
        <v>54</v>
      </c>
      <c r="T1421" s="1" t="s">
        <v>42</v>
      </c>
      <c r="U1421" s="1" t="s">
        <v>43</v>
      </c>
      <c r="V1421" s="1" t="s">
        <v>237</v>
      </c>
      <c r="W1421" s="1" t="s">
        <v>238</v>
      </c>
      <c r="X1421" s="1" t="s">
        <v>43</v>
      </c>
      <c r="Y1421" s="2" t="s">
        <v>43</v>
      </c>
      <c r="Z1421" s="1" t="s">
        <v>46</v>
      </c>
      <c r="AA1421" s="1" t="s">
        <v>149</v>
      </c>
    </row>
    <row r="1422" spans="1:27" x14ac:dyDescent="0.25">
      <c r="A1422" s="1" t="s">
        <v>3394</v>
      </c>
      <c r="B1422" s="1" t="s">
        <v>3395</v>
      </c>
      <c r="C1422" s="1" t="s">
        <v>268</v>
      </c>
      <c r="D1422" s="1" t="s">
        <v>269</v>
      </c>
      <c r="E1422" s="1" t="s">
        <v>30</v>
      </c>
      <c r="F1422" s="1" t="s">
        <v>386</v>
      </c>
      <c r="G1422" s="1" t="s">
        <v>4994</v>
      </c>
      <c r="H1422" s="1" t="s">
        <v>4995</v>
      </c>
      <c r="I1422" s="1" t="s">
        <v>7</v>
      </c>
      <c r="J1422" s="1" t="s">
        <v>4996</v>
      </c>
      <c r="K1422" s="1" t="s">
        <v>3428</v>
      </c>
      <c r="L1422" s="1" t="s">
        <v>3429</v>
      </c>
      <c r="M1422" s="1" t="s">
        <v>4296</v>
      </c>
      <c r="N1422" s="2">
        <v>243460</v>
      </c>
      <c r="O1422" s="1" t="s">
        <v>38</v>
      </c>
      <c r="P1422" s="2">
        <v>243460</v>
      </c>
      <c r="Q1422" s="1" t="s">
        <v>39</v>
      </c>
      <c r="R1422" s="1" t="s">
        <v>40</v>
      </c>
      <c r="S1422" s="1" t="s">
        <v>54</v>
      </c>
      <c r="T1422" s="1" t="s">
        <v>42</v>
      </c>
      <c r="U1422" s="1" t="s">
        <v>43</v>
      </c>
      <c r="V1422" s="1" t="s">
        <v>55</v>
      </c>
      <c r="W1422" s="1" t="s">
        <v>56</v>
      </c>
      <c r="X1422" s="1" t="s">
        <v>43</v>
      </c>
      <c r="Y1422" s="2" t="s">
        <v>43</v>
      </c>
      <c r="Z1422" s="1" t="s">
        <v>46</v>
      </c>
      <c r="AA1422" s="1" t="s">
        <v>149</v>
      </c>
    </row>
    <row r="1423" spans="1:27" x14ac:dyDescent="0.25">
      <c r="A1423" s="1" t="s">
        <v>3394</v>
      </c>
      <c r="B1423" s="1" t="s">
        <v>3395</v>
      </c>
      <c r="C1423" s="1" t="s">
        <v>268</v>
      </c>
      <c r="D1423" s="1" t="s">
        <v>269</v>
      </c>
      <c r="E1423" s="1" t="s">
        <v>30</v>
      </c>
      <c r="F1423" s="1" t="s">
        <v>386</v>
      </c>
      <c r="G1423" s="1" t="s">
        <v>4997</v>
      </c>
      <c r="H1423" s="1" t="s">
        <v>4998</v>
      </c>
      <c r="I1423" s="1" t="s">
        <v>7</v>
      </c>
      <c r="J1423" s="1" t="s">
        <v>4999</v>
      </c>
      <c r="K1423" s="1" t="s">
        <v>3428</v>
      </c>
      <c r="L1423" s="1" t="s">
        <v>3429</v>
      </c>
      <c r="M1423" s="1" t="s">
        <v>4296</v>
      </c>
      <c r="N1423" s="2">
        <v>2048000</v>
      </c>
      <c r="O1423" s="1" t="s">
        <v>38</v>
      </c>
      <c r="P1423" s="2">
        <v>2048000</v>
      </c>
      <c r="Q1423" s="1" t="s">
        <v>39</v>
      </c>
      <c r="R1423" s="1" t="s">
        <v>40</v>
      </c>
      <c r="S1423" s="1" t="s">
        <v>54</v>
      </c>
      <c r="T1423" s="1" t="s">
        <v>42</v>
      </c>
      <c r="U1423" s="1" t="s">
        <v>43</v>
      </c>
      <c r="V1423" s="1" t="s">
        <v>55</v>
      </c>
      <c r="W1423" s="1" t="s">
        <v>56</v>
      </c>
      <c r="X1423" s="1" t="s">
        <v>43</v>
      </c>
      <c r="Y1423" s="2" t="s">
        <v>43</v>
      </c>
      <c r="Z1423" s="1" t="s">
        <v>46</v>
      </c>
      <c r="AA1423" s="1" t="s">
        <v>145</v>
      </c>
    </row>
    <row r="1424" spans="1:27" x14ac:dyDescent="0.25">
      <c r="A1424" s="1" t="s">
        <v>3394</v>
      </c>
      <c r="B1424" s="1" t="s">
        <v>3395</v>
      </c>
      <c r="C1424" s="1" t="s">
        <v>268</v>
      </c>
      <c r="D1424" s="1" t="s">
        <v>269</v>
      </c>
      <c r="E1424" s="1" t="s">
        <v>30</v>
      </c>
      <c r="F1424" s="1" t="s">
        <v>386</v>
      </c>
      <c r="G1424" s="1" t="s">
        <v>5000</v>
      </c>
      <c r="H1424" s="1" t="s">
        <v>5001</v>
      </c>
      <c r="I1424" s="1" t="s">
        <v>7</v>
      </c>
      <c r="J1424" s="1" t="s">
        <v>5002</v>
      </c>
      <c r="K1424" s="1" t="s">
        <v>3428</v>
      </c>
      <c r="L1424" s="1" t="s">
        <v>3429</v>
      </c>
      <c r="M1424" s="1" t="s">
        <v>4296</v>
      </c>
      <c r="N1424" s="2">
        <v>311040</v>
      </c>
      <c r="O1424" s="1" t="s">
        <v>38</v>
      </c>
      <c r="P1424" s="2">
        <v>311040</v>
      </c>
      <c r="Q1424" s="1" t="s">
        <v>39</v>
      </c>
      <c r="R1424" s="1" t="s">
        <v>40</v>
      </c>
      <c r="S1424" s="1" t="s">
        <v>54</v>
      </c>
      <c r="T1424" s="1" t="s">
        <v>42</v>
      </c>
      <c r="U1424" s="1" t="s">
        <v>43</v>
      </c>
      <c r="V1424" s="1" t="s">
        <v>55</v>
      </c>
      <c r="W1424" s="1" t="s">
        <v>56</v>
      </c>
      <c r="X1424" s="1" t="s">
        <v>43</v>
      </c>
      <c r="Y1424" s="2" t="s">
        <v>43</v>
      </c>
      <c r="Z1424" s="1" t="s">
        <v>46</v>
      </c>
      <c r="AA1424" s="1" t="s">
        <v>145</v>
      </c>
    </row>
    <row r="1425" spans="1:27" x14ac:dyDescent="0.25">
      <c r="A1425" s="1" t="s">
        <v>3394</v>
      </c>
      <c r="B1425" s="1" t="s">
        <v>3395</v>
      </c>
      <c r="C1425" s="1" t="s">
        <v>268</v>
      </c>
      <c r="D1425" s="1" t="s">
        <v>269</v>
      </c>
      <c r="E1425" s="1" t="s">
        <v>30</v>
      </c>
      <c r="F1425" s="1" t="s">
        <v>386</v>
      </c>
      <c r="G1425" s="1" t="s">
        <v>5003</v>
      </c>
      <c r="H1425" s="1" t="s">
        <v>5004</v>
      </c>
      <c r="I1425" s="1" t="s">
        <v>7</v>
      </c>
      <c r="J1425" s="1" t="s">
        <v>5005</v>
      </c>
      <c r="K1425" s="1" t="s">
        <v>3428</v>
      </c>
      <c r="L1425" s="1" t="s">
        <v>3429</v>
      </c>
      <c r="M1425" s="1" t="s">
        <v>4296</v>
      </c>
      <c r="N1425" s="2">
        <v>2645000</v>
      </c>
      <c r="O1425" s="1" t="s">
        <v>38</v>
      </c>
      <c r="P1425" s="2">
        <v>2645000</v>
      </c>
      <c r="Q1425" s="1" t="s">
        <v>39</v>
      </c>
      <c r="R1425" s="1" t="s">
        <v>40</v>
      </c>
      <c r="S1425" s="1" t="s">
        <v>54</v>
      </c>
      <c r="T1425" s="1" t="s">
        <v>42</v>
      </c>
      <c r="U1425" s="1" t="s">
        <v>43</v>
      </c>
      <c r="V1425" s="1" t="s">
        <v>55</v>
      </c>
      <c r="W1425" s="1" t="s">
        <v>56</v>
      </c>
      <c r="X1425" s="1" t="s">
        <v>43</v>
      </c>
      <c r="Y1425" s="2" t="s">
        <v>43</v>
      </c>
      <c r="Z1425" s="1" t="s">
        <v>46</v>
      </c>
      <c r="AA1425" s="1" t="s">
        <v>145</v>
      </c>
    </row>
    <row r="1426" spans="1:27" x14ac:dyDescent="0.25">
      <c r="A1426" s="1" t="s">
        <v>3394</v>
      </c>
      <c r="B1426" s="1" t="s">
        <v>3395</v>
      </c>
      <c r="C1426" s="1" t="s">
        <v>268</v>
      </c>
      <c r="D1426" s="1" t="s">
        <v>269</v>
      </c>
      <c r="E1426" s="1" t="s">
        <v>30</v>
      </c>
      <c r="F1426" s="1" t="s">
        <v>155</v>
      </c>
      <c r="G1426" s="1" t="s">
        <v>5006</v>
      </c>
      <c r="H1426" s="1" t="s">
        <v>5007</v>
      </c>
      <c r="I1426" s="1" t="s">
        <v>7</v>
      </c>
      <c r="J1426" s="1" t="s">
        <v>5008</v>
      </c>
      <c r="K1426" s="1" t="s">
        <v>3428</v>
      </c>
      <c r="L1426" s="1" t="s">
        <v>3429</v>
      </c>
      <c r="M1426" s="1" t="s">
        <v>4296</v>
      </c>
      <c r="N1426" s="2">
        <v>1475000</v>
      </c>
      <c r="O1426" s="1" t="s">
        <v>38</v>
      </c>
      <c r="P1426" s="2">
        <v>1475000</v>
      </c>
      <c r="Q1426" s="1" t="s">
        <v>39</v>
      </c>
      <c r="R1426" s="1" t="s">
        <v>40</v>
      </c>
      <c r="S1426" s="1" t="s">
        <v>54</v>
      </c>
      <c r="T1426" s="1" t="s">
        <v>42</v>
      </c>
      <c r="U1426" s="1" t="s">
        <v>43</v>
      </c>
      <c r="V1426" s="1" t="s">
        <v>55</v>
      </c>
      <c r="W1426" s="1" t="s">
        <v>56</v>
      </c>
      <c r="X1426" s="1" t="s">
        <v>43</v>
      </c>
      <c r="Y1426" s="2" t="s">
        <v>43</v>
      </c>
      <c r="Z1426" s="1" t="s">
        <v>46</v>
      </c>
      <c r="AA1426" s="1" t="s">
        <v>64</v>
      </c>
    </row>
    <row r="1427" spans="1:27" x14ac:dyDescent="0.25">
      <c r="A1427" s="1" t="s">
        <v>3394</v>
      </c>
      <c r="B1427" s="1" t="s">
        <v>3395</v>
      </c>
      <c r="C1427" s="1" t="s">
        <v>268</v>
      </c>
      <c r="D1427" s="1" t="s">
        <v>269</v>
      </c>
      <c r="E1427" s="1" t="s">
        <v>30</v>
      </c>
      <c r="F1427" s="1" t="s">
        <v>273</v>
      </c>
      <c r="G1427" s="1" t="s">
        <v>5009</v>
      </c>
      <c r="H1427" s="1" t="s">
        <v>5010</v>
      </c>
      <c r="I1427" s="1" t="s">
        <v>7</v>
      </c>
      <c r="J1427" s="1" t="s">
        <v>5011</v>
      </c>
      <c r="K1427" s="1" t="s">
        <v>3428</v>
      </c>
      <c r="L1427" s="1" t="s">
        <v>3429</v>
      </c>
      <c r="M1427" s="1" t="s">
        <v>4296</v>
      </c>
      <c r="N1427" s="2">
        <v>2160000</v>
      </c>
      <c r="O1427" s="1" t="s">
        <v>38</v>
      </c>
      <c r="P1427" s="2">
        <v>2160000</v>
      </c>
      <c r="Q1427" s="1" t="s">
        <v>39</v>
      </c>
      <c r="R1427" s="1" t="s">
        <v>40</v>
      </c>
      <c r="S1427" s="1" t="s">
        <v>54</v>
      </c>
      <c r="T1427" s="1" t="s">
        <v>42</v>
      </c>
      <c r="U1427" s="1" t="s">
        <v>43</v>
      </c>
      <c r="V1427" s="1" t="s">
        <v>55</v>
      </c>
      <c r="W1427" s="1" t="s">
        <v>56</v>
      </c>
      <c r="X1427" s="1" t="s">
        <v>43</v>
      </c>
      <c r="Y1427" s="2" t="s">
        <v>43</v>
      </c>
      <c r="Z1427" s="1" t="s">
        <v>46</v>
      </c>
      <c r="AA1427" s="1" t="s">
        <v>77</v>
      </c>
    </row>
    <row r="1428" spans="1:27" x14ac:dyDescent="0.25">
      <c r="A1428" s="1" t="s">
        <v>3394</v>
      </c>
      <c r="B1428" s="1" t="s">
        <v>3395</v>
      </c>
      <c r="C1428" s="1" t="s">
        <v>268</v>
      </c>
      <c r="D1428" s="1" t="s">
        <v>269</v>
      </c>
      <c r="E1428" s="1" t="s">
        <v>30</v>
      </c>
      <c r="F1428" s="1" t="s">
        <v>109</v>
      </c>
      <c r="G1428" s="1" t="s">
        <v>5012</v>
      </c>
      <c r="H1428" s="1" t="s">
        <v>5013</v>
      </c>
      <c r="I1428" s="1" t="s">
        <v>7</v>
      </c>
      <c r="J1428" s="1" t="s">
        <v>5014</v>
      </c>
      <c r="K1428" s="1" t="s">
        <v>3428</v>
      </c>
      <c r="L1428" s="1" t="s">
        <v>3429</v>
      </c>
      <c r="M1428" s="1" t="s">
        <v>4296</v>
      </c>
      <c r="N1428" s="2">
        <v>622080</v>
      </c>
      <c r="O1428" s="1" t="s">
        <v>38</v>
      </c>
      <c r="P1428" s="2">
        <v>622080</v>
      </c>
      <c r="Q1428" s="1" t="s">
        <v>39</v>
      </c>
      <c r="R1428" s="1" t="s">
        <v>40</v>
      </c>
      <c r="S1428" s="1" t="s">
        <v>54</v>
      </c>
      <c r="T1428" s="1" t="s">
        <v>42</v>
      </c>
      <c r="U1428" s="1" t="s">
        <v>43</v>
      </c>
      <c r="V1428" s="1" t="s">
        <v>55</v>
      </c>
      <c r="W1428" s="1" t="s">
        <v>56</v>
      </c>
      <c r="X1428" s="1" t="s">
        <v>43</v>
      </c>
      <c r="Y1428" s="2" t="s">
        <v>43</v>
      </c>
      <c r="Z1428" s="1" t="s">
        <v>46</v>
      </c>
      <c r="AA1428" s="1" t="s">
        <v>174</v>
      </c>
    </row>
    <row r="1429" spans="1:27" x14ac:dyDescent="0.25">
      <c r="A1429" s="1" t="s">
        <v>3394</v>
      </c>
      <c r="B1429" s="1" t="s">
        <v>3395</v>
      </c>
      <c r="C1429" s="1" t="s">
        <v>268</v>
      </c>
      <c r="D1429" s="1" t="s">
        <v>269</v>
      </c>
      <c r="E1429" s="1" t="s">
        <v>30</v>
      </c>
      <c r="F1429" s="1" t="s">
        <v>109</v>
      </c>
      <c r="G1429" s="1" t="s">
        <v>5015</v>
      </c>
      <c r="H1429" s="1" t="s">
        <v>5016</v>
      </c>
      <c r="I1429" s="1" t="s">
        <v>7</v>
      </c>
      <c r="J1429" s="1" t="s">
        <v>5017</v>
      </c>
      <c r="K1429" s="1" t="s">
        <v>3428</v>
      </c>
      <c r="L1429" s="1" t="s">
        <v>3429</v>
      </c>
      <c r="M1429" s="1" t="s">
        <v>4296</v>
      </c>
      <c r="N1429" s="2">
        <v>10650000</v>
      </c>
      <c r="O1429" s="1" t="s">
        <v>38</v>
      </c>
      <c r="P1429" s="2">
        <v>10650000</v>
      </c>
      <c r="Q1429" s="1" t="s">
        <v>39</v>
      </c>
      <c r="R1429" s="1" t="s">
        <v>40</v>
      </c>
      <c r="S1429" s="1" t="s">
        <v>54</v>
      </c>
      <c r="T1429" s="1" t="s">
        <v>42</v>
      </c>
      <c r="U1429" s="1" t="s">
        <v>43</v>
      </c>
      <c r="V1429" s="1" t="s">
        <v>55</v>
      </c>
      <c r="W1429" s="1" t="s">
        <v>56</v>
      </c>
      <c r="X1429" s="1" t="s">
        <v>43</v>
      </c>
      <c r="Y1429" s="2" t="s">
        <v>43</v>
      </c>
      <c r="Z1429" s="1" t="s">
        <v>46</v>
      </c>
      <c r="AA1429" s="1" t="s">
        <v>189</v>
      </c>
    </row>
    <row r="1430" spans="1:27" x14ac:dyDescent="0.25">
      <c r="A1430" s="1" t="s">
        <v>3394</v>
      </c>
      <c r="B1430" s="1" t="s">
        <v>3395</v>
      </c>
      <c r="C1430" s="1" t="s">
        <v>268</v>
      </c>
      <c r="D1430" s="1" t="s">
        <v>269</v>
      </c>
      <c r="E1430" s="1" t="s">
        <v>30</v>
      </c>
      <c r="F1430" s="1" t="s">
        <v>131</v>
      </c>
      <c r="G1430" s="1" t="s">
        <v>5018</v>
      </c>
      <c r="H1430" s="1" t="s">
        <v>5019</v>
      </c>
      <c r="I1430" s="1" t="s">
        <v>7</v>
      </c>
      <c r="J1430" s="1" t="s">
        <v>5020</v>
      </c>
      <c r="K1430" s="1" t="s">
        <v>3428</v>
      </c>
      <c r="L1430" s="1" t="s">
        <v>3429</v>
      </c>
      <c r="M1430" s="1" t="s">
        <v>4296</v>
      </c>
      <c r="N1430" s="2">
        <v>12880000</v>
      </c>
      <c r="O1430" s="1" t="s">
        <v>38</v>
      </c>
      <c r="P1430" s="2">
        <v>12880000</v>
      </c>
      <c r="Q1430" s="1" t="s">
        <v>39</v>
      </c>
      <c r="R1430" s="1" t="s">
        <v>40</v>
      </c>
      <c r="S1430" s="1" t="s">
        <v>54</v>
      </c>
      <c r="T1430" s="1" t="s">
        <v>42</v>
      </c>
      <c r="U1430" s="1" t="s">
        <v>43</v>
      </c>
      <c r="V1430" s="1" t="s">
        <v>55</v>
      </c>
      <c r="W1430" s="1" t="s">
        <v>56</v>
      </c>
      <c r="X1430" s="1" t="s">
        <v>43</v>
      </c>
      <c r="Y1430" s="2" t="s">
        <v>43</v>
      </c>
      <c r="Z1430" s="1" t="s">
        <v>46</v>
      </c>
      <c r="AA1430" s="1" t="s">
        <v>189</v>
      </c>
    </row>
    <row r="1431" spans="1:27" x14ac:dyDescent="0.25">
      <c r="A1431" s="1" t="s">
        <v>3394</v>
      </c>
      <c r="B1431" s="1" t="s">
        <v>3395</v>
      </c>
      <c r="C1431" s="1" t="s">
        <v>268</v>
      </c>
      <c r="D1431" s="1" t="s">
        <v>269</v>
      </c>
      <c r="E1431" s="1" t="s">
        <v>30</v>
      </c>
      <c r="F1431" s="1" t="s">
        <v>131</v>
      </c>
      <c r="G1431" s="1" t="s">
        <v>5021</v>
      </c>
      <c r="H1431" s="1" t="s">
        <v>5022</v>
      </c>
      <c r="I1431" s="1" t="s">
        <v>7</v>
      </c>
      <c r="J1431" s="1" t="s">
        <v>5023</v>
      </c>
      <c r="K1431" s="1" t="s">
        <v>3428</v>
      </c>
      <c r="L1431" s="1" t="s">
        <v>3429</v>
      </c>
      <c r="M1431" s="1" t="s">
        <v>4296</v>
      </c>
      <c r="N1431" s="2">
        <v>3432721.47</v>
      </c>
      <c r="O1431" s="1" t="s">
        <v>38</v>
      </c>
      <c r="P1431" s="2">
        <v>3432721.47</v>
      </c>
      <c r="Q1431" s="1" t="s">
        <v>39</v>
      </c>
      <c r="R1431" s="1" t="s">
        <v>40</v>
      </c>
      <c r="S1431" s="1" t="s">
        <v>54</v>
      </c>
      <c r="T1431" s="1" t="s">
        <v>42</v>
      </c>
      <c r="U1431" s="1" t="s">
        <v>43</v>
      </c>
      <c r="V1431" s="1" t="s">
        <v>55</v>
      </c>
      <c r="W1431" s="1" t="s">
        <v>56</v>
      </c>
      <c r="X1431" s="1" t="s">
        <v>43</v>
      </c>
      <c r="Y1431" s="2" t="s">
        <v>43</v>
      </c>
      <c r="Z1431" s="1" t="s">
        <v>46</v>
      </c>
      <c r="AA1431" s="1" t="s">
        <v>189</v>
      </c>
    </row>
    <row r="1432" spans="1:27" x14ac:dyDescent="0.25">
      <c r="A1432" s="1" t="s">
        <v>3394</v>
      </c>
      <c r="B1432" s="1" t="s">
        <v>3395</v>
      </c>
      <c r="C1432" s="1" t="s">
        <v>268</v>
      </c>
      <c r="D1432" s="1" t="s">
        <v>269</v>
      </c>
      <c r="E1432" s="1" t="s">
        <v>30</v>
      </c>
      <c r="F1432" s="1" t="s">
        <v>131</v>
      </c>
      <c r="G1432" s="1" t="s">
        <v>5024</v>
      </c>
      <c r="H1432" s="1" t="s">
        <v>5025</v>
      </c>
      <c r="I1432" s="1" t="s">
        <v>7</v>
      </c>
      <c r="J1432" s="1" t="s">
        <v>5026</v>
      </c>
      <c r="K1432" s="1" t="s">
        <v>3428</v>
      </c>
      <c r="L1432" s="1" t="s">
        <v>3429</v>
      </c>
      <c r="M1432" s="1" t="s">
        <v>4296</v>
      </c>
      <c r="N1432" s="2">
        <v>2400000</v>
      </c>
      <c r="O1432" s="1" t="s">
        <v>38</v>
      </c>
      <c r="P1432" s="2">
        <v>2400000</v>
      </c>
      <c r="Q1432" s="1" t="s">
        <v>39</v>
      </c>
      <c r="R1432" s="1" t="s">
        <v>40</v>
      </c>
      <c r="S1432" s="1" t="s">
        <v>54</v>
      </c>
      <c r="T1432" s="1" t="s">
        <v>42</v>
      </c>
      <c r="U1432" s="1" t="s">
        <v>43</v>
      </c>
      <c r="V1432" s="1" t="s">
        <v>44</v>
      </c>
      <c r="W1432" s="1" t="s">
        <v>45</v>
      </c>
      <c r="X1432" s="1" t="s">
        <v>43</v>
      </c>
      <c r="Y1432" s="2" t="s">
        <v>43</v>
      </c>
      <c r="Z1432" s="1" t="s">
        <v>46</v>
      </c>
      <c r="AA1432" s="1" t="s">
        <v>64</v>
      </c>
    </row>
    <row r="1433" spans="1:27" x14ac:dyDescent="0.25">
      <c r="A1433" s="1" t="s">
        <v>3394</v>
      </c>
      <c r="B1433" s="1" t="s">
        <v>3395</v>
      </c>
      <c r="C1433" s="1" t="s">
        <v>268</v>
      </c>
      <c r="D1433" s="1" t="s">
        <v>269</v>
      </c>
      <c r="E1433" s="1" t="s">
        <v>30</v>
      </c>
      <c r="F1433" s="1" t="s">
        <v>95</v>
      </c>
      <c r="G1433" s="1" t="s">
        <v>5027</v>
      </c>
      <c r="H1433" s="1" t="s">
        <v>5028</v>
      </c>
      <c r="I1433" s="1" t="s">
        <v>7</v>
      </c>
      <c r="J1433" s="1" t="s">
        <v>5029</v>
      </c>
      <c r="K1433" s="1" t="s">
        <v>3428</v>
      </c>
      <c r="L1433" s="1" t="s">
        <v>3429</v>
      </c>
      <c r="M1433" s="1" t="s">
        <v>4296</v>
      </c>
      <c r="N1433" s="2">
        <v>7440000</v>
      </c>
      <c r="O1433" s="1" t="s">
        <v>38</v>
      </c>
      <c r="P1433" s="2">
        <v>7440000</v>
      </c>
      <c r="Q1433" s="1" t="s">
        <v>39</v>
      </c>
      <c r="R1433" s="1" t="s">
        <v>40</v>
      </c>
      <c r="S1433" s="1" t="s">
        <v>54</v>
      </c>
      <c r="T1433" s="1" t="s">
        <v>42</v>
      </c>
      <c r="U1433" s="1" t="s">
        <v>43</v>
      </c>
      <c r="V1433" s="1" t="s">
        <v>55</v>
      </c>
      <c r="W1433" s="1" t="s">
        <v>56</v>
      </c>
      <c r="X1433" s="1" t="s">
        <v>43</v>
      </c>
      <c r="Y1433" s="2" t="s">
        <v>43</v>
      </c>
      <c r="Z1433" s="1" t="s">
        <v>46</v>
      </c>
      <c r="AA1433" s="1" t="s">
        <v>324</v>
      </c>
    </row>
    <row r="1434" spans="1:27" x14ac:dyDescent="0.25">
      <c r="A1434" s="1" t="s">
        <v>3394</v>
      </c>
      <c r="B1434" s="1" t="s">
        <v>3395</v>
      </c>
      <c r="C1434" s="1" t="s">
        <v>268</v>
      </c>
      <c r="D1434" s="1" t="s">
        <v>269</v>
      </c>
      <c r="E1434" s="1" t="s">
        <v>30</v>
      </c>
      <c r="F1434" s="1" t="s">
        <v>95</v>
      </c>
      <c r="G1434" s="1" t="s">
        <v>5030</v>
      </c>
      <c r="H1434" s="1" t="s">
        <v>5031</v>
      </c>
      <c r="I1434" s="1" t="s">
        <v>7</v>
      </c>
      <c r="J1434" s="1" t="s">
        <v>5032</v>
      </c>
      <c r="K1434" s="1" t="s">
        <v>3428</v>
      </c>
      <c r="L1434" s="1" t="s">
        <v>3429</v>
      </c>
      <c r="M1434" s="1" t="s">
        <v>4296</v>
      </c>
      <c r="N1434" s="2">
        <v>193920</v>
      </c>
      <c r="O1434" s="1" t="s">
        <v>38</v>
      </c>
      <c r="P1434" s="2">
        <v>193920</v>
      </c>
      <c r="Q1434" s="1" t="s">
        <v>39</v>
      </c>
      <c r="R1434" s="1" t="s">
        <v>40</v>
      </c>
      <c r="S1434" s="1" t="s">
        <v>54</v>
      </c>
      <c r="T1434" s="1" t="s">
        <v>42</v>
      </c>
      <c r="U1434" s="1" t="s">
        <v>43</v>
      </c>
      <c r="V1434" s="1" t="s">
        <v>55</v>
      </c>
      <c r="W1434" s="1" t="s">
        <v>56</v>
      </c>
      <c r="X1434" s="1" t="s">
        <v>43</v>
      </c>
      <c r="Y1434" s="2" t="s">
        <v>43</v>
      </c>
      <c r="Z1434" s="1" t="s">
        <v>46</v>
      </c>
      <c r="AA1434" s="1" t="s">
        <v>174</v>
      </c>
    </row>
    <row r="1435" spans="1:27" x14ac:dyDescent="0.25">
      <c r="A1435" s="1" t="s">
        <v>3394</v>
      </c>
      <c r="B1435" s="1" t="s">
        <v>3395</v>
      </c>
      <c r="C1435" s="1" t="s">
        <v>268</v>
      </c>
      <c r="D1435" s="1" t="s">
        <v>269</v>
      </c>
      <c r="E1435" s="1" t="s">
        <v>30</v>
      </c>
      <c r="F1435" s="1" t="s">
        <v>174</v>
      </c>
      <c r="G1435" s="1" t="s">
        <v>5033</v>
      </c>
      <c r="H1435" s="1" t="s">
        <v>5034</v>
      </c>
      <c r="I1435" s="1" t="s">
        <v>7</v>
      </c>
      <c r="J1435" s="1" t="s">
        <v>5035</v>
      </c>
      <c r="K1435" s="1" t="s">
        <v>3428</v>
      </c>
      <c r="L1435" s="1" t="s">
        <v>3429</v>
      </c>
      <c r="M1435" s="1" t="s">
        <v>4296</v>
      </c>
      <c r="N1435" s="2">
        <v>3328000</v>
      </c>
      <c r="O1435" s="1" t="s">
        <v>38</v>
      </c>
      <c r="P1435" s="2">
        <v>3328000</v>
      </c>
      <c r="Q1435" s="1" t="s">
        <v>39</v>
      </c>
      <c r="R1435" s="1" t="s">
        <v>40</v>
      </c>
      <c r="S1435" s="1" t="s">
        <v>54</v>
      </c>
      <c r="T1435" s="1" t="s">
        <v>42</v>
      </c>
      <c r="U1435" s="1" t="s">
        <v>43</v>
      </c>
      <c r="V1435" s="1" t="s">
        <v>55</v>
      </c>
      <c r="W1435" s="1" t="s">
        <v>56</v>
      </c>
      <c r="X1435" s="1" t="s">
        <v>43</v>
      </c>
      <c r="Y1435" s="2" t="s">
        <v>43</v>
      </c>
      <c r="Z1435" s="1" t="s">
        <v>46</v>
      </c>
      <c r="AA1435" s="1" t="s">
        <v>64</v>
      </c>
    </row>
    <row r="1436" spans="1:27" x14ac:dyDescent="0.25">
      <c r="A1436" s="1" t="s">
        <v>3394</v>
      </c>
      <c r="B1436" s="1" t="s">
        <v>3395</v>
      </c>
      <c r="C1436" s="1" t="s">
        <v>268</v>
      </c>
      <c r="D1436" s="1" t="s">
        <v>269</v>
      </c>
      <c r="E1436" s="1" t="s">
        <v>30</v>
      </c>
      <c r="F1436" s="1" t="s">
        <v>174</v>
      </c>
      <c r="G1436" s="1" t="s">
        <v>5036</v>
      </c>
      <c r="H1436" s="1" t="s">
        <v>5037</v>
      </c>
      <c r="I1436" s="1" t="s">
        <v>7</v>
      </c>
      <c r="J1436" s="1" t="s">
        <v>5038</v>
      </c>
      <c r="K1436" s="1" t="s">
        <v>3428</v>
      </c>
      <c r="L1436" s="1" t="s">
        <v>3429</v>
      </c>
      <c r="M1436" s="1" t="s">
        <v>4296</v>
      </c>
      <c r="N1436" s="2">
        <v>792125</v>
      </c>
      <c r="O1436" s="1" t="s">
        <v>38</v>
      </c>
      <c r="P1436" s="2">
        <v>792125</v>
      </c>
      <c r="Q1436" s="1" t="s">
        <v>39</v>
      </c>
      <c r="R1436" s="1" t="s">
        <v>40</v>
      </c>
      <c r="S1436" s="1" t="s">
        <v>54</v>
      </c>
      <c r="T1436" s="1" t="s">
        <v>42</v>
      </c>
      <c r="U1436" s="1" t="s">
        <v>43</v>
      </c>
      <c r="V1436" s="1" t="s">
        <v>55</v>
      </c>
      <c r="W1436" s="1" t="s">
        <v>56</v>
      </c>
      <c r="X1436" s="1" t="s">
        <v>43</v>
      </c>
      <c r="Y1436" s="2" t="s">
        <v>43</v>
      </c>
      <c r="Z1436" s="1" t="s">
        <v>46</v>
      </c>
      <c r="AA1436" s="1" t="s">
        <v>189</v>
      </c>
    </row>
    <row r="1437" spans="1:27" x14ac:dyDescent="0.25">
      <c r="A1437" s="1" t="s">
        <v>3394</v>
      </c>
      <c r="B1437" s="1" t="s">
        <v>3395</v>
      </c>
      <c r="C1437" s="1" t="s">
        <v>268</v>
      </c>
      <c r="D1437" s="1" t="s">
        <v>269</v>
      </c>
      <c r="E1437" s="1" t="s">
        <v>30</v>
      </c>
      <c r="F1437" s="1" t="s">
        <v>174</v>
      </c>
      <c r="G1437" s="1" t="s">
        <v>5039</v>
      </c>
      <c r="H1437" s="1" t="s">
        <v>5040</v>
      </c>
      <c r="I1437" s="1" t="s">
        <v>7</v>
      </c>
      <c r="J1437" s="1" t="s">
        <v>5041</v>
      </c>
      <c r="K1437" s="1" t="s">
        <v>3428</v>
      </c>
      <c r="L1437" s="1" t="s">
        <v>3429</v>
      </c>
      <c r="M1437" s="1" t="s">
        <v>4296</v>
      </c>
      <c r="N1437" s="2">
        <v>22000000</v>
      </c>
      <c r="O1437" s="1" t="s">
        <v>38</v>
      </c>
      <c r="P1437" s="2">
        <v>22000000</v>
      </c>
      <c r="Q1437" s="1" t="s">
        <v>75</v>
      </c>
      <c r="R1437" s="1" t="s">
        <v>40</v>
      </c>
      <c r="S1437" s="1" t="s">
        <v>54</v>
      </c>
      <c r="T1437" s="1" t="s">
        <v>42</v>
      </c>
      <c r="U1437" s="1" t="s">
        <v>43</v>
      </c>
      <c r="V1437" s="1" t="s">
        <v>55</v>
      </c>
      <c r="W1437" s="1" t="s">
        <v>56</v>
      </c>
      <c r="X1437" s="1" t="s">
        <v>43</v>
      </c>
      <c r="Y1437" s="2" t="s">
        <v>43</v>
      </c>
      <c r="Z1437" s="1" t="s">
        <v>46</v>
      </c>
      <c r="AA1437" s="1" t="s">
        <v>174</v>
      </c>
    </row>
    <row r="1438" spans="1:27" x14ac:dyDescent="0.25">
      <c r="A1438" s="1" t="s">
        <v>3394</v>
      </c>
      <c r="B1438" s="1" t="s">
        <v>3395</v>
      </c>
      <c r="C1438" s="1" t="s">
        <v>268</v>
      </c>
      <c r="D1438" s="1" t="s">
        <v>269</v>
      </c>
      <c r="E1438" s="1" t="s">
        <v>30</v>
      </c>
      <c r="F1438" s="1" t="s">
        <v>324</v>
      </c>
      <c r="G1438" s="1" t="s">
        <v>5042</v>
      </c>
      <c r="H1438" s="1" t="s">
        <v>5043</v>
      </c>
      <c r="I1438" s="1" t="s">
        <v>7</v>
      </c>
      <c r="J1438" s="1" t="s">
        <v>5044</v>
      </c>
      <c r="K1438" s="1" t="s">
        <v>3428</v>
      </c>
      <c r="L1438" s="1" t="s">
        <v>3429</v>
      </c>
      <c r="M1438" s="1" t="s">
        <v>4296</v>
      </c>
      <c r="N1438" s="2">
        <v>9600000</v>
      </c>
      <c r="O1438" s="1" t="s">
        <v>38</v>
      </c>
      <c r="P1438" s="2">
        <v>9600000</v>
      </c>
      <c r="Q1438" s="1" t="s">
        <v>39</v>
      </c>
      <c r="R1438" s="1" t="s">
        <v>40</v>
      </c>
      <c r="S1438" s="1" t="s">
        <v>54</v>
      </c>
      <c r="T1438" s="1" t="s">
        <v>42</v>
      </c>
      <c r="U1438" s="1" t="s">
        <v>43</v>
      </c>
      <c r="V1438" s="1" t="s">
        <v>55</v>
      </c>
      <c r="W1438" s="1" t="s">
        <v>56</v>
      </c>
      <c r="X1438" s="1" t="s">
        <v>43</v>
      </c>
      <c r="Y1438" s="2" t="s">
        <v>43</v>
      </c>
      <c r="Z1438" s="1" t="s">
        <v>46</v>
      </c>
      <c r="AA1438" s="1" t="s">
        <v>190</v>
      </c>
    </row>
    <row r="1439" spans="1:27" x14ac:dyDescent="0.25">
      <c r="A1439" s="1" t="s">
        <v>3394</v>
      </c>
      <c r="B1439" s="1" t="s">
        <v>3395</v>
      </c>
      <c r="C1439" s="1" t="s">
        <v>268</v>
      </c>
      <c r="D1439" s="1" t="s">
        <v>269</v>
      </c>
      <c r="E1439" s="1" t="s">
        <v>30</v>
      </c>
      <c r="F1439" s="1" t="s">
        <v>324</v>
      </c>
      <c r="G1439" s="1" t="s">
        <v>5045</v>
      </c>
      <c r="H1439" s="1" t="s">
        <v>5046</v>
      </c>
      <c r="I1439" s="1" t="s">
        <v>7</v>
      </c>
      <c r="J1439" s="1" t="s">
        <v>5047</v>
      </c>
      <c r="K1439" s="1" t="s">
        <v>3428</v>
      </c>
      <c r="L1439" s="1" t="s">
        <v>3429</v>
      </c>
      <c r="M1439" s="1" t="s">
        <v>4296</v>
      </c>
      <c r="N1439" s="2">
        <v>5910000</v>
      </c>
      <c r="O1439" s="1" t="s">
        <v>38</v>
      </c>
      <c r="P1439" s="2">
        <v>5910000</v>
      </c>
      <c r="Q1439" s="1" t="s">
        <v>39</v>
      </c>
      <c r="R1439" s="1" t="s">
        <v>40</v>
      </c>
      <c r="S1439" s="1" t="s">
        <v>54</v>
      </c>
      <c r="T1439" s="1" t="s">
        <v>42</v>
      </c>
      <c r="U1439" s="1" t="s">
        <v>43</v>
      </c>
      <c r="V1439" s="1" t="s">
        <v>55</v>
      </c>
      <c r="W1439" s="1" t="s">
        <v>56</v>
      </c>
      <c r="X1439" s="1" t="s">
        <v>43</v>
      </c>
      <c r="Y1439" s="2" t="s">
        <v>43</v>
      </c>
      <c r="Z1439" s="1" t="s">
        <v>46</v>
      </c>
      <c r="AA1439" s="1" t="s">
        <v>190</v>
      </c>
    </row>
    <row r="1440" spans="1:27" x14ac:dyDescent="0.25">
      <c r="A1440" s="1" t="s">
        <v>3394</v>
      </c>
      <c r="B1440" s="1" t="s">
        <v>3395</v>
      </c>
      <c r="C1440" s="1" t="s">
        <v>268</v>
      </c>
      <c r="D1440" s="1" t="s">
        <v>269</v>
      </c>
      <c r="E1440" s="1" t="s">
        <v>30</v>
      </c>
      <c r="F1440" s="1" t="s">
        <v>131</v>
      </c>
      <c r="G1440" s="1" t="s">
        <v>6454</v>
      </c>
      <c r="H1440" s="1" t="s">
        <v>6455</v>
      </c>
      <c r="I1440" s="1" t="s">
        <v>7</v>
      </c>
      <c r="J1440" s="1" t="s">
        <v>6456</v>
      </c>
      <c r="K1440" s="1" t="s">
        <v>62</v>
      </c>
      <c r="L1440" s="1" t="s">
        <v>63</v>
      </c>
      <c r="M1440" s="1" t="s">
        <v>5928</v>
      </c>
      <c r="N1440" s="2">
        <v>3313250</v>
      </c>
      <c r="O1440" s="1" t="s">
        <v>38</v>
      </c>
      <c r="P1440" s="2">
        <v>3313250</v>
      </c>
      <c r="Q1440" s="1" t="s">
        <v>39</v>
      </c>
      <c r="R1440" s="1" t="s">
        <v>40</v>
      </c>
      <c r="S1440" s="1" t="s">
        <v>54</v>
      </c>
      <c r="T1440" s="1" t="s">
        <v>42</v>
      </c>
      <c r="U1440" s="1" t="s">
        <v>43</v>
      </c>
      <c r="V1440" s="1" t="s">
        <v>55</v>
      </c>
      <c r="W1440" s="1" t="s">
        <v>56</v>
      </c>
      <c r="X1440" s="1" t="s">
        <v>43</v>
      </c>
      <c r="Y1440" s="2" t="s">
        <v>43</v>
      </c>
      <c r="Z1440" s="1" t="s">
        <v>46</v>
      </c>
      <c r="AA1440" s="1" t="s">
        <v>95</v>
      </c>
    </row>
    <row r="1441" spans="1:27" x14ac:dyDescent="0.25">
      <c r="A1441" s="1" t="s">
        <v>3394</v>
      </c>
      <c r="B1441" s="1" t="s">
        <v>3395</v>
      </c>
      <c r="C1441" s="1" t="s">
        <v>268</v>
      </c>
      <c r="D1441" s="1" t="s">
        <v>269</v>
      </c>
      <c r="E1441" s="1" t="s">
        <v>30</v>
      </c>
      <c r="F1441" s="1" t="s">
        <v>131</v>
      </c>
      <c r="G1441" s="1" t="s">
        <v>6457</v>
      </c>
      <c r="H1441" s="1" t="s">
        <v>6458</v>
      </c>
      <c r="I1441" s="1" t="s">
        <v>7</v>
      </c>
      <c r="J1441" s="1" t="s">
        <v>6459</v>
      </c>
      <c r="K1441" s="1" t="s">
        <v>62</v>
      </c>
      <c r="L1441" s="1" t="s">
        <v>63</v>
      </c>
      <c r="M1441" s="1" t="s">
        <v>5928</v>
      </c>
      <c r="N1441" s="2">
        <v>20309600</v>
      </c>
      <c r="O1441" s="1" t="s">
        <v>38</v>
      </c>
      <c r="P1441" s="2">
        <v>20309600</v>
      </c>
      <c r="Q1441" s="1" t="s">
        <v>39</v>
      </c>
      <c r="R1441" s="1" t="s">
        <v>40</v>
      </c>
      <c r="S1441" s="1" t="s">
        <v>54</v>
      </c>
      <c r="T1441" s="1" t="s">
        <v>42</v>
      </c>
      <c r="U1441" s="1" t="s">
        <v>43</v>
      </c>
      <c r="V1441" s="1" t="s">
        <v>55</v>
      </c>
      <c r="W1441" s="1" t="s">
        <v>56</v>
      </c>
      <c r="X1441" s="1" t="s">
        <v>43</v>
      </c>
      <c r="Y1441" s="2" t="s">
        <v>43</v>
      </c>
      <c r="Z1441" s="1" t="s">
        <v>46</v>
      </c>
      <c r="AA1441" s="1" t="s">
        <v>174</v>
      </c>
    </row>
    <row r="1442" spans="1:27" x14ac:dyDescent="0.25">
      <c r="A1442" s="1" t="s">
        <v>2950</v>
      </c>
      <c r="B1442" s="1" t="s">
        <v>2951</v>
      </c>
      <c r="C1442" s="1" t="s">
        <v>268</v>
      </c>
      <c r="D1442" s="1" t="s">
        <v>269</v>
      </c>
      <c r="E1442" s="1" t="s">
        <v>30</v>
      </c>
      <c r="F1442" s="1" t="s">
        <v>48</v>
      </c>
      <c r="G1442" s="1" t="s">
        <v>2952</v>
      </c>
      <c r="H1442" s="1" t="s">
        <v>2953</v>
      </c>
      <c r="I1442" s="1" t="s">
        <v>7</v>
      </c>
      <c r="J1442" s="1" t="s">
        <v>2954</v>
      </c>
      <c r="K1442" s="1" t="s">
        <v>1651</v>
      </c>
      <c r="L1442" s="1" t="s">
        <v>1652</v>
      </c>
      <c r="M1442" s="1" t="s">
        <v>37</v>
      </c>
      <c r="N1442" s="2">
        <v>7087717.7300000004</v>
      </c>
      <c r="O1442" s="1" t="s">
        <v>38</v>
      </c>
      <c r="P1442" s="2">
        <v>7087717.7300000004</v>
      </c>
      <c r="Q1442" s="1" t="s">
        <v>75</v>
      </c>
      <c r="R1442" s="1" t="s">
        <v>264</v>
      </c>
      <c r="S1442" s="1" t="s">
        <v>41</v>
      </c>
      <c r="T1442" s="1" t="s">
        <v>42</v>
      </c>
      <c r="U1442" s="1" t="s">
        <v>43</v>
      </c>
      <c r="V1442" s="1" t="s">
        <v>44</v>
      </c>
      <c r="W1442" s="1" t="s">
        <v>45</v>
      </c>
      <c r="X1442" s="1" t="s">
        <v>43</v>
      </c>
      <c r="Y1442" s="2" t="s">
        <v>43</v>
      </c>
      <c r="Z1442" s="1" t="s">
        <v>46</v>
      </c>
      <c r="AA1442" s="1" t="s">
        <v>131</v>
      </c>
    </row>
    <row r="1443" spans="1:27" x14ac:dyDescent="0.25">
      <c r="A1443" s="1" t="s">
        <v>3014</v>
      </c>
      <c r="B1443" s="1" t="s">
        <v>3015</v>
      </c>
      <c r="C1443" s="1" t="s">
        <v>160</v>
      </c>
      <c r="D1443" s="1" t="s">
        <v>161</v>
      </c>
      <c r="E1443" s="1" t="s">
        <v>30</v>
      </c>
      <c r="F1443" s="1" t="s">
        <v>58</v>
      </c>
      <c r="G1443" s="1" t="s">
        <v>3016</v>
      </c>
      <c r="H1443" s="1" t="s">
        <v>3017</v>
      </c>
      <c r="I1443" s="1" t="s">
        <v>7</v>
      </c>
      <c r="J1443" s="1" t="s">
        <v>3018</v>
      </c>
      <c r="K1443" s="1" t="s">
        <v>223</v>
      </c>
      <c r="L1443" s="1" t="s">
        <v>224</v>
      </c>
      <c r="M1443" s="1" t="s">
        <v>37</v>
      </c>
      <c r="N1443" s="2">
        <v>128000</v>
      </c>
      <c r="O1443" s="1" t="s">
        <v>38</v>
      </c>
      <c r="P1443" s="2">
        <v>128000</v>
      </c>
      <c r="Q1443" s="1" t="s">
        <v>83</v>
      </c>
      <c r="R1443" s="1" t="s">
        <v>3019</v>
      </c>
      <c r="S1443" s="1" t="s">
        <v>54</v>
      </c>
      <c r="T1443" s="1" t="s">
        <v>42</v>
      </c>
      <c r="U1443" s="1" t="s">
        <v>43</v>
      </c>
      <c r="V1443" s="1" t="s">
        <v>237</v>
      </c>
      <c r="W1443" s="1" t="s">
        <v>238</v>
      </c>
      <c r="X1443" s="1" t="s">
        <v>77</v>
      </c>
      <c r="Y1443" s="2">
        <v>127200</v>
      </c>
      <c r="Z1443" s="1" t="s">
        <v>205</v>
      </c>
      <c r="AA1443" s="1" t="s">
        <v>324</v>
      </c>
    </row>
    <row r="1444" spans="1:27" x14ac:dyDescent="0.25">
      <c r="A1444" s="1" t="s">
        <v>3014</v>
      </c>
      <c r="B1444" s="1" t="s">
        <v>3015</v>
      </c>
      <c r="C1444" s="1" t="s">
        <v>160</v>
      </c>
      <c r="D1444" s="1" t="s">
        <v>161</v>
      </c>
      <c r="E1444" s="1" t="s">
        <v>30</v>
      </c>
      <c r="F1444" s="1" t="s">
        <v>131</v>
      </c>
      <c r="G1444" s="1" t="s">
        <v>3020</v>
      </c>
      <c r="H1444" s="1" t="s">
        <v>3021</v>
      </c>
      <c r="I1444" s="1" t="s">
        <v>7</v>
      </c>
      <c r="J1444" s="1" t="s">
        <v>3022</v>
      </c>
      <c r="K1444" s="1" t="s">
        <v>615</v>
      </c>
      <c r="L1444" s="1" t="s">
        <v>616</v>
      </c>
      <c r="M1444" s="1" t="s">
        <v>37</v>
      </c>
      <c r="N1444" s="2">
        <v>401066.38</v>
      </c>
      <c r="O1444" s="1" t="s">
        <v>38</v>
      </c>
      <c r="P1444" s="2">
        <v>401066.38</v>
      </c>
      <c r="Q1444" s="1" t="s">
        <v>93</v>
      </c>
      <c r="R1444" s="1" t="s">
        <v>94</v>
      </c>
      <c r="S1444" s="1" t="s">
        <v>41</v>
      </c>
      <c r="T1444" s="1" t="s">
        <v>42</v>
      </c>
      <c r="U1444" s="1" t="s">
        <v>43</v>
      </c>
      <c r="V1444" s="1" t="s">
        <v>44</v>
      </c>
      <c r="W1444" s="1" t="s">
        <v>45</v>
      </c>
      <c r="X1444" s="1" t="s">
        <v>43</v>
      </c>
      <c r="Y1444" s="2">
        <v>401066.38</v>
      </c>
      <c r="Z1444" s="1" t="s">
        <v>46</v>
      </c>
      <c r="AA1444" s="1" t="s">
        <v>131</v>
      </c>
    </row>
    <row r="1445" spans="1:27" x14ac:dyDescent="0.25">
      <c r="A1445" s="1" t="s">
        <v>3014</v>
      </c>
      <c r="B1445" s="1" t="s">
        <v>3015</v>
      </c>
      <c r="C1445" s="1" t="s">
        <v>160</v>
      </c>
      <c r="D1445" s="1" t="s">
        <v>161</v>
      </c>
      <c r="E1445" s="1" t="s">
        <v>30</v>
      </c>
      <c r="F1445" s="1" t="s">
        <v>252</v>
      </c>
      <c r="G1445" s="1" t="s">
        <v>3023</v>
      </c>
      <c r="H1445" s="1" t="s">
        <v>3024</v>
      </c>
      <c r="I1445" s="1" t="s">
        <v>7</v>
      </c>
      <c r="J1445" s="1" t="s">
        <v>3025</v>
      </c>
      <c r="K1445" s="1" t="s">
        <v>2833</v>
      </c>
      <c r="L1445" s="1" t="s">
        <v>2834</v>
      </c>
      <c r="M1445" s="1" t="s">
        <v>37</v>
      </c>
      <c r="N1445" s="2">
        <v>93000</v>
      </c>
      <c r="O1445" s="1" t="s">
        <v>38</v>
      </c>
      <c r="P1445" s="2">
        <v>93000</v>
      </c>
      <c r="Q1445" s="1" t="s">
        <v>93</v>
      </c>
      <c r="R1445" s="1" t="s">
        <v>94</v>
      </c>
      <c r="S1445" s="1" t="s">
        <v>54</v>
      </c>
      <c r="T1445" s="1" t="s">
        <v>42</v>
      </c>
      <c r="U1445" s="1" t="s">
        <v>43</v>
      </c>
      <c r="V1445" s="1" t="s">
        <v>55</v>
      </c>
      <c r="W1445" s="1" t="s">
        <v>56</v>
      </c>
      <c r="X1445" s="1" t="s">
        <v>43</v>
      </c>
      <c r="Y1445" s="2">
        <v>93000</v>
      </c>
      <c r="Z1445" s="1" t="s">
        <v>46</v>
      </c>
      <c r="AA1445" s="1" t="s">
        <v>252</v>
      </c>
    </row>
    <row r="1446" spans="1:27" x14ac:dyDescent="0.25">
      <c r="A1446" s="1" t="s">
        <v>3014</v>
      </c>
      <c r="B1446" s="1" t="s">
        <v>3015</v>
      </c>
      <c r="C1446" s="1" t="s">
        <v>160</v>
      </c>
      <c r="D1446" s="1" t="s">
        <v>161</v>
      </c>
      <c r="E1446" s="1" t="s">
        <v>30</v>
      </c>
      <c r="F1446" s="1" t="s">
        <v>145</v>
      </c>
      <c r="G1446" s="1" t="s">
        <v>4278</v>
      </c>
      <c r="H1446" s="1" t="s">
        <v>4279</v>
      </c>
      <c r="I1446" s="1" t="s">
        <v>7</v>
      </c>
      <c r="J1446" s="1" t="s">
        <v>4280</v>
      </c>
      <c r="K1446" s="1" t="s">
        <v>3434</v>
      </c>
      <c r="L1446" s="1" t="s">
        <v>3435</v>
      </c>
      <c r="M1446" s="1" t="s">
        <v>3402</v>
      </c>
      <c r="N1446" s="2">
        <v>137700</v>
      </c>
      <c r="O1446" s="1" t="s">
        <v>38</v>
      </c>
      <c r="P1446" s="2">
        <v>137700</v>
      </c>
      <c r="Q1446" s="1" t="s">
        <v>93</v>
      </c>
      <c r="R1446" s="1" t="s">
        <v>94</v>
      </c>
      <c r="S1446" s="1" t="s">
        <v>54</v>
      </c>
      <c r="T1446" s="1" t="s">
        <v>42</v>
      </c>
      <c r="U1446" s="1" t="s">
        <v>43</v>
      </c>
      <c r="V1446" s="1" t="s">
        <v>55</v>
      </c>
      <c r="W1446" s="1" t="s">
        <v>56</v>
      </c>
      <c r="X1446" s="1" t="s">
        <v>43</v>
      </c>
      <c r="Y1446" s="2">
        <v>137700</v>
      </c>
      <c r="Z1446" s="1" t="s">
        <v>46</v>
      </c>
      <c r="AA1446" s="1" t="s">
        <v>190</v>
      </c>
    </row>
    <row r="1447" spans="1:27" x14ac:dyDescent="0.25">
      <c r="A1447" s="1" t="s">
        <v>3014</v>
      </c>
      <c r="B1447" s="1" t="s">
        <v>3015</v>
      </c>
      <c r="C1447" s="1" t="s">
        <v>160</v>
      </c>
      <c r="D1447" s="1" t="s">
        <v>161</v>
      </c>
      <c r="E1447" s="1" t="s">
        <v>30</v>
      </c>
      <c r="F1447" s="1" t="s">
        <v>76</v>
      </c>
      <c r="G1447" s="1" t="s">
        <v>4281</v>
      </c>
      <c r="H1447" s="1" t="s">
        <v>4282</v>
      </c>
      <c r="I1447" s="1" t="s">
        <v>7</v>
      </c>
      <c r="J1447" s="1" t="s">
        <v>4283</v>
      </c>
      <c r="K1447" s="1" t="s">
        <v>135</v>
      </c>
      <c r="L1447" s="1" t="s">
        <v>136</v>
      </c>
      <c r="M1447" s="1" t="s">
        <v>3402</v>
      </c>
      <c r="N1447" s="2">
        <v>52699</v>
      </c>
      <c r="O1447" s="1" t="s">
        <v>38</v>
      </c>
      <c r="P1447" s="2">
        <v>52699</v>
      </c>
      <c r="Q1447" s="1" t="s">
        <v>83</v>
      </c>
      <c r="R1447" s="1" t="s">
        <v>579</v>
      </c>
      <c r="S1447" s="1" t="s">
        <v>54</v>
      </c>
      <c r="T1447" s="1" t="s">
        <v>42</v>
      </c>
      <c r="U1447" s="1" t="s">
        <v>43</v>
      </c>
      <c r="V1447" s="1" t="s">
        <v>55</v>
      </c>
      <c r="W1447" s="1" t="s">
        <v>56</v>
      </c>
      <c r="X1447" s="1" t="s">
        <v>43</v>
      </c>
      <c r="Y1447" s="2" t="s">
        <v>43</v>
      </c>
      <c r="Z1447" s="1" t="s">
        <v>46</v>
      </c>
      <c r="AA1447" s="1" t="s">
        <v>289</v>
      </c>
    </row>
    <row r="1448" spans="1:27" x14ac:dyDescent="0.25">
      <c r="A1448" s="1" t="s">
        <v>3014</v>
      </c>
      <c r="B1448" s="1" t="s">
        <v>3015</v>
      </c>
      <c r="C1448" s="1" t="s">
        <v>160</v>
      </c>
      <c r="D1448" s="1" t="s">
        <v>161</v>
      </c>
      <c r="E1448" s="1" t="s">
        <v>30</v>
      </c>
      <c r="F1448" s="1" t="s">
        <v>69</v>
      </c>
      <c r="G1448" s="1" t="s">
        <v>4973</v>
      </c>
      <c r="H1448" s="1" t="s">
        <v>4974</v>
      </c>
      <c r="I1448" s="1" t="s">
        <v>7</v>
      </c>
      <c r="J1448" s="1" t="s">
        <v>4975</v>
      </c>
      <c r="K1448" s="1" t="s">
        <v>135</v>
      </c>
      <c r="L1448" s="1" t="s">
        <v>136</v>
      </c>
      <c r="M1448" s="1" t="s">
        <v>4296</v>
      </c>
      <c r="N1448" s="2">
        <v>65500</v>
      </c>
      <c r="O1448" s="1" t="s">
        <v>38</v>
      </c>
      <c r="P1448" s="2">
        <v>65500</v>
      </c>
      <c r="Q1448" s="1" t="s">
        <v>1608</v>
      </c>
      <c r="R1448" s="1" t="s">
        <v>579</v>
      </c>
      <c r="S1448" s="1" t="s">
        <v>54</v>
      </c>
      <c r="T1448" s="1" t="s">
        <v>42</v>
      </c>
      <c r="U1448" s="1" t="s">
        <v>43</v>
      </c>
      <c r="V1448" s="1" t="s">
        <v>55</v>
      </c>
      <c r="W1448" s="1" t="s">
        <v>56</v>
      </c>
      <c r="X1448" s="1" t="s">
        <v>43</v>
      </c>
      <c r="Y1448" s="2" t="s">
        <v>43</v>
      </c>
      <c r="Z1448" s="1" t="s">
        <v>46</v>
      </c>
      <c r="AA1448" s="1" t="s">
        <v>189</v>
      </c>
    </row>
    <row r="1449" spans="1:27" x14ac:dyDescent="0.25">
      <c r="A1449" s="1" t="s">
        <v>3014</v>
      </c>
      <c r="B1449" s="1" t="s">
        <v>3015</v>
      </c>
      <c r="C1449" s="1" t="s">
        <v>160</v>
      </c>
      <c r="D1449" s="1" t="s">
        <v>161</v>
      </c>
      <c r="E1449" s="1" t="s">
        <v>30</v>
      </c>
      <c r="F1449" s="1" t="s">
        <v>77</v>
      </c>
      <c r="G1449" s="1" t="s">
        <v>5917</v>
      </c>
      <c r="H1449" s="1" t="s">
        <v>5918</v>
      </c>
      <c r="I1449" s="1" t="s">
        <v>7</v>
      </c>
      <c r="J1449" s="1" t="s">
        <v>5919</v>
      </c>
      <c r="K1449" s="1" t="s">
        <v>5100</v>
      </c>
      <c r="L1449" s="1" t="s">
        <v>5101</v>
      </c>
      <c r="M1449" s="1" t="s">
        <v>5053</v>
      </c>
      <c r="N1449" s="2">
        <v>807600</v>
      </c>
      <c r="O1449" s="1" t="s">
        <v>38</v>
      </c>
      <c r="P1449" s="2">
        <v>807600</v>
      </c>
      <c r="Q1449" s="1" t="s">
        <v>3253</v>
      </c>
      <c r="R1449" s="1" t="s">
        <v>40</v>
      </c>
      <c r="S1449" s="1" t="s">
        <v>54</v>
      </c>
      <c r="T1449" s="1" t="s">
        <v>42</v>
      </c>
      <c r="U1449" s="1" t="s">
        <v>43</v>
      </c>
      <c r="V1449" s="1" t="s">
        <v>55</v>
      </c>
      <c r="W1449" s="1" t="s">
        <v>56</v>
      </c>
      <c r="X1449" s="1" t="s">
        <v>43</v>
      </c>
      <c r="Y1449" s="2" t="s">
        <v>43</v>
      </c>
      <c r="Z1449" s="1" t="s">
        <v>46</v>
      </c>
      <c r="AA1449" s="1" t="s">
        <v>289</v>
      </c>
    </row>
    <row r="1450" spans="1:27" x14ac:dyDescent="0.25">
      <c r="A1450" s="1" t="s">
        <v>1230</v>
      </c>
      <c r="B1450" s="1" t="s">
        <v>1231</v>
      </c>
      <c r="C1450" s="1" t="s">
        <v>160</v>
      </c>
      <c r="D1450" s="1" t="s">
        <v>161</v>
      </c>
      <c r="E1450" s="1" t="s">
        <v>30</v>
      </c>
      <c r="F1450" s="1" t="s">
        <v>48</v>
      </c>
      <c r="G1450" s="1" t="s">
        <v>1232</v>
      </c>
      <c r="H1450" s="1" t="s">
        <v>1233</v>
      </c>
      <c r="I1450" s="1" t="s">
        <v>7</v>
      </c>
      <c r="J1450" s="1" t="s">
        <v>1234</v>
      </c>
      <c r="K1450" s="1" t="s">
        <v>212</v>
      </c>
      <c r="L1450" s="1" t="s">
        <v>213</v>
      </c>
      <c r="M1450" s="1" t="s">
        <v>37</v>
      </c>
      <c r="N1450" s="2">
        <v>159000</v>
      </c>
      <c r="O1450" s="1" t="s">
        <v>38</v>
      </c>
      <c r="P1450" s="2">
        <v>159000</v>
      </c>
      <c r="Q1450" s="1" t="s">
        <v>83</v>
      </c>
      <c r="R1450" s="1" t="s">
        <v>40</v>
      </c>
      <c r="S1450" s="1" t="s">
        <v>54</v>
      </c>
      <c r="T1450" s="1" t="s">
        <v>42</v>
      </c>
      <c r="U1450" s="1" t="s">
        <v>43</v>
      </c>
      <c r="V1450" s="1" t="s">
        <v>55</v>
      </c>
      <c r="W1450" s="1" t="s">
        <v>56</v>
      </c>
      <c r="X1450" s="1" t="s">
        <v>48</v>
      </c>
      <c r="Y1450" s="2">
        <v>193980</v>
      </c>
      <c r="Z1450" s="1" t="s">
        <v>205</v>
      </c>
      <c r="AA1450" s="1" t="s">
        <v>112</v>
      </c>
    </row>
    <row r="1451" spans="1:27" x14ac:dyDescent="0.25">
      <c r="A1451" s="1" t="s">
        <v>1230</v>
      </c>
      <c r="B1451" s="1" t="s">
        <v>1231</v>
      </c>
      <c r="C1451" s="1" t="s">
        <v>160</v>
      </c>
      <c r="D1451" s="1" t="s">
        <v>161</v>
      </c>
      <c r="E1451" s="1" t="s">
        <v>30</v>
      </c>
      <c r="F1451" s="1" t="s">
        <v>131</v>
      </c>
      <c r="G1451" s="1" t="s">
        <v>1235</v>
      </c>
      <c r="H1451" s="1" t="s">
        <v>1236</v>
      </c>
      <c r="I1451" s="1" t="s">
        <v>7</v>
      </c>
      <c r="J1451" s="1" t="s">
        <v>1237</v>
      </c>
      <c r="K1451" s="1" t="s">
        <v>73</v>
      </c>
      <c r="L1451" s="1" t="s">
        <v>74</v>
      </c>
      <c r="M1451" s="1" t="s">
        <v>37</v>
      </c>
      <c r="N1451" s="2">
        <v>75000</v>
      </c>
      <c r="O1451" s="1" t="s">
        <v>38</v>
      </c>
      <c r="P1451" s="2">
        <v>75000</v>
      </c>
      <c r="Q1451" s="1" t="s">
        <v>83</v>
      </c>
      <c r="R1451" s="1" t="s">
        <v>40</v>
      </c>
      <c r="S1451" s="1" t="s">
        <v>54</v>
      </c>
      <c r="T1451" s="1" t="s">
        <v>42</v>
      </c>
      <c r="U1451" s="1" t="s">
        <v>43</v>
      </c>
      <c r="V1451" s="1" t="s">
        <v>55</v>
      </c>
      <c r="W1451" s="1" t="s">
        <v>56</v>
      </c>
      <c r="X1451" s="1" t="s">
        <v>95</v>
      </c>
      <c r="Y1451" s="2">
        <v>91500</v>
      </c>
      <c r="Z1451" s="1" t="s">
        <v>205</v>
      </c>
      <c r="AA1451" s="1" t="s">
        <v>76</v>
      </c>
    </row>
    <row r="1452" spans="1:27" x14ac:dyDescent="0.25">
      <c r="A1452" s="1" t="s">
        <v>1230</v>
      </c>
      <c r="B1452" s="1" t="s">
        <v>1231</v>
      </c>
      <c r="C1452" s="1" t="s">
        <v>160</v>
      </c>
      <c r="D1452" s="1" t="s">
        <v>161</v>
      </c>
      <c r="E1452" s="1" t="s">
        <v>30</v>
      </c>
      <c r="F1452" s="1" t="s">
        <v>64</v>
      </c>
      <c r="G1452" s="1" t="s">
        <v>1238</v>
      </c>
      <c r="H1452" s="1" t="s">
        <v>1239</v>
      </c>
      <c r="I1452" s="1" t="s">
        <v>7</v>
      </c>
      <c r="J1452" s="1" t="s">
        <v>1240</v>
      </c>
      <c r="K1452" s="1" t="s">
        <v>1241</v>
      </c>
      <c r="L1452" s="1" t="s">
        <v>1242</v>
      </c>
      <c r="M1452" s="1" t="s">
        <v>37</v>
      </c>
      <c r="N1452" s="2">
        <v>144100</v>
      </c>
      <c r="O1452" s="1" t="s">
        <v>38</v>
      </c>
      <c r="P1452" s="2">
        <v>144100</v>
      </c>
      <c r="Q1452" s="1" t="s">
        <v>83</v>
      </c>
      <c r="R1452" s="1" t="s">
        <v>40</v>
      </c>
      <c r="S1452" s="1" t="s">
        <v>54</v>
      </c>
      <c r="T1452" s="1" t="s">
        <v>42</v>
      </c>
      <c r="U1452" s="1" t="s">
        <v>43</v>
      </c>
      <c r="V1452" s="1" t="s">
        <v>55</v>
      </c>
      <c r="W1452" s="1" t="s">
        <v>56</v>
      </c>
      <c r="X1452" s="1" t="s">
        <v>43</v>
      </c>
      <c r="Y1452" s="2" t="s">
        <v>43</v>
      </c>
      <c r="Z1452" s="1" t="s">
        <v>46</v>
      </c>
      <c r="AA1452" s="1" t="s">
        <v>324</v>
      </c>
    </row>
    <row r="1453" spans="1:27" x14ac:dyDescent="0.25">
      <c r="A1453" s="1" t="s">
        <v>1230</v>
      </c>
      <c r="B1453" s="1" t="s">
        <v>1231</v>
      </c>
      <c r="C1453" s="1" t="s">
        <v>160</v>
      </c>
      <c r="D1453" s="1" t="s">
        <v>161</v>
      </c>
      <c r="E1453" s="1" t="s">
        <v>30</v>
      </c>
      <c r="F1453" s="1" t="s">
        <v>77</v>
      </c>
      <c r="G1453" s="1" t="s">
        <v>1243</v>
      </c>
      <c r="H1453" s="1" t="s">
        <v>1244</v>
      </c>
      <c r="I1453" s="1" t="s">
        <v>7</v>
      </c>
      <c r="J1453" s="1" t="s">
        <v>1245</v>
      </c>
      <c r="K1453" s="1" t="s">
        <v>212</v>
      </c>
      <c r="L1453" s="1" t="s">
        <v>213</v>
      </c>
      <c r="M1453" s="1" t="s">
        <v>37</v>
      </c>
      <c r="N1453" s="2">
        <v>274500</v>
      </c>
      <c r="O1453" s="1" t="s">
        <v>38</v>
      </c>
      <c r="P1453" s="2">
        <v>274500</v>
      </c>
      <c r="Q1453" s="1" t="s">
        <v>83</v>
      </c>
      <c r="R1453" s="1" t="s">
        <v>40</v>
      </c>
      <c r="S1453" s="1" t="s">
        <v>54</v>
      </c>
      <c r="T1453" s="1" t="s">
        <v>42</v>
      </c>
      <c r="U1453" s="1" t="s">
        <v>43</v>
      </c>
      <c r="V1453" s="1" t="s">
        <v>55</v>
      </c>
      <c r="W1453" s="1" t="s">
        <v>56</v>
      </c>
      <c r="X1453" s="1" t="s">
        <v>43</v>
      </c>
      <c r="Y1453" s="2" t="s">
        <v>43</v>
      </c>
      <c r="Z1453" s="1" t="s">
        <v>46</v>
      </c>
      <c r="AA1453" s="1" t="s">
        <v>76</v>
      </c>
    </row>
    <row r="1454" spans="1:27" x14ac:dyDescent="0.25">
      <c r="A1454" s="1" t="s">
        <v>1230</v>
      </c>
      <c r="B1454" s="1" t="s">
        <v>1231</v>
      </c>
      <c r="C1454" s="1" t="s">
        <v>160</v>
      </c>
      <c r="D1454" s="1" t="s">
        <v>161</v>
      </c>
      <c r="E1454" s="1" t="s">
        <v>30</v>
      </c>
      <c r="F1454" s="1" t="s">
        <v>265</v>
      </c>
      <c r="G1454" s="1" t="s">
        <v>1246</v>
      </c>
      <c r="H1454" s="1" t="s">
        <v>1247</v>
      </c>
      <c r="I1454" s="1" t="s">
        <v>7</v>
      </c>
      <c r="J1454" s="1" t="s">
        <v>1248</v>
      </c>
      <c r="K1454" s="1" t="s">
        <v>615</v>
      </c>
      <c r="L1454" s="1" t="s">
        <v>616</v>
      </c>
      <c r="M1454" s="1" t="s">
        <v>37</v>
      </c>
      <c r="N1454" s="2">
        <v>281000</v>
      </c>
      <c r="O1454" s="1" t="s">
        <v>38</v>
      </c>
      <c r="P1454" s="2">
        <v>281000</v>
      </c>
      <c r="Q1454" s="1" t="s">
        <v>83</v>
      </c>
      <c r="R1454" s="1" t="s">
        <v>40</v>
      </c>
      <c r="S1454" s="1" t="s">
        <v>41</v>
      </c>
      <c r="T1454" s="1" t="s">
        <v>42</v>
      </c>
      <c r="U1454" s="1" t="s">
        <v>43</v>
      </c>
      <c r="V1454" s="1" t="s">
        <v>44</v>
      </c>
      <c r="W1454" s="1" t="s">
        <v>45</v>
      </c>
      <c r="X1454" s="1" t="s">
        <v>43</v>
      </c>
      <c r="Y1454" s="2" t="s">
        <v>43</v>
      </c>
      <c r="Z1454" s="1" t="s">
        <v>46</v>
      </c>
      <c r="AA1454" s="1" t="s">
        <v>265</v>
      </c>
    </row>
    <row r="1455" spans="1:27" x14ac:dyDescent="0.25">
      <c r="A1455" s="1" t="s">
        <v>1230</v>
      </c>
      <c r="B1455" s="1" t="s">
        <v>1231</v>
      </c>
      <c r="C1455" s="1" t="s">
        <v>160</v>
      </c>
      <c r="D1455" s="1" t="s">
        <v>161</v>
      </c>
      <c r="E1455" s="1" t="s">
        <v>30</v>
      </c>
      <c r="F1455" s="1" t="s">
        <v>183</v>
      </c>
      <c r="G1455" s="1" t="s">
        <v>1249</v>
      </c>
      <c r="H1455" s="1" t="s">
        <v>1250</v>
      </c>
      <c r="I1455" s="1" t="s">
        <v>7</v>
      </c>
      <c r="J1455" s="1" t="s">
        <v>1251</v>
      </c>
      <c r="K1455" s="1" t="s">
        <v>459</v>
      </c>
      <c r="L1455" s="1" t="s">
        <v>460</v>
      </c>
      <c r="M1455" s="1" t="s">
        <v>37</v>
      </c>
      <c r="N1455" s="2">
        <v>56100</v>
      </c>
      <c r="O1455" s="1" t="s">
        <v>38</v>
      </c>
      <c r="P1455" s="2">
        <v>56100</v>
      </c>
      <c r="Q1455" s="1" t="s">
        <v>83</v>
      </c>
      <c r="R1455" s="1" t="s">
        <v>40</v>
      </c>
      <c r="S1455" s="1" t="s">
        <v>54</v>
      </c>
      <c r="T1455" s="1" t="s">
        <v>42</v>
      </c>
      <c r="U1455" s="1" t="s">
        <v>43</v>
      </c>
      <c r="V1455" s="1" t="s">
        <v>55</v>
      </c>
      <c r="W1455" s="1" t="s">
        <v>56</v>
      </c>
      <c r="X1455" s="1" t="s">
        <v>43</v>
      </c>
      <c r="Y1455" s="2" t="s">
        <v>43</v>
      </c>
      <c r="Z1455" s="1" t="s">
        <v>46</v>
      </c>
      <c r="AA1455" s="1" t="s">
        <v>324</v>
      </c>
    </row>
    <row r="1456" spans="1:27" x14ac:dyDescent="0.25">
      <c r="A1456" s="1" t="s">
        <v>1230</v>
      </c>
      <c r="B1456" s="1" t="s">
        <v>1231</v>
      </c>
      <c r="C1456" s="1" t="s">
        <v>160</v>
      </c>
      <c r="D1456" s="1" t="s">
        <v>161</v>
      </c>
      <c r="E1456" s="1" t="s">
        <v>30</v>
      </c>
      <c r="F1456" s="1" t="s">
        <v>149</v>
      </c>
      <c r="G1456" s="1" t="s">
        <v>3130</v>
      </c>
      <c r="H1456" s="1" t="s">
        <v>3131</v>
      </c>
      <c r="I1456" s="1" t="s">
        <v>7</v>
      </c>
      <c r="J1456" s="1" t="s">
        <v>3132</v>
      </c>
      <c r="K1456" s="1" t="s">
        <v>135</v>
      </c>
      <c r="L1456" s="1" t="s">
        <v>136</v>
      </c>
      <c r="M1456" s="1" t="s">
        <v>3055</v>
      </c>
      <c r="N1456" s="2">
        <v>1200</v>
      </c>
      <c r="O1456" s="1" t="s">
        <v>38</v>
      </c>
      <c r="P1456" s="2">
        <v>1200</v>
      </c>
      <c r="Q1456" s="1" t="s">
        <v>93</v>
      </c>
      <c r="R1456" s="1" t="s">
        <v>94</v>
      </c>
      <c r="S1456" s="1" t="s">
        <v>54</v>
      </c>
      <c r="T1456" s="1" t="s">
        <v>42</v>
      </c>
      <c r="U1456" s="1" t="s">
        <v>43</v>
      </c>
      <c r="V1456" s="1" t="s">
        <v>55</v>
      </c>
      <c r="W1456" s="1" t="s">
        <v>56</v>
      </c>
      <c r="X1456" s="1" t="s">
        <v>43</v>
      </c>
      <c r="Y1456" s="2">
        <v>1200</v>
      </c>
      <c r="Z1456" s="1" t="s">
        <v>46</v>
      </c>
      <c r="AA1456" s="1" t="s">
        <v>289</v>
      </c>
    </row>
    <row r="1457" spans="1:27" x14ac:dyDescent="0.25">
      <c r="A1457" s="1" t="s">
        <v>1230</v>
      </c>
      <c r="B1457" s="1" t="s">
        <v>1231</v>
      </c>
      <c r="C1457" s="1" t="s">
        <v>160</v>
      </c>
      <c r="D1457" s="1" t="s">
        <v>161</v>
      </c>
      <c r="E1457" s="1" t="s">
        <v>30</v>
      </c>
      <c r="F1457" s="1" t="s">
        <v>57</v>
      </c>
      <c r="G1457" s="1" t="s">
        <v>3133</v>
      </c>
      <c r="H1457" s="1" t="s">
        <v>3134</v>
      </c>
      <c r="I1457" s="1" t="s">
        <v>7</v>
      </c>
      <c r="J1457" s="1" t="s">
        <v>3135</v>
      </c>
      <c r="K1457" s="1" t="s">
        <v>3053</v>
      </c>
      <c r="L1457" s="1" t="s">
        <v>3054</v>
      </c>
      <c r="M1457" s="1" t="s">
        <v>3055</v>
      </c>
      <c r="N1457" s="2">
        <v>940.5</v>
      </c>
      <c r="O1457" s="1" t="s">
        <v>38</v>
      </c>
      <c r="P1457" s="2">
        <v>940.5</v>
      </c>
      <c r="Q1457" s="1" t="s">
        <v>93</v>
      </c>
      <c r="R1457" s="1" t="s">
        <v>94</v>
      </c>
      <c r="S1457" s="1" t="s">
        <v>54</v>
      </c>
      <c r="T1457" s="1" t="s">
        <v>42</v>
      </c>
      <c r="U1457" s="1" t="s">
        <v>43</v>
      </c>
      <c r="V1457" s="1" t="s">
        <v>55</v>
      </c>
      <c r="W1457" s="1" t="s">
        <v>56</v>
      </c>
      <c r="X1457" s="1" t="s">
        <v>43</v>
      </c>
      <c r="Y1457" s="2">
        <v>940.5</v>
      </c>
      <c r="Z1457" s="1" t="s">
        <v>46</v>
      </c>
      <c r="AA1457" s="1" t="s">
        <v>57</v>
      </c>
    </row>
    <row r="1458" spans="1:27" x14ac:dyDescent="0.25">
      <c r="A1458" s="1" t="s">
        <v>1230</v>
      </c>
      <c r="B1458" s="1" t="s">
        <v>1231</v>
      </c>
      <c r="C1458" s="1" t="s">
        <v>160</v>
      </c>
      <c r="D1458" s="1" t="s">
        <v>161</v>
      </c>
      <c r="E1458" s="1" t="s">
        <v>30</v>
      </c>
      <c r="F1458" s="1" t="s">
        <v>57</v>
      </c>
      <c r="G1458" s="1" t="s">
        <v>3136</v>
      </c>
      <c r="H1458" s="1" t="s">
        <v>3137</v>
      </c>
      <c r="I1458" s="1" t="s">
        <v>7</v>
      </c>
      <c r="J1458" s="1" t="s">
        <v>3138</v>
      </c>
      <c r="K1458" s="1" t="s">
        <v>3053</v>
      </c>
      <c r="L1458" s="1" t="s">
        <v>3054</v>
      </c>
      <c r="M1458" s="1" t="s">
        <v>3055</v>
      </c>
      <c r="N1458" s="2">
        <v>7864.8</v>
      </c>
      <c r="O1458" s="1" t="s">
        <v>38</v>
      </c>
      <c r="P1458" s="2">
        <v>7864.8</v>
      </c>
      <c r="Q1458" s="1" t="s">
        <v>93</v>
      </c>
      <c r="R1458" s="1" t="s">
        <v>94</v>
      </c>
      <c r="S1458" s="1" t="s">
        <v>54</v>
      </c>
      <c r="T1458" s="1" t="s">
        <v>42</v>
      </c>
      <c r="U1458" s="1" t="s">
        <v>43</v>
      </c>
      <c r="V1458" s="1" t="s">
        <v>55</v>
      </c>
      <c r="W1458" s="1" t="s">
        <v>56</v>
      </c>
      <c r="X1458" s="1" t="s">
        <v>43</v>
      </c>
      <c r="Y1458" s="2">
        <v>7864.8</v>
      </c>
      <c r="Z1458" s="1" t="s">
        <v>46</v>
      </c>
      <c r="AA1458" s="1" t="s">
        <v>57</v>
      </c>
    </row>
    <row r="1459" spans="1:27" x14ac:dyDescent="0.25">
      <c r="A1459" s="1" t="s">
        <v>1230</v>
      </c>
      <c r="B1459" s="1" t="s">
        <v>1231</v>
      </c>
      <c r="C1459" s="1" t="s">
        <v>160</v>
      </c>
      <c r="D1459" s="1" t="s">
        <v>161</v>
      </c>
      <c r="E1459" s="1" t="s">
        <v>30</v>
      </c>
      <c r="F1459" s="1" t="s">
        <v>155</v>
      </c>
      <c r="G1459" s="1" t="s">
        <v>3139</v>
      </c>
      <c r="H1459" s="1" t="s">
        <v>3140</v>
      </c>
      <c r="I1459" s="1" t="s">
        <v>7</v>
      </c>
      <c r="J1459" s="1" t="s">
        <v>3141</v>
      </c>
      <c r="K1459" s="1" t="s">
        <v>1635</v>
      </c>
      <c r="L1459" s="1" t="s">
        <v>1636</v>
      </c>
      <c r="M1459" s="1" t="s">
        <v>3055</v>
      </c>
      <c r="N1459" s="2">
        <v>1890</v>
      </c>
      <c r="O1459" s="1" t="s">
        <v>38</v>
      </c>
      <c r="P1459" s="2">
        <v>1890</v>
      </c>
      <c r="Q1459" s="1" t="s">
        <v>93</v>
      </c>
      <c r="R1459" s="1" t="s">
        <v>94</v>
      </c>
      <c r="S1459" s="1" t="s">
        <v>54</v>
      </c>
      <c r="T1459" s="1" t="s">
        <v>42</v>
      </c>
      <c r="U1459" s="1" t="s">
        <v>43</v>
      </c>
      <c r="V1459" s="1" t="s">
        <v>55</v>
      </c>
      <c r="W1459" s="1" t="s">
        <v>56</v>
      </c>
      <c r="X1459" s="1" t="s">
        <v>43</v>
      </c>
      <c r="Y1459" s="2">
        <v>1890</v>
      </c>
      <c r="Z1459" s="1" t="s">
        <v>46</v>
      </c>
      <c r="AA1459" s="1" t="s">
        <v>174</v>
      </c>
    </row>
    <row r="1460" spans="1:27" x14ac:dyDescent="0.25">
      <c r="A1460" s="1" t="s">
        <v>1230</v>
      </c>
      <c r="B1460" s="1" t="s">
        <v>1231</v>
      </c>
      <c r="C1460" s="1" t="s">
        <v>160</v>
      </c>
      <c r="D1460" s="1" t="s">
        <v>161</v>
      </c>
      <c r="E1460" s="1" t="s">
        <v>30</v>
      </c>
      <c r="F1460" s="1" t="s">
        <v>64</v>
      </c>
      <c r="G1460" s="1" t="s">
        <v>3142</v>
      </c>
      <c r="H1460" s="1" t="s">
        <v>3143</v>
      </c>
      <c r="I1460" s="1" t="s">
        <v>7</v>
      </c>
      <c r="J1460" s="1" t="s">
        <v>3144</v>
      </c>
      <c r="K1460" s="1" t="s">
        <v>3053</v>
      </c>
      <c r="L1460" s="1" t="s">
        <v>3054</v>
      </c>
      <c r="M1460" s="1" t="s">
        <v>3055</v>
      </c>
      <c r="N1460" s="2">
        <v>1890</v>
      </c>
      <c r="O1460" s="1" t="s">
        <v>38</v>
      </c>
      <c r="P1460" s="2">
        <v>1890</v>
      </c>
      <c r="Q1460" s="1" t="s">
        <v>93</v>
      </c>
      <c r="R1460" s="1" t="s">
        <v>94</v>
      </c>
      <c r="S1460" s="1" t="s">
        <v>54</v>
      </c>
      <c r="T1460" s="1" t="s">
        <v>42</v>
      </c>
      <c r="U1460" s="1" t="s">
        <v>43</v>
      </c>
      <c r="V1460" s="1" t="s">
        <v>55</v>
      </c>
      <c r="W1460" s="1" t="s">
        <v>56</v>
      </c>
      <c r="X1460" s="1" t="s">
        <v>43</v>
      </c>
      <c r="Y1460" s="2">
        <v>1890</v>
      </c>
      <c r="Z1460" s="1" t="s">
        <v>46</v>
      </c>
      <c r="AA1460" s="1" t="s">
        <v>64</v>
      </c>
    </row>
    <row r="1461" spans="1:27" x14ac:dyDescent="0.25">
      <c r="A1461" s="1" t="s">
        <v>1230</v>
      </c>
      <c r="B1461" s="1" t="s">
        <v>1231</v>
      </c>
      <c r="C1461" s="1" t="s">
        <v>160</v>
      </c>
      <c r="D1461" s="1" t="s">
        <v>161</v>
      </c>
      <c r="E1461" s="1" t="s">
        <v>30</v>
      </c>
      <c r="F1461" s="1" t="s">
        <v>265</v>
      </c>
      <c r="G1461" s="1" t="s">
        <v>3145</v>
      </c>
      <c r="H1461" s="1" t="s">
        <v>3146</v>
      </c>
      <c r="I1461" s="1" t="s">
        <v>7</v>
      </c>
      <c r="J1461" s="1" t="s">
        <v>3147</v>
      </c>
      <c r="K1461" s="1" t="s">
        <v>3053</v>
      </c>
      <c r="L1461" s="1" t="s">
        <v>3054</v>
      </c>
      <c r="M1461" s="1" t="s">
        <v>3055</v>
      </c>
      <c r="N1461" s="2">
        <v>480</v>
      </c>
      <c r="O1461" s="1" t="s">
        <v>38</v>
      </c>
      <c r="P1461" s="2">
        <v>480</v>
      </c>
      <c r="Q1461" s="1" t="s">
        <v>93</v>
      </c>
      <c r="R1461" s="1" t="s">
        <v>94</v>
      </c>
      <c r="S1461" s="1" t="s">
        <v>54</v>
      </c>
      <c r="T1461" s="1" t="s">
        <v>42</v>
      </c>
      <c r="U1461" s="1" t="s">
        <v>43</v>
      </c>
      <c r="V1461" s="1" t="s">
        <v>55</v>
      </c>
      <c r="W1461" s="1" t="s">
        <v>56</v>
      </c>
      <c r="X1461" s="1" t="s">
        <v>43</v>
      </c>
      <c r="Y1461" s="2">
        <v>480</v>
      </c>
      <c r="Z1461" s="1" t="s">
        <v>46</v>
      </c>
      <c r="AA1461" s="1" t="s">
        <v>265</v>
      </c>
    </row>
    <row r="1462" spans="1:27" x14ac:dyDescent="0.25">
      <c r="A1462" s="1" t="s">
        <v>1230</v>
      </c>
      <c r="B1462" s="1" t="s">
        <v>1231</v>
      </c>
      <c r="C1462" s="1" t="s">
        <v>160</v>
      </c>
      <c r="D1462" s="1" t="s">
        <v>161</v>
      </c>
      <c r="E1462" s="1" t="s">
        <v>30</v>
      </c>
      <c r="F1462" s="1" t="s">
        <v>149</v>
      </c>
      <c r="G1462" s="1" t="s">
        <v>3669</v>
      </c>
      <c r="H1462" s="1" t="s">
        <v>3670</v>
      </c>
      <c r="I1462" s="1" t="s">
        <v>7</v>
      </c>
      <c r="J1462" s="1" t="s">
        <v>3671</v>
      </c>
      <c r="K1462" s="1" t="s">
        <v>135</v>
      </c>
      <c r="L1462" s="1" t="s">
        <v>136</v>
      </c>
      <c r="M1462" s="1" t="s">
        <v>3402</v>
      </c>
      <c r="N1462" s="2">
        <v>6300</v>
      </c>
      <c r="O1462" s="1" t="s">
        <v>38</v>
      </c>
      <c r="P1462" s="2">
        <v>6300</v>
      </c>
      <c r="Q1462" s="1" t="s">
        <v>93</v>
      </c>
      <c r="R1462" s="1" t="s">
        <v>94</v>
      </c>
      <c r="S1462" s="1" t="s">
        <v>54</v>
      </c>
      <c r="T1462" s="1" t="s">
        <v>42</v>
      </c>
      <c r="U1462" s="1" t="s">
        <v>43</v>
      </c>
      <c r="V1462" s="1" t="s">
        <v>55</v>
      </c>
      <c r="W1462" s="1" t="s">
        <v>56</v>
      </c>
      <c r="X1462" s="1" t="s">
        <v>43</v>
      </c>
      <c r="Y1462" s="2">
        <v>6300</v>
      </c>
      <c r="Z1462" s="1" t="s">
        <v>46</v>
      </c>
      <c r="AA1462" s="1" t="s">
        <v>289</v>
      </c>
    </row>
    <row r="1463" spans="1:27" x14ac:dyDescent="0.25">
      <c r="A1463" s="1" t="s">
        <v>1230</v>
      </c>
      <c r="B1463" s="1" t="s">
        <v>1231</v>
      </c>
      <c r="C1463" s="1" t="s">
        <v>160</v>
      </c>
      <c r="D1463" s="1" t="s">
        <v>161</v>
      </c>
      <c r="E1463" s="1" t="s">
        <v>30</v>
      </c>
      <c r="F1463" s="1" t="s">
        <v>149</v>
      </c>
      <c r="G1463" s="1" t="s">
        <v>3672</v>
      </c>
      <c r="H1463" s="1" t="s">
        <v>3673</v>
      </c>
      <c r="I1463" s="1" t="s">
        <v>7</v>
      </c>
      <c r="J1463" s="1" t="s">
        <v>3674</v>
      </c>
      <c r="K1463" s="1" t="s">
        <v>135</v>
      </c>
      <c r="L1463" s="1" t="s">
        <v>136</v>
      </c>
      <c r="M1463" s="1" t="s">
        <v>3402</v>
      </c>
      <c r="N1463" s="2">
        <v>954</v>
      </c>
      <c r="O1463" s="1" t="s">
        <v>38</v>
      </c>
      <c r="P1463" s="2">
        <v>954</v>
      </c>
      <c r="Q1463" s="1" t="s">
        <v>93</v>
      </c>
      <c r="R1463" s="1" t="s">
        <v>94</v>
      </c>
      <c r="S1463" s="1" t="s">
        <v>54</v>
      </c>
      <c r="T1463" s="1" t="s">
        <v>42</v>
      </c>
      <c r="U1463" s="1" t="s">
        <v>43</v>
      </c>
      <c r="V1463" s="1" t="s">
        <v>55</v>
      </c>
      <c r="W1463" s="1" t="s">
        <v>56</v>
      </c>
      <c r="X1463" s="1" t="s">
        <v>43</v>
      </c>
      <c r="Y1463" s="2">
        <v>954</v>
      </c>
      <c r="Z1463" s="1" t="s">
        <v>46</v>
      </c>
      <c r="AA1463" s="1" t="s">
        <v>289</v>
      </c>
    </row>
    <row r="1464" spans="1:27" x14ac:dyDescent="0.25">
      <c r="A1464" s="1" t="s">
        <v>1230</v>
      </c>
      <c r="B1464" s="1" t="s">
        <v>1231</v>
      </c>
      <c r="C1464" s="1" t="s">
        <v>160</v>
      </c>
      <c r="D1464" s="1" t="s">
        <v>161</v>
      </c>
      <c r="E1464" s="1" t="s">
        <v>30</v>
      </c>
      <c r="F1464" s="1" t="s">
        <v>149</v>
      </c>
      <c r="G1464" s="1" t="s">
        <v>3675</v>
      </c>
      <c r="H1464" s="1" t="s">
        <v>3676</v>
      </c>
      <c r="I1464" s="1" t="s">
        <v>7</v>
      </c>
      <c r="J1464" s="1" t="s">
        <v>3677</v>
      </c>
      <c r="K1464" s="1" t="s">
        <v>135</v>
      </c>
      <c r="L1464" s="1" t="s">
        <v>136</v>
      </c>
      <c r="M1464" s="1" t="s">
        <v>3402</v>
      </c>
      <c r="N1464" s="2">
        <v>226.8</v>
      </c>
      <c r="O1464" s="1" t="s">
        <v>38</v>
      </c>
      <c r="P1464" s="2">
        <v>226.8</v>
      </c>
      <c r="Q1464" s="1" t="s">
        <v>93</v>
      </c>
      <c r="R1464" s="1" t="s">
        <v>94</v>
      </c>
      <c r="S1464" s="1" t="s">
        <v>54</v>
      </c>
      <c r="T1464" s="1" t="s">
        <v>42</v>
      </c>
      <c r="U1464" s="1" t="s">
        <v>43</v>
      </c>
      <c r="V1464" s="1" t="s">
        <v>55</v>
      </c>
      <c r="W1464" s="1" t="s">
        <v>56</v>
      </c>
      <c r="X1464" s="1" t="s">
        <v>43</v>
      </c>
      <c r="Y1464" s="2">
        <v>226.8</v>
      </c>
      <c r="Z1464" s="1" t="s">
        <v>46</v>
      </c>
      <c r="AA1464" s="1" t="s">
        <v>289</v>
      </c>
    </row>
    <row r="1465" spans="1:27" x14ac:dyDescent="0.25">
      <c r="A1465" s="1" t="s">
        <v>1230</v>
      </c>
      <c r="B1465" s="1" t="s">
        <v>1231</v>
      </c>
      <c r="C1465" s="1" t="s">
        <v>160</v>
      </c>
      <c r="D1465" s="1" t="s">
        <v>161</v>
      </c>
      <c r="E1465" s="1" t="s">
        <v>30</v>
      </c>
      <c r="F1465" s="1" t="s">
        <v>48</v>
      </c>
      <c r="G1465" s="1" t="s">
        <v>6140</v>
      </c>
      <c r="H1465" s="1" t="s">
        <v>6141</v>
      </c>
      <c r="I1465" s="1" t="s">
        <v>7</v>
      </c>
      <c r="J1465" s="1" t="s">
        <v>6142</v>
      </c>
      <c r="K1465" s="1" t="s">
        <v>62</v>
      </c>
      <c r="L1465" s="1" t="s">
        <v>63</v>
      </c>
      <c r="M1465" s="1" t="s">
        <v>5928</v>
      </c>
      <c r="N1465" s="2">
        <v>175000</v>
      </c>
      <c r="O1465" s="1" t="s">
        <v>38</v>
      </c>
      <c r="P1465" s="2">
        <v>175000</v>
      </c>
      <c r="Q1465" s="1" t="s">
        <v>83</v>
      </c>
      <c r="R1465" s="1" t="s">
        <v>40</v>
      </c>
      <c r="S1465" s="1" t="s">
        <v>54</v>
      </c>
      <c r="T1465" s="1" t="s">
        <v>42</v>
      </c>
      <c r="U1465" s="1" t="s">
        <v>43</v>
      </c>
      <c r="V1465" s="1" t="s">
        <v>55</v>
      </c>
      <c r="W1465" s="1" t="s">
        <v>56</v>
      </c>
      <c r="X1465" s="1" t="s">
        <v>48</v>
      </c>
      <c r="Y1465" s="2">
        <v>213500</v>
      </c>
      <c r="Z1465" s="1" t="s">
        <v>205</v>
      </c>
      <c r="AA1465" s="1" t="s">
        <v>76</v>
      </c>
    </row>
    <row r="1466" spans="1:27" x14ac:dyDescent="0.25">
      <c r="A1466" s="1" t="s">
        <v>1230</v>
      </c>
      <c r="B1466" s="1" t="s">
        <v>1231</v>
      </c>
      <c r="C1466" s="1" t="s">
        <v>160</v>
      </c>
      <c r="D1466" s="1" t="s">
        <v>161</v>
      </c>
      <c r="E1466" s="1" t="s">
        <v>30</v>
      </c>
      <c r="F1466" s="1" t="s">
        <v>131</v>
      </c>
      <c r="G1466" s="1" t="s">
        <v>6143</v>
      </c>
      <c r="H1466" s="1" t="s">
        <v>6144</v>
      </c>
      <c r="I1466" s="1" t="s">
        <v>7</v>
      </c>
      <c r="J1466" s="1" t="s">
        <v>6145</v>
      </c>
      <c r="K1466" s="1" t="s">
        <v>52</v>
      </c>
      <c r="L1466" s="1" t="s">
        <v>53</v>
      </c>
      <c r="M1466" s="1" t="s">
        <v>5928</v>
      </c>
      <c r="N1466" s="2">
        <v>44000</v>
      </c>
      <c r="O1466" s="1" t="s">
        <v>38</v>
      </c>
      <c r="P1466" s="2">
        <v>44000</v>
      </c>
      <c r="Q1466" s="1" t="s">
        <v>83</v>
      </c>
      <c r="R1466" s="1" t="s">
        <v>40</v>
      </c>
      <c r="S1466" s="1" t="s">
        <v>54</v>
      </c>
      <c r="T1466" s="1" t="s">
        <v>42</v>
      </c>
      <c r="U1466" s="1" t="s">
        <v>43</v>
      </c>
      <c r="V1466" s="1" t="s">
        <v>55</v>
      </c>
      <c r="W1466" s="1" t="s">
        <v>56</v>
      </c>
      <c r="X1466" s="1" t="s">
        <v>131</v>
      </c>
      <c r="Y1466" s="2">
        <v>53680</v>
      </c>
      <c r="Z1466" s="1" t="s">
        <v>205</v>
      </c>
      <c r="AA1466" s="1" t="s">
        <v>76</v>
      </c>
    </row>
    <row r="1467" spans="1:27" x14ac:dyDescent="0.25">
      <c r="A1467" s="1" t="s">
        <v>1230</v>
      </c>
      <c r="B1467" s="1" t="s">
        <v>1231</v>
      </c>
      <c r="C1467" s="1" t="s">
        <v>160</v>
      </c>
      <c r="D1467" s="1" t="s">
        <v>161</v>
      </c>
      <c r="E1467" s="1" t="s">
        <v>30</v>
      </c>
      <c r="F1467" s="1" t="s">
        <v>324</v>
      </c>
      <c r="G1467" s="1" t="s">
        <v>6146</v>
      </c>
      <c r="H1467" s="1" t="s">
        <v>6147</v>
      </c>
      <c r="I1467" s="1" t="s">
        <v>7</v>
      </c>
      <c r="J1467" s="1" t="s">
        <v>6148</v>
      </c>
      <c r="K1467" s="1" t="s">
        <v>135</v>
      </c>
      <c r="L1467" s="1" t="s">
        <v>136</v>
      </c>
      <c r="M1467" s="1" t="s">
        <v>5928</v>
      </c>
      <c r="N1467" s="2">
        <v>120000</v>
      </c>
      <c r="O1467" s="1" t="s">
        <v>38</v>
      </c>
      <c r="P1467" s="2">
        <v>120000</v>
      </c>
      <c r="Q1467" s="1" t="s">
        <v>83</v>
      </c>
      <c r="R1467" s="1" t="s">
        <v>40</v>
      </c>
      <c r="S1467" s="1" t="s">
        <v>54</v>
      </c>
      <c r="T1467" s="1" t="s">
        <v>42</v>
      </c>
      <c r="U1467" s="1" t="s">
        <v>43</v>
      </c>
      <c r="V1467" s="1" t="s">
        <v>55</v>
      </c>
      <c r="W1467" s="1" t="s">
        <v>56</v>
      </c>
      <c r="X1467" s="1" t="s">
        <v>43</v>
      </c>
      <c r="Y1467" s="2" t="s">
        <v>43</v>
      </c>
      <c r="Z1467" s="1" t="s">
        <v>46</v>
      </c>
      <c r="AA1467" s="1" t="s">
        <v>324</v>
      </c>
    </row>
    <row r="1468" spans="1:27" x14ac:dyDescent="0.25">
      <c r="A1468" s="1" t="s">
        <v>643</v>
      </c>
      <c r="B1468" s="1" t="s">
        <v>644</v>
      </c>
      <c r="C1468" s="1" t="s">
        <v>160</v>
      </c>
      <c r="D1468" s="1" t="s">
        <v>161</v>
      </c>
      <c r="E1468" s="1" t="s">
        <v>30</v>
      </c>
      <c r="F1468" s="1" t="s">
        <v>183</v>
      </c>
      <c r="G1468" s="1" t="s">
        <v>645</v>
      </c>
      <c r="H1468" s="1" t="s">
        <v>646</v>
      </c>
      <c r="I1468" s="1" t="s">
        <v>7</v>
      </c>
      <c r="J1468" s="1" t="s">
        <v>647</v>
      </c>
      <c r="K1468" s="1" t="s">
        <v>648</v>
      </c>
      <c r="L1468" s="1" t="s">
        <v>649</v>
      </c>
      <c r="M1468" s="1" t="s">
        <v>37</v>
      </c>
      <c r="N1468" s="2">
        <v>1783891.68</v>
      </c>
      <c r="O1468" s="1" t="s">
        <v>108</v>
      </c>
      <c r="P1468" s="2">
        <v>1215907.68</v>
      </c>
      <c r="Q1468" s="1" t="s">
        <v>83</v>
      </c>
      <c r="R1468" s="1" t="s">
        <v>264</v>
      </c>
      <c r="S1468" s="1" t="s">
        <v>41</v>
      </c>
      <c r="T1468" s="1" t="s">
        <v>42</v>
      </c>
      <c r="U1468" s="1" t="s">
        <v>43</v>
      </c>
      <c r="V1468" s="1" t="s">
        <v>44</v>
      </c>
      <c r="W1468" s="1" t="s">
        <v>45</v>
      </c>
      <c r="X1468" s="1" t="s">
        <v>43</v>
      </c>
      <c r="Y1468" s="2" t="s">
        <v>43</v>
      </c>
      <c r="Z1468" s="1" t="s">
        <v>46</v>
      </c>
      <c r="AA1468" s="1" t="s">
        <v>183</v>
      </c>
    </row>
    <row r="1469" spans="1:27" x14ac:dyDescent="0.25">
      <c r="A1469" s="1" t="s">
        <v>643</v>
      </c>
      <c r="B1469" s="1" t="s">
        <v>644</v>
      </c>
      <c r="C1469" s="1" t="s">
        <v>160</v>
      </c>
      <c r="D1469" s="1" t="s">
        <v>161</v>
      </c>
      <c r="E1469" s="1" t="s">
        <v>30</v>
      </c>
      <c r="F1469" s="1" t="s">
        <v>183</v>
      </c>
      <c r="G1469" s="1" t="s">
        <v>645</v>
      </c>
      <c r="H1469" s="1" t="s">
        <v>650</v>
      </c>
      <c r="I1469" s="1" t="s">
        <v>7</v>
      </c>
      <c r="J1469" s="1" t="s">
        <v>647</v>
      </c>
      <c r="K1469" s="1" t="s">
        <v>648</v>
      </c>
      <c r="L1469" s="1" t="s">
        <v>649</v>
      </c>
      <c r="M1469" s="1" t="s">
        <v>37</v>
      </c>
      <c r="N1469" s="2">
        <v>1783891.68</v>
      </c>
      <c r="O1469" s="1" t="s">
        <v>108</v>
      </c>
      <c r="P1469" s="2">
        <v>567984</v>
      </c>
      <c r="Q1469" s="1" t="s">
        <v>83</v>
      </c>
      <c r="R1469" s="1" t="s">
        <v>264</v>
      </c>
      <c r="S1469" s="1" t="s">
        <v>41</v>
      </c>
      <c r="T1469" s="1" t="s">
        <v>42</v>
      </c>
      <c r="U1469" s="1" t="s">
        <v>43</v>
      </c>
      <c r="V1469" s="1" t="s">
        <v>44</v>
      </c>
      <c r="W1469" s="1" t="s">
        <v>45</v>
      </c>
      <c r="X1469" s="1" t="s">
        <v>43</v>
      </c>
      <c r="Y1469" s="2" t="s">
        <v>43</v>
      </c>
      <c r="Z1469" s="1" t="s">
        <v>46</v>
      </c>
      <c r="AA1469" s="1" t="s">
        <v>183</v>
      </c>
    </row>
    <row r="1470" spans="1:27" x14ac:dyDescent="0.25">
      <c r="A1470" s="1" t="s">
        <v>643</v>
      </c>
      <c r="B1470" s="1" t="s">
        <v>644</v>
      </c>
      <c r="C1470" s="1" t="s">
        <v>160</v>
      </c>
      <c r="D1470" s="1" t="s">
        <v>161</v>
      </c>
      <c r="E1470" s="1" t="s">
        <v>30</v>
      </c>
      <c r="F1470" s="1" t="s">
        <v>69</v>
      </c>
      <c r="G1470" s="1" t="s">
        <v>6012</v>
      </c>
      <c r="H1470" s="1" t="s">
        <v>6013</v>
      </c>
      <c r="I1470" s="1" t="s">
        <v>7</v>
      </c>
      <c r="J1470" s="1" t="s">
        <v>6014</v>
      </c>
      <c r="K1470" s="1" t="s">
        <v>62</v>
      </c>
      <c r="L1470" s="1" t="s">
        <v>63</v>
      </c>
      <c r="M1470" s="1" t="s">
        <v>5928</v>
      </c>
      <c r="N1470" s="2">
        <v>75000</v>
      </c>
      <c r="O1470" s="1" t="s">
        <v>38</v>
      </c>
      <c r="P1470" s="2">
        <v>75000</v>
      </c>
      <c r="Q1470" s="1" t="s">
        <v>83</v>
      </c>
      <c r="R1470" s="1" t="s">
        <v>40</v>
      </c>
      <c r="S1470" s="1" t="s">
        <v>54</v>
      </c>
      <c r="T1470" s="1" t="s">
        <v>42</v>
      </c>
      <c r="U1470" s="1" t="s">
        <v>43</v>
      </c>
      <c r="V1470" s="1" t="s">
        <v>55</v>
      </c>
      <c r="W1470" s="1" t="s">
        <v>56</v>
      </c>
      <c r="X1470" s="1" t="s">
        <v>43</v>
      </c>
      <c r="Y1470" s="2" t="s">
        <v>43</v>
      </c>
      <c r="Z1470" s="1" t="s">
        <v>46</v>
      </c>
      <c r="AA1470" s="1" t="s">
        <v>189</v>
      </c>
    </row>
    <row r="1471" spans="1:27" x14ac:dyDescent="0.25">
      <c r="A1471" s="1" t="s">
        <v>2766</v>
      </c>
      <c r="B1471" s="1" t="s">
        <v>2767</v>
      </c>
      <c r="C1471" s="1" t="s">
        <v>160</v>
      </c>
      <c r="D1471" s="1" t="s">
        <v>161</v>
      </c>
      <c r="E1471" s="1" t="s">
        <v>30</v>
      </c>
      <c r="F1471" s="1" t="s">
        <v>47</v>
      </c>
      <c r="G1471" s="1" t="s">
        <v>2768</v>
      </c>
      <c r="H1471" s="1" t="s">
        <v>2769</v>
      </c>
      <c r="I1471" s="1" t="s">
        <v>7</v>
      </c>
      <c r="J1471" s="1" t="s">
        <v>2770</v>
      </c>
      <c r="K1471" s="1" t="s">
        <v>648</v>
      </c>
      <c r="L1471" s="1" t="s">
        <v>649</v>
      </c>
      <c r="M1471" s="1" t="s">
        <v>37</v>
      </c>
      <c r="N1471" s="2">
        <v>1069569.68</v>
      </c>
      <c r="O1471" s="1" t="s">
        <v>38</v>
      </c>
      <c r="P1471" s="2">
        <v>1069569.68</v>
      </c>
      <c r="Q1471" s="1" t="s">
        <v>83</v>
      </c>
      <c r="R1471" s="1" t="s">
        <v>40</v>
      </c>
      <c r="S1471" s="1" t="s">
        <v>41</v>
      </c>
      <c r="T1471" s="1" t="s">
        <v>42</v>
      </c>
      <c r="U1471" s="1" t="s">
        <v>43</v>
      </c>
      <c r="V1471" s="1" t="s">
        <v>44</v>
      </c>
      <c r="W1471" s="1" t="s">
        <v>45</v>
      </c>
      <c r="X1471" s="1" t="s">
        <v>43</v>
      </c>
      <c r="Y1471" s="2" t="s">
        <v>43</v>
      </c>
      <c r="Z1471" s="1" t="s">
        <v>46</v>
      </c>
      <c r="AA1471" s="1" t="s">
        <v>47</v>
      </c>
    </row>
    <row r="1472" spans="1:27" x14ac:dyDescent="0.25">
      <c r="A1472" s="1" t="s">
        <v>2766</v>
      </c>
      <c r="B1472" s="1" t="s">
        <v>2767</v>
      </c>
      <c r="C1472" s="1" t="s">
        <v>160</v>
      </c>
      <c r="D1472" s="1" t="s">
        <v>161</v>
      </c>
      <c r="E1472" s="1" t="s">
        <v>30</v>
      </c>
      <c r="F1472" s="1" t="s">
        <v>47</v>
      </c>
      <c r="G1472" s="1" t="s">
        <v>2771</v>
      </c>
      <c r="H1472" s="1" t="s">
        <v>2772</v>
      </c>
      <c r="I1472" s="1" t="s">
        <v>7</v>
      </c>
      <c r="J1472" s="1" t="s">
        <v>2773</v>
      </c>
      <c r="K1472" s="1" t="s">
        <v>648</v>
      </c>
      <c r="L1472" s="1" t="s">
        <v>649</v>
      </c>
      <c r="M1472" s="1" t="s">
        <v>37</v>
      </c>
      <c r="N1472" s="2">
        <v>568084.61</v>
      </c>
      <c r="O1472" s="1" t="s">
        <v>38</v>
      </c>
      <c r="P1472" s="2">
        <v>568084.61</v>
      </c>
      <c r="Q1472" s="1" t="s">
        <v>83</v>
      </c>
      <c r="R1472" s="1" t="s">
        <v>40</v>
      </c>
      <c r="S1472" s="1" t="s">
        <v>41</v>
      </c>
      <c r="T1472" s="1" t="s">
        <v>42</v>
      </c>
      <c r="U1472" s="1" t="s">
        <v>43</v>
      </c>
      <c r="V1472" s="1" t="s">
        <v>44</v>
      </c>
      <c r="W1472" s="1" t="s">
        <v>45</v>
      </c>
      <c r="X1472" s="1" t="s">
        <v>43</v>
      </c>
      <c r="Y1472" s="2" t="s">
        <v>43</v>
      </c>
      <c r="Z1472" s="1" t="s">
        <v>46</v>
      </c>
      <c r="AA1472" s="1" t="s">
        <v>174</v>
      </c>
    </row>
    <row r="1473" spans="1:27" x14ac:dyDescent="0.25">
      <c r="A1473" s="1" t="s">
        <v>2766</v>
      </c>
      <c r="B1473" s="1" t="s">
        <v>2767</v>
      </c>
      <c r="C1473" s="1" t="s">
        <v>160</v>
      </c>
      <c r="D1473" s="1" t="s">
        <v>161</v>
      </c>
      <c r="E1473" s="1" t="s">
        <v>30</v>
      </c>
      <c r="F1473" s="1" t="s">
        <v>131</v>
      </c>
      <c r="G1473" s="1" t="s">
        <v>2774</v>
      </c>
      <c r="H1473" s="1" t="s">
        <v>2775</v>
      </c>
      <c r="I1473" s="1" t="s">
        <v>7</v>
      </c>
      <c r="J1473" s="1" t="s">
        <v>2776</v>
      </c>
      <c r="K1473" s="1" t="s">
        <v>648</v>
      </c>
      <c r="L1473" s="1" t="s">
        <v>649</v>
      </c>
      <c r="M1473" s="1" t="s">
        <v>37</v>
      </c>
      <c r="N1473" s="2">
        <v>70000</v>
      </c>
      <c r="O1473" s="1" t="s">
        <v>38</v>
      </c>
      <c r="P1473" s="2">
        <v>70000</v>
      </c>
      <c r="Q1473" s="1" t="s">
        <v>39</v>
      </c>
      <c r="R1473" s="1" t="s">
        <v>40</v>
      </c>
      <c r="S1473" s="1" t="s">
        <v>41</v>
      </c>
      <c r="T1473" s="1" t="s">
        <v>42</v>
      </c>
      <c r="U1473" s="1" t="s">
        <v>43</v>
      </c>
      <c r="V1473" s="1" t="s">
        <v>44</v>
      </c>
      <c r="W1473" s="1" t="s">
        <v>45</v>
      </c>
      <c r="X1473" s="1" t="s">
        <v>43</v>
      </c>
      <c r="Y1473" s="2" t="s">
        <v>43</v>
      </c>
      <c r="Z1473" s="1" t="s">
        <v>46</v>
      </c>
      <c r="AA1473" s="1" t="s">
        <v>95</v>
      </c>
    </row>
    <row r="1474" spans="1:27" x14ac:dyDescent="0.25">
      <c r="A1474" s="1" t="s">
        <v>2766</v>
      </c>
      <c r="B1474" s="1" t="s">
        <v>2767</v>
      </c>
      <c r="C1474" s="1" t="s">
        <v>160</v>
      </c>
      <c r="D1474" s="1" t="s">
        <v>161</v>
      </c>
      <c r="E1474" s="1" t="s">
        <v>30</v>
      </c>
      <c r="F1474" s="1" t="s">
        <v>69</v>
      </c>
      <c r="G1474" s="1" t="s">
        <v>2777</v>
      </c>
      <c r="H1474" s="1" t="s">
        <v>2778</v>
      </c>
      <c r="I1474" s="1" t="s">
        <v>7</v>
      </c>
      <c r="J1474" s="1" t="s">
        <v>2779</v>
      </c>
      <c r="K1474" s="1" t="s">
        <v>256</v>
      </c>
      <c r="L1474" s="1" t="s">
        <v>257</v>
      </c>
      <c r="M1474" s="1" t="s">
        <v>37</v>
      </c>
      <c r="N1474" s="2">
        <v>75000</v>
      </c>
      <c r="O1474" s="1" t="s">
        <v>38</v>
      </c>
      <c r="P1474" s="2">
        <v>75000</v>
      </c>
      <c r="Q1474" s="1" t="s">
        <v>83</v>
      </c>
      <c r="R1474" s="1" t="s">
        <v>40</v>
      </c>
      <c r="S1474" s="1" t="s">
        <v>54</v>
      </c>
      <c r="T1474" s="1" t="s">
        <v>42</v>
      </c>
      <c r="U1474" s="1" t="s">
        <v>43</v>
      </c>
      <c r="V1474" s="1" t="s">
        <v>55</v>
      </c>
      <c r="W1474" s="1" t="s">
        <v>56</v>
      </c>
      <c r="X1474" s="1" t="s">
        <v>43</v>
      </c>
      <c r="Y1474" s="2" t="s">
        <v>43</v>
      </c>
      <c r="Z1474" s="1" t="s">
        <v>46</v>
      </c>
      <c r="AA1474" s="1" t="s">
        <v>69</v>
      </c>
    </row>
    <row r="1475" spans="1:27" x14ac:dyDescent="0.25">
      <c r="A1475" s="1" t="s">
        <v>2766</v>
      </c>
      <c r="B1475" s="1" t="s">
        <v>2767</v>
      </c>
      <c r="C1475" s="1" t="s">
        <v>160</v>
      </c>
      <c r="D1475" s="1" t="s">
        <v>161</v>
      </c>
      <c r="E1475" s="1" t="s">
        <v>30</v>
      </c>
      <c r="F1475" s="1" t="s">
        <v>69</v>
      </c>
      <c r="G1475" s="1" t="s">
        <v>2780</v>
      </c>
      <c r="H1475" s="1" t="s">
        <v>2781</v>
      </c>
      <c r="I1475" s="1" t="s">
        <v>7</v>
      </c>
      <c r="J1475" s="1" t="s">
        <v>2782</v>
      </c>
      <c r="K1475" s="1" t="s">
        <v>256</v>
      </c>
      <c r="L1475" s="1" t="s">
        <v>257</v>
      </c>
      <c r="M1475" s="1" t="s">
        <v>37</v>
      </c>
      <c r="N1475" s="2">
        <v>70000</v>
      </c>
      <c r="O1475" s="1" t="s">
        <v>38</v>
      </c>
      <c r="P1475" s="2">
        <v>70000</v>
      </c>
      <c r="Q1475" s="1" t="s">
        <v>83</v>
      </c>
      <c r="R1475" s="1" t="s">
        <v>40</v>
      </c>
      <c r="S1475" s="1" t="s">
        <v>54</v>
      </c>
      <c r="T1475" s="1" t="s">
        <v>42</v>
      </c>
      <c r="U1475" s="1" t="s">
        <v>43</v>
      </c>
      <c r="V1475" s="1" t="s">
        <v>55</v>
      </c>
      <c r="W1475" s="1" t="s">
        <v>56</v>
      </c>
      <c r="X1475" s="1" t="s">
        <v>43</v>
      </c>
      <c r="Y1475" s="2" t="s">
        <v>43</v>
      </c>
      <c r="Z1475" s="1" t="s">
        <v>46</v>
      </c>
      <c r="AA1475" s="1" t="s">
        <v>69</v>
      </c>
    </row>
    <row r="1476" spans="1:27" x14ac:dyDescent="0.25">
      <c r="A1476" s="1" t="s">
        <v>2766</v>
      </c>
      <c r="B1476" s="1" t="s">
        <v>2767</v>
      </c>
      <c r="C1476" s="1" t="s">
        <v>160</v>
      </c>
      <c r="D1476" s="1" t="s">
        <v>161</v>
      </c>
      <c r="E1476" s="1" t="s">
        <v>30</v>
      </c>
      <c r="F1476" s="1" t="s">
        <v>77</v>
      </c>
      <c r="G1476" s="1" t="s">
        <v>2783</v>
      </c>
      <c r="H1476" s="1" t="s">
        <v>2784</v>
      </c>
      <c r="I1476" s="1" t="s">
        <v>7</v>
      </c>
      <c r="J1476" s="1" t="s">
        <v>2785</v>
      </c>
      <c r="K1476" s="1" t="s">
        <v>250</v>
      </c>
      <c r="L1476" s="1" t="s">
        <v>251</v>
      </c>
      <c r="M1476" s="1" t="s">
        <v>37</v>
      </c>
      <c r="N1476" s="2">
        <v>45000</v>
      </c>
      <c r="O1476" s="1" t="s">
        <v>38</v>
      </c>
      <c r="P1476" s="2">
        <v>45000</v>
      </c>
      <c r="Q1476" s="1" t="s">
        <v>83</v>
      </c>
      <c r="R1476" s="1" t="s">
        <v>40</v>
      </c>
      <c r="S1476" s="1" t="s">
        <v>54</v>
      </c>
      <c r="T1476" s="1" t="s">
        <v>42</v>
      </c>
      <c r="U1476" s="1" t="s">
        <v>43</v>
      </c>
      <c r="V1476" s="1" t="s">
        <v>55</v>
      </c>
      <c r="W1476" s="1" t="s">
        <v>56</v>
      </c>
      <c r="X1476" s="1" t="s">
        <v>43</v>
      </c>
      <c r="Y1476" s="2" t="s">
        <v>43</v>
      </c>
      <c r="Z1476" s="1" t="s">
        <v>46</v>
      </c>
      <c r="AA1476" s="1" t="s">
        <v>77</v>
      </c>
    </row>
    <row r="1477" spans="1:27" x14ac:dyDescent="0.25">
      <c r="A1477" s="1" t="s">
        <v>2766</v>
      </c>
      <c r="B1477" s="1" t="s">
        <v>2767</v>
      </c>
      <c r="C1477" s="1" t="s">
        <v>160</v>
      </c>
      <c r="D1477" s="1" t="s">
        <v>161</v>
      </c>
      <c r="E1477" s="1" t="s">
        <v>30</v>
      </c>
      <c r="F1477" s="1" t="s">
        <v>228</v>
      </c>
      <c r="G1477" s="1" t="s">
        <v>2786</v>
      </c>
      <c r="H1477" s="1" t="s">
        <v>2787</v>
      </c>
      <c r="I1477" s="1" t="s">
        <v>7</v>
      </c>
      <c r="J1477" s="1" t="s">
        <v>2788</v>
      </c>
      <c r="K1477" s="1" t="s">
        <v>399</v>
      </c>
      <c r="L1477" s="1" t="s">
        <v>400</v>
      </c>
      <c r="M1477" s="1" t="s">
        <v>37</v>
      </c>
      <c r="N1477" s="2">
        <v>45000</v>
      </c>
      <c r="O1477" s="1" t="s">
        <v>38</v>
      </c>
      <c r="P1477" s="2">
        <v>45000</v>
      </c>
      <c r="Q1477" s="1" t="s">
        <v>83</v>
      </c>
      <c r="R1477" s="1" t="s">
        <v>40</v>
      </c>
      <c r="S1477" s="1" t="s">
        <v>54</v>
      </c>
      <c r="T1477" s="1" t="s">
        <v>42</v>
      </c>
      <c r="U1477" s="1" t="s">
        <v>43</v>
      </c>
      <c r="V1477" s="1" t="s">
        <v>55</v>
      </c>
      <c r="W1477" s="1" t="s">
        <v>56</v>
      </c>
      <c r="X1477" s="1" t="s">
        <v>43</v>
      </c>
      <c r="Y1477" s="2" t="s">
        <v>43</v>
      </c>
      <c r="Z1477" s="1" t="s">
        <v>46</v>
      </c>
      <c r="AA1477" s="1" t="s">
        <v>228</v>
      </c>
    </row>
    <row r="1478" spans="1:27" x14ac:dyDescent="0.25">
      <c r="A1478" s="1" t="s">
        <v>2766</v>
      </c>
      <c r="B1478" s="1" t="s">
        <v>2767</v>
      </c>
      <c r="C1478" s="1" t="s">
        <v>160</v>
      </c>
      <c r="D1478" s="1" t="s">
        <v>161</v>
      </c>
      <c r="E1478" s="1" t="s">
        <v>30</v>
      </c>
      <c r="F1478" s="1" t="s">
        <v>228</v>
      </c>
      <c r="G1478" s="1" t="s">
        <v>2789</v>
      </c>
      <c r="H1478" s="1" t="s">
        <v>2790</v>
      </c>
      <c r="I1478" s="1" t="s">
        <v>7</v>
      </c>
      <c r="J1478" s="1" t="s">
        <v>2791</v>
      </c>
      <c r="K1478" s="1" t="s">
        <v>116</v>
      </c>
      <c r="L1478" s="1" t="s">
        <v>117</v>
      </c>
      <c r="M1478" s="1" t="s">
        <v>37</v>
      </c>
      <c r="N1478" s="2">
        <v>60000</v>
      </c>
      <c r="O1478" s="1" t="s">
        <v>38</v>
      </c>
      <c r="P1478" s="2">
        <v>60000</v>
      </c>
      <c r="Q1478" s="1" t="s">
        <v>83</v>
      </c>
      <c r="R1478" s="1" t="s">
        <v>40</v>
      </c>
      <c r="S1478" s="1" t="s">
        <v>54</v>
      </c>
      <c r="T1478" s="1" t="s">
        <v>42</v>
      </c>
      <c r="U1478" s="1" t="s">
        <v>43</v>
      </c>
      <c r="V1478" s="1" t="s">
        <v>55</v>
      </c>
      <c r="W1478" s="1" t="s">
        <v>56</v>
      </c>
      <c r="X1478" s="1" t="s">
        <v>43</v>
      </c>
      <c r="Y1478" s="2" t="s">
        <v>43</v>
      </c>
      <c r="Z1478" s="1" t="s">
        <v>46</v>
      </c>
      <c r="AA1478" s="1" t="s">
        <v>228</v>
      </c>
    </row>
    <row r="1479" spans="1:27" x14ac:dyDescent="0.25">
      <c r="A1479" s="1" t="s">
        <v>2766</v>
      </c>
      <c r="B1479" s="1" t="s">
        <v>2767</v>
      </c>
      <c r="C1479" s="1" t="s">
        <v>160</v>
      </c>
      <c r="D1479" s="1" t="s">
        <v>161</v>
      </c>
      <c r="E1479" s="1" t="s">
        <v>30</v>
      </c>
      <c r="F1479" s="1" t="s">
        <v>183</v>
      </c>
      <c r="G1479" s="1" t="s">
        <v>2792</v>
      </c>
      <c r="H1479" s="1" t="s">
        <v>2793</v>
      </c>
      <c r="I1479" s="1" t="s">
        <v>7</v>
      </c>
      <c r="J1479" s="1" t="s">
        <v>2794</v>
      </c>
      <c r="K1479" s="1" t="s">
        <v>116</v>
      </c>
      <c r="L1479" s="1" t="s">
        <v>117</v>
      </c>
      <c r="M1479" s="1" t="s">
        <v>37</v>
      </c>
      <c r="N1479" s="2">
        <v>60000</v>
      </c>
      <c r="O1479" s="1" t="s">
        <v>38</v>
      </c>
      <c r="P1479" s="2">
        <v>60000</v>
      </c>
      <c r="Q1479" s="1" t="s">
        <v>165</v>
      </c>
      <c r="R1479" s="1" t="s">
        <v>40</v>
      </c>
      <c r="S1479" s="1" t="s">
        <v>54</v>
      </c>
      <c r="T1479" s="1" t="s">
        <v>42</v>
      </c>
      <c r="U1479" s="1" t="s">
        <v>43</v>
      </c>
      <c r="V1479" s="1" t="s">
        <v>55</v>
      </c>
      <c r="W1479" s="1" t="s">
        <v>56</v>
      </c>
      <c r="X1479" s="1" t="s">
        <v>43</v>
      </c>
      <c r="Y1479" s="2" t="s">
        <v>43</v>
      </c>
      <c r="Z1479" s="1" t="s">
        <v>46</v>
      </c>
      <c r="AA1479" s="1" t="s">
        <v>183</v>
      </c>
    </row>
    <row r="1480" spans="1:27" x14ac:dyDescent="0.25">
      <c r="A1480" s="1" t="s">
        <v>2766</v>
      </c>
      <c r="B1480" s="1" t="s">
        <v>2767</v>
      </c>
      <c r="C1480" s="1" t="s">
        <v>160</v>
      </c>
      <c r="D1480" s="1" t="s">
        <v>161</v>
      </c>
      <c r="E1480" s="1" t="s">
        <v>30</v>
      </c>
      <c r="F1480" s="1" t="s">
        <v>289</v>
      </c>
      <c r="G1480" s="1" t="s">
        <v>2795</v>
      </c>
      <c r="H1480" s="1" t="s">
        <v>2796</v>
      </c>
      <c r="I1480" s="1" t="s">
        <v>7</v>
      </c>
      <c r="J1480" s="1" t="s">
        <v>2797</v>
      </c>
      <c r="K1480" s="1" t="s">
        <v>91</v>
      </c>
      <c r="L1480" s="1" t="s">
        <v>92</v>
      </c>
      <c r="M1480" s="1" t="s">
        <v>37</v>
      </c>
      <c r="N1480" s="2">
        <v>207000</v>
      </c>
      <c r="O1480" s="1" t="s">
        <v>108</v>
      </c>
      <c r="P1480" s="2">
        <v>83000</v>
      </c>
      <c r="Q1480" s="1" t="s">
        <v>83</v>
      </c>
      <c r="R1480" s="1" t="s">
        <v>40</v>
      </c>
      <c r="S1480" s="1" t="s">
        <v>54</v>
      </c>
      <c r="T1480" s="1" t="s">
        <v>42</v>
      </c>
      <c r="U1480" s="1" t="s">
        <v>43</v>
      </c>
      <c r="V1480" s="1" t="s">
        <v>55</v>
      </c>
      <c r="W1480" s="1" t="s">
        <v>56</v>
      </c>
      <c r="X1480" s="1" t="s">
        <v>43</v>
      </c>
      <c r="Y1480" s="2" t="s">
        <v>43</v>
      </c>
      <c r="Z1480" s="1" t="s">
        <v>46</v>
      </c>
      <c r="AA1480" s="1" t="s">
        <v>289</v>
      </c>
    </row>
    <row r="1481" spans="1:27" x14ac:dyDescent="0.25">
      <c r="A1481" s="1" t="s">
        <v>2766</v>
      </c>
      <c r="B1481" s="1" t="s">
        <v>2767</v>
      </c>
      <c r="C1481" s="1" t="s">
        <v>160</v>
      </c>
      <c r="D1481" s="1" t="s">
        <v>161</v>
      </c>
      <c r="E1481" s="1" t="s">
        <v>30</v>
      </c>
      <c r="F1481" s="1" t="s">
        <v>289</v>
      </c>
      <c r="G1481" s="1" t="s">
        <v>2795</v>
      </c>
      <c r="H1481" s="1" t="s">
        <v>2798</v>
      </c>
      <c r="I1481" s="1" t="s">
        <v>7</v>
      </c>
      <c r="J1481" s="1" t="s">
        <v>2797</v>
      </c>
      <c r="K1481" s="1" t="s">
        <v>91</v>
      </c>
      <c r="L1481" s="1" t="s">
        <v>92</v>
      </c>
      <c r="M1481" s="1" t="s">
        <v>37</v>
      </c>
      <c r="N1481" s="2">
        <v>207000</v>
      </c>
      <c r="O1481" s="1" t="s">
        <v>108</v>
      </c>
      <c r="P1481" s="2">
        <v>70000</v>
      </c>
      <c r="Q1481" s="1" t="s">
        <v>83</v>
      </c>
      <c r="R1481" s="1" t="s">
        <v>40</v>
      </c>
      <c r="S1481" s="1" t="s">
        <v>54</v>
      </c>
      <c r="T1481" s="1" t="s">
        <v>42</v>
      </c>
      <c r="U1481" s="1" t="s">
        <v>43</v>
      </c>
      <c r="V1481" s="1" t="s">
        <v>55</v>
      </c>
      <c r="W1481" s="1" t="s">
        <v>56</v>
      </c>
      <c r="X1481" s="1" t="s">
        <v>43</v>
      </c>
      <c r="Y1481" s="2" t="s">
        <v>43</v>
      </c>
      <c r="Z1481" s="1" t="s">
        <v>46</v>
      </c>
      <c r="AA1481" s="1" t="s">
        <v>289</v>
      </c>
    </row>
    <row r="1482" spans="1:27" x14ac:dyDescent="0.25">
      <c r="A1482" s="1" t="s">
        <v>2766</v>
      </c>
      <c r="B1482" s="1" t="s">
        <v>2767</v>
      </c>
      <c r="C1482" s="1" t="s">
        <v>160</v>
      </c>
      <c r="D1482" s="1" t="s">
        <v>161</v>
      </c>
      <c r="E1482" s="1" t="s">
        <v>30</v>
      </c>
      <c r="F1482" s="1" t="s">
        <v>289</v>
      </c>
      <c r="G1482" s="1" t="s">
        <v>2795</v>
      </c>
      <c r="H1482" s="1" t="s">
        <v>2799</v>
      </c>
      <c r="I1482" s="1" t="s">
        <v>7</v>
      </c>
      <c r="J1482" s="1" t="s">
        <v>2797</v>
      </c>
      <c r="K1482" s="1" t="s">
        <v>91</v>
      </c>
      <c r="L1482" s="1" t="s">
        <v>92</v>
      </c>
      <c r="M1482" s="1" t="s">
        <v>37</v>
      </c>
      <c r="N1482" s="2">
        <v>207000</v>
      </c>
      <c r="O1482" s="1" t="s">
        <v>108</v>
      </c>
      <c r="P1482" s="2">
        <v>54000</v>
      </c>
      <c r="Q1482" s="1" t="s">
        <v>83</v>
      </c>
      <c r="R1482" s="1" t="s">
        <v>40</v>
      </c>
      <c r="S1482" s="1" t="s">
        <v>54</v>
      </c>
      <c r="T1482" s="1" t="s">
        <v>42</v>
      </c>
      <c r="U1482" s="1" t="s">
        <v>43</v>
      </c>
      <c r="V1482" s="1" t="s">
        <v>55</v>
      </c>
      <c r="W1482" s="1" t="s">
        <v>56</v>
      </c>
      <c r="X1482" s="1" t="s">
        <v>43</v>
      </c>
      <c r="Y1482" s="2" t="s">
        <v>43</v>
      </c>
      <c r="Z1482" s="1" t="s">
        <v>46</v>
      </c>
      <c r="AA1482" s="1" t="s">
        <v>289</v>
      </c>
    </row>
    <row r="1483" spans="1:27" x14ac:dyDescent="0.25">
      <c r="A1483" s="1" t="s">
        <v>2766</v>
      </c>
      <c r="B1483" s="1" t="s">
        <v>2767</v>
      </c>
      <c r="C1483" s="1" t="s">
        <v>160</v>
      </c>
      <c r="D1483" s="1" t="s">
        <v>161</v>
      </c>
      <c r="E1483" s="1" t="s">
        <v>30</v>
      </c>
      <c r="F1483" s="1" t="s">
        <v>252</v>
      </c>
      <c r="G1483" s="1" t="s">
        <v>2800</v>
      </c>
      <c r="H1483" s="1" t="s">
        <v>2801</v>
      </c>
      <c r="I1483" s="1" t="s">
        <v>7</v>
      </c>
      <c r="J1483" s="1" t="s">
        <v>2802</v>
      </c>
      <c r="K1483" s="1" t="s">
        <v>785</v>
      </c>
      <c r="L1483" s="1" t="s">
        <v>786</v>
      </c>
      <c r="M1483" s="1" t="s">
        <v>37</v>
      </c>
      <c r="N1483" s="2">
        <v>60000</v>
      </c>
      <c r="O1483" s="1" t="s">
        <v>38</v>
      </c>
      <c r="P1483" s="2">
        <v>60000</v>
      </c>
      <c r="Q1483" s="1" t="s">
        <v>165</v>
      </c>
      <c r="R1483" s="1" t="s">
        <v>40</v>
      </c>
      <c r="S1483" s="1" t="s">
        <v>54</v>
      </c>
      <c r="T1483" s="1" t="s">
        <v>42</v>
      </c>
      <c r="U1483" s="1" t="s">
        <v>43</v>
      </c>
      <c r="V1483" s="1" t="s">
        <v>55</v>
      </c>
      <c r="W1483" s="1" t="s">
        <v>56</v>
      </c>
      <c r="X1483" s="1" t="s">
        <v>43</v>
      </c>
      <c r="Y1483" s="2" t="s">
        <v>43</v>
      </c>
      <c r="Z1483" s="1" t="s">
        <v>46</v>
      </c>
      <c r="AA1483" s="1" t="s">
        <v>252</v>
      </c>
    </row>
    <row r="1484" spans="1:27" x14ac:dyDescent="0.25">
      <c r="A1484" s="1" t="s">
        <v>2766</v>
      </c>
      <c r="B1484" s="1" t="s">
        <v>2767</v>
      </c>
      <c r="C1484" s="1" t="s">
        <v>160</v>
      </c>
      <c r="D1484" s="1" t="s">
        <v>161</v>
      </c>
      <c r="E1484" s="1" t="s">
        <v>30</v>
      </c>
      <c r="F1484" s="1" t="s">
        <v>76</v>
      </c>
      <c r="G1484" s="1" t="s">
        <v>3349</v>
      </c>
      <c r="H1484" s="1" t="s">
        <v>3350</v>
      </c>
      <c r="I1484" s="1" t="s">
        <v>7</v>
      </c>
      <c r="J1484" s="1" t="s">
        <v>3351</v>
      </c>
      <c r="K1484" s="1" t="s">
        <v>232</v>
      </c>
      <c r="L1484" s="1" t="s">
        <v>233</v>
      </c>
      <c r="M1484" s="1" t="s">
        <v>3055</v>
      </c>
      <c r="N1484" s="2">
        <v>75000</v>
      </c>
      <c r="O1484" s="1" t="s">
        <v>38</v>
      </c>
      <c r="P1484" s="2">
        <v>75000</v>
      </c>
      <c r="Q1484" s="1" t="s">
        <v>83</v>
      </c>
      <c r="R1484" s="1" t="s">
        <v>40</v>
      </c>
      <c r="S1484" s="1" t="s">
        <v>54</v>
      </c>
      <c r="T1484" s="1" t="s">
        <v>42</v>
      </c>
      <c r="U1484" s="1" t="s">
        <v>43</v>
      </c>
      <c r="V1484" s="1" t="s">
        <v>55</v>
      </c>
      <c r="W1484" s="1" t="s">
        <v>56</v>
      </c>
      <c r="X1484" s="1" t="s">
        <v>43</v>
      </c>
      <c r="Y1484" s="2" t="s">
        <v>43</v>
      </c>
      <c r="Z1484" s="1" t="s">
        <v>46</v>
      </c>
      <c r="AA1484" s="1" t="s">
        <v>76</v>
      </c>
    </row>
    <row r="1485" spans="1:27" x14ac:dyDescent="0.25">
      <c r="A1485" s="1" t="s">
        <v>2766</v>
      </c>
      <c r="B1485" s="1" t="s">
        <v>2767</v>
      </c>
      <c r="C1485" s="1" t="s">
        <v>160</v>
      </c>
      <c r="D1485" s="1" t="s">
        <v>161</v>
      </c>
      <c r="E1485" s="1" t="s">
        <v>30</v>
      </c>
      <c r="F1485" s="1" t="s">
        <v>174</v>
      </c>
      <c r="G1485" s="1" t="s">
        <v>4184</v>
      </c>
      <c r="H1485" s="1" t="s">
        <v>4185</v>
      </c>
      <c r="I1485" s="1" t="s">
        <v>7</v>
      </c>
      <c r="J1485" s="1" t="s">
        <v>4186</v>
      </c>
      <c r="K1485" s="1" t="s">
        <v>3580</v>
      </c>
      <c r="L1485" s="1" t="s">
        <v>3581</v>
      </c>
      <c r="M1485" s="1" t="s">
        <v>3402</v>
      </c>
      <c r="N1485" s="2">
        <v>196500</v>
      </c>
      <c r="O1485" s="1" t="s">
        <v>108</v>
      </c>
      <c r="P1485" s="2">
        <v>91500</v>
      </c>
      <c r="Q1485" s="1" t="s">
        <v>165</v>
      </c>
      <c r="R1485" s="1" t="s">
        <v>40</v>
      </c>
      <c r="S1485" s="1" t="s">
        <v>54</v>
      </c>
      <c r="T1485" s="1" t="s">
        <v>42</v>
      </c>
      <c r="U1485" s="1" t="s">
        <v>43</v>
      </c>
      <c r="V1485" s="1" t="s">
        <v>55</v>
      </c>
      <c r="W1485" s="1" t="s">
        <v>56</v>
      </c>
      <c r="X1485" s="1" t="s">
        <v>43</v>
      </c>
      <c r="Y1485" s="2" t="s">
        <v>43</v>
      </c>
      <c r="Z1485" s="1" t="s">
        <v>46</v>
      </c>
      <c r="AA1485" s="1" t="s">
        <v>174</v>
      </c>
    </row>
    <row r="1486" spans="1:27" x14ac:dyDescent="0.25">
      <c r="A1486" s="1" t="s">
        <v>2766</v>
      </c>
      <c r="B1486" s="1" t="s">
        <v>2767</v>
      </c>
      <c r="C1486" s="1" t="s">
        <v>160</v>
      </c>
      <c r="D1486" s="1" t="s">
        <v>161</v>
      </c>
      <c r="E1486" s="1" t="s">
        <v>30</v>
      </c>
      <c r="F1486" s="1" t="s">
        <v>174</v>
      </c>
      <c r="G1486" s="1" t="s">
        <v>4184</v>
      </c>
      <c r="H1486" s="1" t="s">
        <v>4187</v>
      </c>
      <c r="I1486" s="1" t="s">
        <v>7</v>
      </c>
      <c r="J1486" s="1" t="s">
        <v>4186</v>
      </c>
      <c r="K1486" s="1" t="s">
        <v>3760</v>
      </c>
      <c r="L1486" s="1" t="s">
        <v>3761</v>
      </c>
      <c r="M1486" s="1" t="s">
        <v>3402</v>
      </c>
      <c r="N1486" s="2">
        <v>196500</v>
      </c>
      <c r="O1486" s="1" t="s">
        <v>108</v>
      </c>
      <c r="P1486" s="2">
        <v>75000</v>
      </c>
      <c r="Q1486" s="1" t="s">
        <v>165</v>
      </c>
      <c r="R1486" s="1" t="s">
        <v>40</v>
      </c>
      <c r="S1486" s="1" t="s">
        <v>54</v>
      </c>
      <c r="T1486" s="1" t="s">
        <v>42</v>
      </c>
      <c r="U1486" s="1" t="s">
        <v>43</v>
      </c>
      <c r="V1486" s="1" t="s">
        <v>55</v>
      </c>
      <c r="W1486" s="1" t="s">
        <v>56</v>
      </c>
      <c r="X1486" s="1" t="s">
        <v>43</v>
      </c>
      <c r="Y1486" s="2" t="s">
        <v>43</v>
      </c>
      <c r="Z1486" s="1" t="s">
        <v>46</v>
      </c>
      <c r="AA1486" s="1" t="s">
        <v>174</v>
      </c>
    </row>
    <row r="1487" spans="1:27" x14ac:dyDescent="0.25">
      <c r="A1487" s="1" t="s">
        <v>2766</v>
      </c>
      <c r="B1487" s="1" t="s">
        <v>2767</v>
      </c>
      <c r="C1487" s="1" t="s">
        <v>160</v>
      </c>
      <c r="D1487" s="1" t="s">
        <v>161</v>
      </c>
      <c r="E1487" s="1" t="s">
        <v>30</v>
      </c>
      <c r="F1487" s="1" t="s">
        <v>174</v>
      </c>
      <c r="G1487" s="1" t="s">
        <v>4184</v>
      </c>
      <c r="H1487" s="1" t="s">
        <v>4188</v>
      </c>
      <c r="I1487" s="1" t="s">
        <v>7</v>
      </c>
      <c r="J1487" s="1" t="s">
        <v>4186</v>
      </c>
      <c r="K1487" s="1" t="s">
        <v>4189</v>
      </c>
      <c r="L1487" s="1" t="s">
        <v>4190</v>
      </c>
      <c r="M1487" s="1" t="s">
        <v>3402</v>
      </c>
      <c r="N1487" s="2">
        <v>196500</v>
      </c>
      <c r="O1487" s="1" t="s">
        <v>108</v>
      </c>
      <c r="P1487" s="2">
        <v>15000</v>
      </c>
      <c r="Q1487" s="1" t="s">
        <v>165</v>
      </c>
      <c r="R1487" s="1" t="s">
        <v>40</v>
      </c>
      <c r="S1487" s="1" t="s">
        <v>54</v>
      </c>
      <c r="T1487" s="1" t="s">
        <v>42</v>
      </c>
      <c r="U1487" s="1" t="s">
        <v>43</v>
      </c>
      <c r="V1487" s="1" t="s">
        <v>55</v>
      </c>
      <c r="W1487" s="1" t="s">
        <v>56</v>
      </c>
      <c r="X1487" s="1" t="s">
        <v>43</v>
      </c>
      <c r="Y1487" s="2" t="s">
        <v>43</v>
      </c>
      <c r="Z1487" s="1" t="s">
        <v>46</v>
      </c>
      <c r="AA1487" s="1" t="s">
        <v>174</v>
      </c>
    </row>
    <row r="1488" spans="1:27" x14ac:dyDescent="0.25">
      <c r="A1488" s="1" t="s">
        <v>2766</v>
      </c>
      <c r="B1488" s="1" t="s">
        <v>2767</v>
      </c>
      <c r="C1488" s="1" t="s">
        <v>160</v>
      </c>
      <c r="D1488" s="1" t="s">
        <v>161</v>
      </c>
      <c r="E1488" s="1" t="s">
        <v>30</v>
      </c>
      <c r="F1488" s="1" t="s">
        <v>174</v>
      </c>
      <c r="G1488" s="1" t="s">
        <v>4184</v>
      </c>
      <c r="H1488" s="1" t="s">
        <v>4191</v>
      </c>
      <c r="I1488" s="1" t="s">
        <v>7</v>
      </c>
      <c r="J1488" s="1" t="s">
        <v>4186</v>
      </c>
      <c r="K1488" s="1" t="s">
        <v>3760</v>
      </c>
      <c r="L1488" s="1" t="s">
        <v>3761</v>
      </c>
      <c r="M1488" s="1" t="s">
        <v>3402</v>
      </c>
      <c r="N1488" s="2">
        <v>196500</v>
      </c>
      <c r="O1488" s="1" t="s">
        <v>108</v>
      </c>
      <c r="P1488" s="2">
        <v>15000</v>
      </c>
      <c r="Q1488" s="1" t="s">
        <v>165</v>
      </c>
      <c r="R1488" s="1" t="s">
        <v>40</v>
      </c>
      <c r="S1488" s="1" t="s">
        <v>54</v>
      </c>
      <c r="T1488" s="1" t="s">
        <v>42</v>
      </c>
      <c r="U1488" s="1" t="s">
        <v>43</v>
      </c>
      <c r="V1488" s="1" t="s">
        <v>55</v>
      </c>
      <c r="W1488" s="1" t="s">
        <v>56</v>
      </c>
      <c r="X1488" s="1" t="s">
        <v>43</v>
      </c>
      <c r="Y1488" s="2" t="s">
        <v>43</v>
      </c>
      <c r="Z1488" s="1" t="s">
        <v>46</v>
      </c>
      <c r="AA1488" s="1" t="s">
        <v>174</v>
      </c>
    </row>
    <row r="1489" spans="1:27" x14ac:dyDescent="0.25">
      <c r="A1489" s="1" t="s">
        <v>2766</v>
      </c>
      <c r="B1489" s="1" t="s">
        <v>2767</v>
      </c>
      <c r="C1489" s="1" t="s">
        <v>160</v>
      </c>
      <c r="D1489" s="1" t="s">
        <v>161</v>
      </c>
      <c r="E1489" s="1" t="s">
        <v>30</v>
      </c>
      <c r="F1489" s="1" t="s">
        <v>76</v>
      </c>
      <c r="G1489" s="1" t="s">
        <v>4192</v>
      </c>
      <c r="H1489" s="1" t="s">
        <v>4193</v>
      </c>
      <c r="I1489" s="1" t="s">
        <v>7</v>
      </c>
      <c r="J1489" s="1" t="s">
        <v>4194</v>
      </c>
      <c r="K1489" s="1" t="s">
        <v>135</v>
      </c>
      <c r="L1489" s="1" t="s">
        <v>136</v>
      </c>
      <c r="M1489" s="1" t="s">
        <v>3402</v>
      </c>
      <c r="N1489" s="2">
        <v>197000</v>
      </c>
      <c r="O1489" s="1" t="s">
        <v>108</v>
      </c>
      <c r="P1489" s="2">
        <v>60000</v>
      </c>
      <c r="Q1489" s="1" t="s">
        <v>165</v>
      </c>
      <c r="R1489" s="1" t="s">
        <v>40</v>
      </c>
      <c r="S1489" s="1" t="s">
        <v>54</v>
      </c>
      <c r="T1489" s="1" t="s">
        <v>42</v>
      </c>
      <c r="U1489" s="1" t="s">
        <v>43</v>
      </c>
      <c r="V1489" s="1" t="s">
        <v>55</v>
      </c>
      <c r="W1489" s="1" t="s">
        <v>56</v>
      </c>
      <c r="X1489" s="1" t="s">
        <v>43</v>
      </c>
      <c r="Y1489" s="2" t="s">
        <v>43</v>
      </c>
      <c r="Z1489" s="1" t="s">
        <v>46</v>
      </c>
      <c r="AA1489" s="1" t="s">
        <v>76</v>
      </c>
    </row>
    <row r="1490" spans="1:27" x14ac:dyDescent="0.25">
      <c r="A1490" s="1" t="s">
        <v>2766</v>
      </c>
      <c r="B1490" s="1" t="s">
        <v>2767</v>
      </c>
      <c r="C1490" s="1" t="s">
        <v>160</v>
      </c>
      <c r="D1490" s="1" t="s">
        <v>161</v>
      </c>
      <c r="E1490" s="1" t="s">
        <v>30</v>
      </c>
      <c r="F1490" s="1" t="s">
        <v>76</v>
      </c>
      <c r="G1490" s="1" t="s">
        <v>4192</v>
      </c>
      <c r="H1490" s="1" t="s">
        <v>4195</v>
      </c>
      <c r="I1490" s="1" t="s">
        <v>7</v>
      </c>
      <c r="J1490" s="1" t="s">
        <v>4194</v>
      </c>
      <c r="K1490" s="1" t="s">
        <v>135</v>
      </c>
      <c r="L1490" s="1" t="s">
        <v>136</v>
      </c>
      <c r="M1490" s="1" t="s">
        <v>3402</v>
      </c>
      <c r="N1490" s="2">
        <v>197000</v>
      </c>
      <c r="O1490" s="1" t="s">
        <v>108</v>
      </c>
      <c r="P1490" s="2">
        <v>45000</v>
      </c>
      <c r="Q1490" s="1" t="s">
        <v>165</v>
      </c>
      <c r="R1490" s="1" t="s">
        <v>40</v>
      </c>
      <c r="S1490" s="1" t="s">
        <v>54</v>
      </c>
      <c r="T1490" s="1" t="s">
        <v>42</v>
      </c>
      <c r="U1490" s="1" t="s">
        <v>43</v>
      </c>
      <c r="V1490" s="1" t="s">
        <v>55</v>
      </c>
      <c r="W1490" s="1" t="s">
        <v>56</v>
      </c>
      <c r="X1490" s="1" t="s">
        <v>43</v>
      </c>
      <c r="Y1490" s="2" t="s">
        <v>43</v>
      </c>
      <c r="Z1490" s="1" t="s">
        <v>46</v>
      </c>
      <c r="AA1490" s="1" t="s">
        <v>76</v>
      </c>
    </row>
    <row r="1491" spans="1:27" x14ac:dyDescent="0.25">
      <c r="A1491" s="1" t="s">
        <v>2766</v>
      </c>
      <c r="B1491" s="1" t="s">
        <v>2767</v>
      </c>
      <c r="C1491" s="1" t="s">
        <v>160</v>
      </c>
      <c r="D1491" s="1" t="s">
        <v>161</v>
      </c>
      <c r="E1491" s="1" t="s">
        <v>30</v>
      </c>
      <c r="F1491" s="1" t="s">
        <v>76</v>
      </c>
      <c r="G1491" s="1" t="s">
        <v>4192</v>
      </c>
      <c r="H1491" s="1" t="s">
        <v>4196</v>
      </c>
      <c r="I1491" s="1" t="s">
        <v>7</v>
      </c>
      <c r="J1491" s="1" t="s">
        <v>4194</v>
      </c>
      <c r="K1491" s="1" t="s">
        <v>135</v>
      </c>
      <c r="L1491" s="1" t="s">
        <v>136</v>
      </c>
      <c r="M1491" s="1" t="s">
        <v>3402</v>
      </c>
      <c r="N1491" s="2">
        <v>197000</v>
      </c>
      <c r="O1491" s="1" t="s">
        <v>108</v>
      </c>
      <c r="P1491" s="2">
        <v>12000</v>
      </c>
      <c r="Q1491" s="1" t="s">
        <v>165</v>
      </c>
      <c r="R1491" s="1" t="s">
        <v>40</v>
      </c>
      <c r="S1491" s="1" t="s">
        <v>54</v>
      </c>
      <c r="T1491" s="1" t="s">
        <v>42</v>
      </c>
      <c r="U1491" s="1" t="s">
        <v>43</v>
      </c>
      <c r="V1491" s="1" t="s">
        <v>55</v>
      </c>
      <c r="W1491" s="1" t="s">
        <v>56</v>
      </c>
      <c r="X1491" s="1" t="s">
        <v>43</v>
      </c>
      <c r="Y1491" s="2" t="s">
        <v>43</v>
      </c>
      <c r="Z1491" s="1" t="s">
        <v>46</v>
      </c>
      <c r="AA1491" s="1" t="s">
        <v>76</v>
      </c>
    </row>
    <row r="1492" spans="1:27" x14ac:dyDescent="0.25">
      <c r="A1492" s="1" t="s">
        <v>2766</v>
      </c>
      <c r="B1492" s="1" t="s">
        <v>2767</v>
      </c>
      <c r="C1492" s="1" t="s">
        <v>160</v>
      </c>
      <c r="D1492" s="1" t="s">
        <v>161</v>
      </c>
      <c r="E1492" s="1" t="s">
        <v>30</v>
      </c>
      <c r="F1492" s="1" t="s">
        <v>76</v>
      </c>
      <c r="G1492" s="1" t="s">
        <v>4192</v>
      </c>
      <c r="H1492" s="1" t="s">
        <v>4197</v>
      </c>
      <c r="I1492" s="1" t="s">
        <v>7</v>
      </c>
      <c r="J1492" s="1" t="s">
        <v>4194</v>
      </c>
      <c r="K1492" s="1" t="s">
        <v>135</v>
      </c>
      <c r="L1492" s="1" t="s">
        <v>136</v>
      </c>
      <c r="M1492" s="1" t="s">
        <v>3402</v>
      </c>
      <c r="N1492" s="2">
        <v>197000</v>
      </c>
      <c r="O1492" s="1" t="s">
        <v>108</v>
      </c>
      <c r="P1492" s="2">
        <v>54000</v>
      </c>
      <c r="Q1492" s="1" t="s">
        <v>165</v>
      </c>
      <c r="R1492" s="1" t="s">
        <v>40</v>
      </c>
      <c r="S1492" s="1" t="s">
        <v>54</v>
      </c>
      <c r="T1492" s="1" t="s">
        <v>42</v>
      </c>
      <c r="U1492" s="1" t="s">
        <v>43</v>
      </c>
      <c r="V1492" s="1" t="s">
        <v>55</v>
      </c>
      <c r="W1492" s="1" t="s">
        <v>56</v>
      </c>
      <c r="X1492" s="1" t="s">
        <v>43</v>
      </c>
      <c r="Y1492" s="2" t="s">
        <v>43</v>
      </c>
      <c r="Z1492" s="1" t="s">
        <v>46</v>
      </c>
      <c r="AA1492" s="1" t="s">
        <v>76</v>
      </c>
    </row>
    <row r="1493" spans="1:27" x14ac:dyDescent="0.25">
      <c r="A1493" s="1" t="s">
        <v>2766</v>
      </c>
      <c r="B1493" s="1" t="s">
        <v>2767</v>
      </c>
      <c r="C1493" s="1" t="s">
        <v>160</v>
      </c>
      <c r="D1493" s="1" t="s">
        <v>161</v>
      </c>
      <c r="E1493" s="1" t="s">
        <v>30</v>
      </c>
      <c r="F1493" s="1" t="s">
        <v>76</v>
      </c>
      <c r="G1493" s="1" t="s">
        <v>4192</v>
      </c>
      <c r="H1493" s="1" t="s">
        <v>4198</v>
      </c>
      <c r="I1493" s="1" t="s">
        <v>7</v>
      </c>
      <c r="J1493" s="1" t="s">
        <v>4194</v>
      </c>
      <c r="K1493" s="1" t="s">
        <v>135</v>
      </c>
      <c r="L1493" s="1" t="s">
        <v>136</v>
      </c>
      <c r="M1493" s="1" t="s">
        <v>3402</v>
      </c>
      <c r="N1493" s="2">
        <v>197000</v>
      </c>
      <c r="O1493" s="1" t="s">
        <v>108</v>
      </c>
      <c r="P1493" s="2">
        <v>11000</v>
      </c>
      <c r="Q1493" s="1" t="s">
        <v>165</v>
      </c>
      <c r="R1493" s="1" t="s">
        <v>40</v>
      </c>
      <c r="S1493" s="1" t="s">
        <v>54</v>
      </c>
      <c r="T1493" s="1" t="s">
        <v>42</v>
      </c>
      <c r="U1493" s="1" t="s">
        <v>43</v>
      </c>
      <c r="V1493" s="1" t="s">
        <v>55</v>
      </c>
      <c r="W1493" s="1" t="s">
        <v>56</v>
      </c>
      <c r="X1493" s="1" t="s">
        <v>43</v>
      </c>
      <c r="Y1493" s="2" t="s">
        <v>43</v>
      </c>
      <c r="Z1493" s="1" t="s">
        <v>46</v>
      </c>
      <c r="AA1493" s="1" t="s">
        <v>76</v>
      </c>
    </row>
    <row r="1494" spans="1:27" x14ac:dyDescent="0.25">
      <c r="A1494" s="1" t="s">
        <v>2766</v>
      </c>
      <c r="B1494" s="1" t="s">
        <v>2767</v>
      </c>
      <c r="C1494" s="1" t="s">
        <v>160</v>
      </c>
      <c r="D1494" s="1" t="s">
        <v>161</v>
      </c>
      <c r="E1494" s="1" t="s">
        <v>30</v>
      </c>
      <c r="F1494" s="1" t="s">
        <v>76</v>
      </c>
      <c r="G1494" s="1" t="s">
        <v>4192</v>
      </c>
      <c r="H1494" s="1" t="s">
        <v>4199</v>
      </c>
      <c r="I1494" s="1" t="s">
        <v>7</v>
      </c>
      <c r="J1494" s="1" t="s">
        <v>4194</v>
      </c>
      <c r="K1494" s="1" t="s">
        <v>135</v>
      </c>
      <c r="L1494" s="1" t="s">
        <v>136</v>
      </c>
      <c r="M1494" s="1" t="s">
        <v>3402</v>
      </c>
      <c r="N1494" s="2">
        <v>197000</v>
      </c>
      <c r="O1494" s="1" t="s">
        <v>108</v>
      </c>
      <c r="P1494" s="2">
        <v>15000</v>
      </c>
      <c r="Q1494" s="1" t="s">
        <v>165</v>
      </c>
      <c r="R1494" s="1" t="s">
        <v>40</v>
      </c>
      <c r="S1494" s="1" t="s">
        <v>54</v>
      </c>
      <c r="T1494" s="1" t="s">
        <v>42</v>
      </c>
      <c r="U1494" s="1" t="s">
        <v>43</v>
      </c>
      <c r="V1494" s="1" t="s">
        <v>55</v>
      </c>
      <c r="W1494" s="1" t="s">
        <v>56</v>
      </c>
      <c r="X1494" s="1" t="s">
        <v>43</v>
      </c>
      <c r="Y1494" s="2" t="s">
        <v>43</v>
      </c>
      <c r="Z1494" s="1" t="s">
        <v>46</v>
      </c>
      <c r="AA1494" s="1" t="s">
        <v>76</v>
      </c>
    </row>
    <row r="1495" spans="1:27" x14ac:dyDescent="0.25">
      <c r="A1495" s="1" t="s">
        <v>2766</v>
      </c>
      <c r="B1495" s="1" t="s">
        <v>2767</v>
      </c>
      <c r="C1495" s="1" t="s">
        <v>160</v>
      </c>
      <c r="D1495" s="1" t="s">
        <v>161</v>
      </c>
      <c r="E1495" s="1" t="s">
        <v>30</v>
      </c>
      <c r="F1495" s="1" t="s">
        <v>69</v>
      </c>
      <c r="G1495" s="1" t="s">
        <v>4870</v>
      </c>
      <c r="H1495" s="1" t="s">
        <v>4871</v>
      </c>
      <c r="I1495" s="1" t="s">
        <v>7</v>
      </c>
      <c r="J1495" s="1" t="s">
        <v>4872</v>
      </c>
      <c r="K1495" s="1" t="s">
        <v>3760</v>
      </c>
      <c r="L1495" s="1" t="s">
        <v>3761</v>
      </c>
      <c r="M1495" s="1" t="s">
        <v>4296</v>
      </c>
      <c r="N1495" s="2">
        <v>189000</v>
      </c>
      <c r="O1495" s="1" t="s">
        <v>108</v>
      </c>
      <c r="P1495" s="2">
        <v>36000</v>
      </c>
      <c r="Q1495" s="1" t="s">
        <v>165</v>
      </c>
      <c r="R1495" s="1" t="s">
        <v>40</v>
      </c>
      <c r="S1495" s="1" t="s">
        <v>54</v>
      </c>
      <c r="T1495" s="1" t="s">
        <v>42</v>
      </c>
      <c r="U1495" s="1" t="s">
        <v>43</v>
      </c>
      <c r="V1495" s="1" t="s">
        <v>55</v>
      </c>
      <c r="W1495" s="1" t="s">
        <v>56</v>
      </c>
      <c r="X1495" s="1" t="s">
        <v>43</v>
      </c>
      <c r="Y1495" s="2" t="s">
        <v>43</v>
      </c>
      <c r="Z1495" s="1" t="s">
        <v>46</v>
      </c>
      <c r="AA1495" s="1" t="s">
        <v>69</v>
      </c>
    </row>
    <row r="1496" spans="1:27" x14ac:dyDescent="0.25">
      <c r="A1496" s="1" t="s">
        <v>2766</v>
      </c>
      <c r="B1496" s="1" t="s">
        <v>2767</v>
      </c>
      <c r="C1496" s="1" t="s">
        <v>160</v>
      </c>
      <c r="D1496" s="1" t="s">
        <v>161</v>
      </c>
      <c r="E1496" s="1" t="s">
        <v>30</v>
      </c>
      <c r="F1496" s="1" t="s">
        <v>69</v>
      </c>
      <c r="G1496" s="1" t="s">
        <v>4870</v>
      </c>
      <c r="H1496" s="1" t="s">
        <v>4873</v>
      </c>
      <c r="I1496" s="1" t="s">
        <v>7</v>
      </c>
      <c r="J1496" s="1" t="s">
        <v>4872</v>
      </c>
      <c r="K1496" s="1" t="s">
        <v>3760</v>
      </c>
      <c r="L1496" s="1" t="s">
        <v>3761</v>
      </c>
      <c r="M1496" s="1" t="s">
        <v>4296</v>
      </c>
      <c r="N1496" s="2">
        <v>189000</v>
      </c>
      <c r="O1496" s="1" t="s">
        <v>108</v>
      </c>
      <c r="P1496" s="2">
        <v>90000</v>
      </c>
      <c r="Q1496" s="1" t="s">
        <v>165</v>
      </c>
      <c r="R1496" s="1" t="s">
        <v>40</v>
      </c>
      <c r="S1496" s="1" t="s">
        <v>54</v>
      </c>
      <c r="T1496" s="1" t="s">
        <v>42</v>
      </c>
      <c r="U1496" s="1" t="s">
        <v>43</v>
      </c>
      <c r="V1496" s="1" t="s">
        <v>55</v>
      </c>
      <c r="W1496" s="1" t="s">
        <v>56</v>
      </c>
      <c r="X1496" s="1" t="s">
        <v>43</v>
      </c>
      <c r="Y1496" s="2" t="s">
        <v>43</v>
      </c>
      <c r="Z1496" s="1" t="s">
        <v>46</v>
      </c>
      <c r="AA1496" s="1" t="s">
        <v>69</v>
      </c>
    </row>
    <row r="1497" spans="1:27" x14ac:dyDescent="0.25">
      <c r="A1497" s="1" t="s">
        <v>2766</v>
      </c>
      <c r="B1497" s="1" t="s">
        <v>2767</v>
      </c>
      <c r="C1497" s="1" t="s">
        <v>160</v>
      </c>
      <c r="D1497" s="1" t="s">
        <v>161</v>
      </c>
      <c r="E1497" s="1" t="s">
        <v>30</v>
      </c>
      <c r="F1497" s="1" t="s">
        <v>69</v>
      </c>
      <c r="G1497" s="1" t="s">
        <v>4870</v>
      </c>
      <c r="H1497" s="1" t="s">
        <v>4874</v>
      </c>
      <c r="I1497" s="1" t="s">
        <v>7</v>
      </c>
      <c r="J1497" s="1" t="s">
        <v>4872</v>
      </c>
      <c r="K1497" s="1" t="s">
        <v>3760</v>
      </c>
      <c r="L1497" s="1" t="s">
        <v>3761</v>
      </c>
      <c r="M1497" s="1" t="s">
        <v>4296</v>
      </c>
      <c r="N1497" s="2">
        <v>189000</v>
      </c>
      <c r="O1497" s="1" t="s">
        <v>108</v>
      </c>
      <c r="P1497" s="2">
        <v>63000</v>
      </c>
      <c r="Q1497" s="1" t="s">
        <v>165</v>
      </c>
      <c r="R1497" s="1" t="s">
        <v>40</v>
      </c>
      <c r="S1497" s="1" t="s">
        <v>54</v>
      </c>
      <c r="T1497" s="1" t="s">
        <v>42</v>
      </c>
      <c r="U1497" s="1" t="s">
        <v>43</v>
      </c>
      <c r="V1497" s="1" t="s">
        <v>55</v>
      </c>
      <c r="W1497" s="1" t="s">
        <v>56</v>
      </c>
      <c r="X1497" s="1" t="s">
        <v>43</v>
      </c>
      <c r="Y1497" s="2" t="s">
        <v>43</v>
      </c>
      <c r="Z1497" s="1" t="s">
        <v>46</v>
      </c>
      <c r="AA1497" s="1" t="s">
        <v>69</v>
      </c>
    </row>
    <row r="1498" spans="1:27" x14ac:dyDescent="0.25">
      <c r="A1498" s="1" t="s">
        <v>2766</v>
      </c>
      <c r="B1498" s="1" t="s">
        <v>2767</v>
      </c>
      <c r="C1498" s="1" t="s">
        <v>160</v>
      </c>
      <c r="D1498" s="1" t="s">
        <v>161</v>
      </c>
      <c r="E1498" s="1" t="s">
        <v>30</v>
      </c>
      <c r="F1498" s="1" t="s">
        <v>145</v>
      </c>
      <c r="G1498" s="1" t="s">
        <v>5873</v>
      </c>
      <c r="H1498" s="1" t="s">
        <v>5874</v>
      </c>
      <c r="I1498" s="1" t="s">
        <v>7</v>
      </c>
      <c r="J1498" s="1" t="s">
        <v>5875</v>
      </c>
      <c r="K1498" s="1" t="s">
        <v>5057</v>
      </c>
      <c r="L1498" s="1" t="s">
        <v>5058</v>
      </c>
      <c r="M1498" s="1" t="s">
        <v>5053</v>
      </c>
      <c r="N1498" s="2">
        <v>41280</v>
      </c>
      <c r="O1498" s="1" t="s">
        <v>38</v>
      </c>
      <c r="P1498" s="2">
        <v>41280</v>
      </c>
      <c r="Q1498" s="1" t="s">
        <v>39</v>
      </c>
      <c r="R1498" s="1" t="s">
        <v>40</v>
      </c>
      <c r="S1498" s="1" t="s">
        <v>54</v>
      </c>
      <c r="T1498" s="1" t="s">
        <v>42</v>
      </c>
      <c r="U1498" s="1" t="s">
        <v>43</v>
      </c>
      <c r="V1498" s="1" t="s">
        <v>55</v>
      </c>
      <c r="W1498" s="1" t="s">
        <v>56</v>
      </c>
      <c r="X1498" s="1" t="s">
        <v>43</v>
      </c>
      <c r="Y1498" s="2" t="s">
        <v>43</v>
      </c>
      <c r="Z1498" s="1" t="s">
        <v>46</v>
      </c>
      <c r="AA1498" s="1" t="s">
        <v>145</v>
      </c>
    </row>
    <row r="1499" spans="1:27" x14ac:dyDescent="0.25">
      <c r="A1499" s="1" t="s">
        <v>2766</v>
      </c>
      <c r="B1499" s="1" t="s">
        <v>2767</v>
      </c>
      <c r="C1499" s="1" t="s">
        <v>160</v>
      </c>
      <c r="D1499" s="1" t="s">
        <v>161</v>
      </c>
      <c r="E1499" s="1" t="s">
        <v>30</v>
      </c>
      <c r="F1499" s="1" t="s">
        <v>273</v>
      </c>
      <c r="G1499" s="1" t="s">
        <v>5876</v>
      </c>
      <c r="H1499" s="1" t="s">
        <v>5877</v>
      </c>
      <c r="I1499" s="1" t="s">
        <v>7</v>
      </c>
      <c r="J1499" s="1" t="s">
        <v>5878</v>
      </c>
      <c r="K1499" s="1" t="s">
        <v>5057</v>
      </c>
      <c r="L1499" s="1" t="s">
        <v>5058</v>
      </c>
      <c r="M1499" s="1" t="s">
        <v>5053</v>
      </c>
      <c r="N1499" s="2">
        <v>48443</v>
      </c>
      <c r="O1499" s="1" t="s">
        <v>38</v>
      </c>
      <c r="P1499" s="2">
        <v>48443</v>
      </c>
      <c r="Q1499" s="1" t="s">
        <v>83</v>
      </c>
      <c r="R1499" s="1" t="s">
        <v>40</v>
      </c>
      <c r="S1499" s="1" t="s">
        <v>54</v>
      </c>
      <c r="T1499" s="1" t="s">
        <v>42</v>
      </c>
      <c r="U1499" s="1" t="s">
        <v>43</v>
      </c>
      <c r="V1499" s="1" t="s">
        <v>55</v>
      </c>
      <c r="W1499" s="1" t="s">
        <v>56</v>
      </c>
      <c r="X1499" s="1" t="s">
        <v>43</v>
      </c>
      <c r="Y1499" s="2" t="s">
        <v>43</v>
      </c>
      <c r="Z1499" s="1" t="s">
        <v>46</v>
      </c>
      <c r="AA1499" s="1" t="s">
        <v>174</v>
      </c>
    </row>
    <row r="1500" spans="1:27" x14ac:dyDescent="0.25">
      <c r="A1500" s="1" t="s">
        <v>2766</v>
      </c>
      <c r="B1500" s="1" t="s">
        <v>2767</v>
      </c>
      <c r="C1500" s="1" t="s">
        <v>160</v>
      </c>
      <c r="D1500" s="1" t="s">
        <v>161</v>
      </c>
      <c r="E1500" s="1" t="s">
        <v>30</v>
      </c>
      <c r="F1500" s="1" t="s">
        <v>95</v>
      </c>
      <c r="G1500" s="1" t="s">
        <v>5879</v>
      </c>
      <c r="H1500" s="1" t="s">
        <v>5880</v>
      </c>
      <c r="I1500" s="1" t="s">
        <v>7</v>
      </c>
      <c r="J1500" s="1" t="s">
        <v>5881</v>
      </c>
      <c r="K1500" s="1" t="s">
        <v>2841</v>
      </c>
      <c r="L1500" s="1" t="s">
        <v>2842</v>
      </c>
      <c r="M1500" s="1" t="s">
        <v>5053</v>
      </c>
      <c r="N1500" s="2">
        <v>60000</v>
      </c>
      <c r="O1500" s="1" t="s">
        <v>38</v>
      </c>
      <c r="P1500" s="2">
        <v>60000</v>
      </c>
      <c r="Q1500" s="1" t="s">
        <v>39</v>
      </c>
      <c r="R1500" s="1" t="s">
        <v>40</v>
      </c>
      <c r="S1500" s="1" t="s">
        <v>54</v>
      </c>
      <c r="T1500" s="1" t="s">
        <v>42</v>
      </c>
      <c r="U1500" s="1" t="s">
        <v>43</v>
      </c>
      <c r="V1500" s="1" t="s">
        <v>55</v>
      </c>
      <c r="W1500" s="1" t="s">
        <v>56</v>
      </c>
      <c r="X1500" s="1" t="s">
        <v>43</v>
      </c>
      <c r="Y1500" s="2" t="s">
        <v>43</v>
      </c>
      <c r="Z1500" s="1" t="s">
        <v>46</v>
      </c>
      <c r="AA1500" s="1" t="s">
        <v>95</v>
      </c>
    </row>
    <row r="1501" spans="1:27" x14ac:dyDescent="0.25">
      <c r="A1501" s="1" t="s">
        <v>2766</v>
      </c>
      <c r="B1501" s="1" t="s">
        <v>2767</v>
      </c>
      <c r="C1501" s="1" t="s">
        <v>160</v>
      </c>
      <c r="D1501" s="1" t="s">
        <v>161</v>
      </c>
      <c r="E1501" s="1" t="s">
        <v>30</v>
      </c>
      <c r="F1501" s="1" t="s">
        <v>324</v>
      </c>
      <c r="G1501" s="1" t="s">
        <v>5882</v>
      </c>
      <c r="H1501" s="1" t="s">
        <v>5883</v>
      </c>
      <c r="I1501" s="1" t="s">
        <v>7</v>
      </c>
      <c r="J1501" s="1" t="s">
        <v>5884</v>
      </c>
      <c r="K1501" s="1" t="s">
        <v>2833</v>
      </c>
      <c r="L1501" s="1" t="s">
        <v>2834</v>
      </c>
      <c r="M1501" s="1" t="s">
        <v>5053</v>
      </c>
      <c r="N1501" s="2">
        <v>163300</v>
      </c>
      <c r="O1501" s="1" t="s">
        <v>38</v>
      </c>
      <c r="P1501" s="2">
        <v>163300</v>
      </c>
      <c r="Q1501" s="1" t="s">
        <v>165</v>
      </c>
      <c r="R1501" s="1" t="s">
        <v>40</v>
      </c>
      <c r="S1501" s="1" t="s">
        <v>54</v>
      </c>
      <c r="T1501" s="1" t="s">
        <v>42</v>
      </c>
      <c r="U1501" s="1" t="s">
        <v>43</v>
      </c>
      <c r="V1501" s="1" t="s">
        <v>55</v>
      </c>
      <c r="W1501" s="1" t="s">
        <v>56</v>
      </c>
      <c r="X1501" s="1" t="s">
        <v>43</v>
      </c>
      <c r="Y1501" s="2" t="s">
        <v>43</v>
      </c>
      <c r="Z1501" s="1" t="s">
        <v>46</v>
      </c>
      <c r="AA1501" s="1" t="s">
        <v>324</v>
      </c>
    </row>
    <row r="1502" spans="1:27" x14ac:dyDescent="0.25">
      <c r="A1502" s="1" t="s">
        <v>6393</v>
      </c>
      <c r="B1502" s="1" t="s">
        <v>6394</v>
      </c>
      <c r="C1502" s="1" t="s">
        <v>160</v>
      </c>
      <c r="D1502" s="1" t="s">
        <v>161</v>
      </c>
      <c r="E1502" s="1" t="s">
        <v>30</v>
      </c>
      <c r="F1502" s="1" t="s">
        <v>69</v>
      </c>
      <c r="G1502" s="1" t="s">
        <v>6395</v>
      </c>
      <c r="H1502" s="1" t="s">
        <v>6396</v>
      </c>
      <c r="I1502" s="1" t="s">
        <v>7</v>
      </c>
      <c r="J1502" s="1" t="s">
        <v>6397</v>
      </c>
      <c r="K1502" s="1" t="s">
        <v>52</v>
      </c>
      <c r="L1502" s="1" t="s">
        <v>53</v>
      </c>
      <c r="M1502" s="1" t="s">
        <v>5928</v>
      </c>
      <c r="N1502" s="2">
        <v>60000</v>
      </c>
      <c r="O1502" s="1" t="s">
        <v>38</v>
      </c>
      <c r="P1502" s="2">
        <v>60000</v>
      </c>
      <c r="Q1502" s="1" t="s">
        <v>165</v>
      </c>
      <c r="R1502" s="1" t="s">
        <v>40</v>
      </c>
      <c r="S1502" s="1" t="s">
        <v>54</v>
      </c>
      <c r="T1502" s="1" t="s">
        <v>42</v>
      </c>
      <c r="U1502" s="1" t="s">
        <v>43</v>
      </c>
      <c r="V1502" s="1" t="s">
        <v>55</v>
      </c>
      <c r="W1502" s="1" t="s">
        <v>56</v>
      </c>
      <c r="X1502" s="1" t="s">
        <v>43</v>
      </c>
      <c r="Y1502" s="2" t="s">
        <v>43</v>
      </c>
      <c r="Z1502" s="1" t="s">
        <v>46</v>
      </c>
      <c r="AA1502" s="1" t="s">
        <v>69</v>
      </c>
    </row>
    <row r="1503" spans="1:27" x14ac:dyDescent="0.25">
      <c r="A1503" s="1" t="s">
        <v>3457</v>
      </c>
      <c r="B1503" s="1" t="s">
        <v>3458</v>
      </c>
      <c r="C1503" s="1" t="s">
        <v>160</v>
      </c>
      <c r="D1503" s="1" t="s">
        <v>161</v>
      </c>
      <c r="E1503" s="1" t="s">
        <v>30</v>
      </c>
      <c r="F1503" s="1" t="s">
        <v>149</v>
      </c>
      <c r="G1503" s="1" t="s">
        <v>3459</v>
      </c>
      <c r="H1503" s="1" t="s">
        <v>3460</v>
      </c>
      <c r="I1503" s="1" t="s">
        <v>7</v>
      </c>
      <c r="J1503" s="1" t="s">
        <v>3461</v>
      </c>
      <c r="K1503" s="1" t="s">
        <v>135</v>
      </c>
      <c r="L1503" s="1" t="s">
        <v>136</v>
      </c>
      <c r="M1503" s="1" t="s">
        <v>3402</v>
      </c>
      <c r="N1503" s="2">
        <v>56000</v>
      </c>
      <c r="O1503" s="1" t="s">
        <v>38</v>
      </c>
      <c r="P1503" s="2">
        <v>56000</v>
      </c>
      <c r="Q1503" s="1" t="s">
        <v>39</v>
      </c>
      <c r="R1503" s="1" t="s">
        <v>40</v>
      </c>
      <c r="S1503" s="1" t="s">
        <v>54</v>
      </c>
      <c r="T1503" s="1" t="s">
        <v>42</v>
      </c>
      <c r="U1503" s="1" t="s">
        <v>43</v>
      </c>
      <c r="V1503" s="1" t="s">
        <v>55</v>
      </c>
      <c r="W1503" s="1" t="s">
        <v>56</v>
      </c>
      <c r="X1503" s="1" t="s">
        <v>43</v>
      </c>
      <c r="Y1503" s="2" t="s">
        <v>43</v>
      </c>
      <c r="Z1503" s="1" t="s">
        <v>46</v>
      </c>
      <c r="AA1503" s="1" t="s">
        <v>57</v>
      </c>
    </row>
    <row r="1504" spans="1:27" x14ac:dyDescent="0.25">
      <c r="A1504" s="1" t="s">
        <v>3457</v>
      </c>
      <c r="B1504" s="1" t="s">
        <v>3458</v>
      </c>
      <c r="C1504" s="1" t="s">
        <v>160</v>
      </c>
      <c r="D1504" s="1" t="s">
        <v>161</v>
      </c>
      <c r="E1504" s="1" t="s">
        <v>30</v>
      </c>
      <c r="F1504" s="1" t="s">
        <v>141</v>
      </c>
      <c r="G1504" s="1" t="s">
        <v>5172</v>
      </c>
      <c r="H1504" s="1" t="s">
        <v>5173</v>
      </c>
      <c r="I1504" s="1" t="s">
        <v>7</v>
      </c>
      <c r="J1504" s="1" t="s">
        <v>5174</v>
      </c>
      <c r="K1504" s="1" t="s">
        <v>5057</v>
      </c>
      <c r="L1504" s="1" t="s">
        <v>5058</v>
      </c>
      <c r="M1504" s="1" t="s">
        <v>5053</v>
      </c>
      <c r="N1504" s="2">
        <v>100000</v>
      </c>
      <c r="O1504" s="1" t="s">
        <v>38</v>
      </c>
      <c r="P1504" s="2">
        <v>100000</v>
      </c>
      <c r="Q1504" s="1" t="s">
        <v>165</v>
      </c>
      <c r="R1504" s="1" t="s">
        <v>40</v>
      </c>
      <c r="S1504" s="1" t="s">
        <v>54</v>
      </c>
      <c r="T1504" s="1" t="s">
        <v>42</v>
      </c>
      <c r="U1504" s="1" t="s">
        <v>43</v>
      </c>
      <c r="V1504" s="1" t="s">
        <v>55</v>
      </c>
      <c r="W1504" s="1" t="s">
        <v>56</v>
      </c>
      <c r="X1504" s="1" t="s">
        <v>43</v>
      </c>
      <c r="Y1504" s="2" t="s">
        <v>43</v>
      </c>
      <c r="Z1504" s="1" t="s">
        <v>46</v>
      </c>
      <c r="AA1504" s="1" t="s">
        <v>149</v>
      </c>
    </row>
    <row r="1505" spans="1:27" x14ac:dyDescent="0.25">
      <c r="A1505" s="1" t="s">
        <v>3457</v>
      </c>
      <c r="B1505" s="1" t="s">
        <v>3458</v>
      </c>
      <c r="C1505" s="1" t="s">
        <v>160</v>
      </c>
      <c r="D1505" s="1" t="s">
        <v>161</v>
      </c>
      <c r="E1505" s="1" t="s">
        <v>30</v>
      </c>
      <c r="F1505" s="1" t="s">
        <v>149</v>
      </c>
      <c r="G1505" s="1" t="s">
        <v>5175</v>
      </c>
      <c r="H1505" s="1" t="s">
        <v>5176</v>
      </c>
      <c r="I1505" s="1" t="s">
        <v>7</v>
      </c>
      <c r="J1505" s="1" t="s">
        <v>5177</v>
      </c>
      <c r="K1505" s="1" t="s">
        <v>5057</v>
      </c>
      <c r="L1505" s="1" t="s">
        <v>5058</v>
      </c>
      <c r="M1505" s="1" t="s">
        <v>5053</v>
      </c>
      <c r="N1505" s="2">
        <v>200000</v>
      </c>
      <c r="O1505" s="1" t="s">
        <v>38</v>
      </c>
      <c r="P1505" s="2">
        <v>200000</v>
      </c>
      <c r="Q1505" s="1" t="s">
        <v>165</v>
      </c>
      <c r="R1505" s="1" t="s">
        <v>40</v>
      </c>
      <c r="S1505" s="1" t="s">
        <v>54</v>
      </c>
      <c r="T1505" s="1" t="s">
        <v>42</v>
      </c>
      <c r="U1505" s="1" t="s">
        <v>43</v>
      </c>
      <c r="V1505" s="1" t="s">
        <v>55</v>
      </c>
      <c r="W1505" s="1" t="s">
        <v>56</v>
      </c>
      <c r="X1505" s="1" t="s">
        <v>43</v>
      </c>
      <c r="Y1505" s="2" t="s">
        <v>43</v>
      </c>
      <c r="Z1505" s="1" t="s">
        <v>46</v>
      </c>
      <c r="AA1505" s="1" t="s">
        <v>57</v>
      </c>
    </row>
    <row r="1506" spans="1:27" x14ac:dyDescent="0.25">
      <c r="A1506" s="1" t="s">
        <v>3457</v>
      </c>
      <c r="B1506" s="1" t="s">
        <v>3458</v>
      </c>
      <c r="C1506" s="1" t="s">
        <v>160</v>
      </c>
      <c r="D1506" s="1" t="s">
        <v>161</v>
      </c>
      <c r="E1506" s="1" t="s">
        <v>30</v>
      </c>
      <c r="F1506" s="1" t="s">
        <v>64</v>
      </c>
      <c r="G1506" s="1" t="s">
        <v>5178</v>
      </c>
      <c r="H1506" s="1" t="s">
        <v>5179</v>
      </c>
      <c r="I1506" s="1" t="s">
        <v>7</v>
      </c>
      <c r="J1506" s="1" t="s">
        <v>5180</v>
      </c>
      <c r="K1506" s="1" t="s">
        <v>5057</v>
      </c>
      <c r="L1506" s="1" t="s">
        <v>5058</v>
      </c>
      <c r="M1506" s="1" t="s">
        <v>5053</v>
      </c>
      <c r="N1506" s="2">
        <v>196000</v>
      </c>
      <c r="O1506" s="1" t="s">
        <v>38</v>
      </c>
      <c r="P1506" s="2">
        <v>196000</v>
      </c>
      <c r="Q1506" s="1" t="s">
        <v>165</v>
      </c>
      <c r="R1506" s="1" t="s">
        <v>40</v>
      </c>
      <c r="S1506" s="1" t="s">
        <v>54</v>
      </c>
      <c r="T1506" s="1" t="s">
        <v>42</v>
      </c>
      <c r="U1506" s="1" t="s">
        <v>43</v>
      </c>
      <c r="V1506" s="1" t="s">
        <v>55</v>
      </c>
      <c r="W1506" s="1" t="s">
        <v>56</v>
      </c>
      <c r="X1506" s="1" t="s">
        <v>43</v>
      </c>
      <c r="Y1506" s="2" t="s">
        <v>43</v>
      </c>
      <c r="Z1506" s="1" t="s">
        <v>46</v>
      </c>
      <c r="AA1506" s="1" t="s">
        <v>77</v>
      </c>
    </row>
    <row r="1507" spans="1:27" x14ac:dyDescent="0.25">
      <c r="A1507" s="1" t="s">
        <v>3457</v>
      </c>
      <c r="B1507" s="1" t="s">
        <v>3458</v>
      </c>
      <c r="C1507" s="1" t="s">
        <v>160</v>
      </c>
      <c r="D1507" s="1" t="s">
        <v>161</v>
      </c>
      <c r="E1507" s="1" t="s">
        <v>30</v>
      </c>
      <c r="F1507" s="1" t="s">
        <v>289</v>
      </c>
      <c r="G1507" s="1" t="s">
        <v>5181</v>
      </c>
      <c r="H1507" s="1" t="s">
        <v>5182</v>
      </c>
      <c r="I1507" s="1" t="s">
        <v>7</v>
      </c>
      <c r="J1507" s="1" t="s">
        <v>5183</v>
      </c>
      <c r="K1507" s="1" t="s">
        <v>5057</v>
      </c>
      <c r="L1507" s="1" t="s">
        <v>5058</v>
      </c>
      <c r="M1507" s="1" t="s">
        <v>5053</v>
      </c>
      <c r="N1507" s="2">
        <v>200000</v>
      </c>
      <c r="O1507" s="1" t="s">
        <v>38</v>
      </c>
      <c r="P1507" s="2">
        <v>200000</v>
      </c>
      <c r="Q1507" s="1" t="s">
        <v>165</v>
      </c>
      <c r="R1507" s="1" t="s">
        <v>40</v>
      </c>
      <c r="S1507" s="1" t="s">
        <v>54</v>
      </c>
      <c r="T1507" s="1" t="s">
        <v>42</v>
      </c>
      <c r="U1507" s="1" t="s">
        <v>43</v>
      </c>
      <c r="V1507" s="1" t="s">
        <v>55</v>
      </c>
      <c r="W1507" s="1" t="s">
        <v>56</v>
      </c>
      <c r="X1507" s="1" t="s">
        <v>43</v>
      </c>
      <c r="Y1507" s="2" t="s">
        <v>43</v>
      </c>
      <c r="Z1507" s="1" t="s">
        <v>46</v>
      </c>
      <c r="AA1507" s="1" t="s">
        <v>190</v>
      </c>
    </row>
    <row r="1508" spans="1:27" x14ac:dyDescent="0.25">
      <c r="A1508" s="1" t="s">
        <v>3457</v>
      </c>
      <c r="B1508" s="1" t="s">
        <v>3458</v>
      </c>
      <c r="C1508" s="1" t="s">
        <v>160</v>
      </c>
      <c r="D1508" s="1" t="s">
        <v>161</v>
      </c>
      <c r="E1508" s="1" t="s">
        <v>30</v>
      </c>
      <c r="F1508" s="1" t="s">
        <v>145</v>
      </c>
      <c r="G1508" s="1" t="s">
        <v>5977</v>
      </c>
      <c r="H1508" s="1" t="s">
        <v>5978</v>
      </c>
      <c r="I1508" s="1" t="s">
        <v>7</v>
      </c>
      <c r="J1508" s="1" t="s">
        <v>5979</v>
      </c>
      <c r="K1508" s="1" t="s">
        <v>135</v>
      </c>
      <c r="L1508" s="1" t="s">
        <v>136</v>
      </c>
      <c r="M1508" s="1" t="s">
        <v>5928</v>
      </c>
      <c r="N1508" s="2">
        <v>151900</v>
      </c>
      <c r="O1508" s="1" t="s">
        <v>38</v>
      </c>
      <c r="P1508" s="2">
        <v>151900</v>
      </c>
      <c r="Q1508" s="1" t="s">
        <v>165</v>
      </c>
      <c r="R1508" s="1" t="s">
        <v>40</v>
      </c>
      <c r="S1508" s="1" t="s">
        <v>54</v>
      </c>
      <c r="T1508" s="1" t="s">
        <v>42</v>
      </c>
      <c r="U1508" s="1" t="s">
        <v>43</v>
      </c>
      <c r="V1508" s="1" t="s">
        <v>55</v>
      </c>
      <c r="W1508" s="1" t="s">
        <v>56</v>
      </c>
      <c r="X1508" s="1" t="s">
        <v>43</v>
      </c>
      <c r="Y1508" s="2" t="s">
        <v>43</v>
      </c>
      <c r="Z1508" s="1" t="s">
        <v>46</v>
      </c>
      <c r="AA1508" s="1" t="s">
        <v>145</v>
      </c>
    </row>
    <row r="1509" spans="1:27" x14ac:dyDescent="0.25">
      <c r="A1509" s="1" t="s">
        <v>572</v>
      </c>
      <c r="B1509" s="1" t="s">
        <v>573</v>
      </c>
      <c r="C1509" s="1" t="s">
        <v>160</v>
      </c>
      <c r="D1509" s="1" t="s">
        <v>161</v>
      </c>
      <c r="E1509" s="1" t="s">
        <v>30</v>
      </c>
      <c r="F1509" s="1" t="s">
        <v>145</v>
      </c>
      <c r="G1509" s="1" t="s">
        <v>574</v>
      </c>
      <c r="H1509" s="1" t="s">
        <v>575</v>
      </c>
      <c r="I1509" s="1" t="s">
        <v>7</v>
      </c>
      <c r="J1509" s="1" t="s">
        <v>576</v>
      </c>
      <c r="K1509" s="1" t="s">
        <v>577</v>
      </c>
      <c r="L1509" s="1" t="s">
        <v>578</v>
      </c>
      <c r="M1509" s="1" t="s">
        <v>37</v>
      </c>
      <c r="N1509" s="2">
        <v>1368</v>
      </c>
      <c r="O1509" s="1" t="s">
        <v>38</v>
      </c>
      <c r="P1509" s="2">
        <v>1368</v>
      </c>
      <c r="Q1509" s="1" t="s">
        <v>39</v>
      </c>
      <c r="R1509" s="1" t="s">
        <v>579</v>
      </c>
      <c r="S1509" s="1" t="s">
        <v>54</v>
      </c>
      <c r="T1509" s="1" t="s">
        <v>42</v>
      </c>
      <c r="U1509" s="1" t="s">
        <v>43</v>
      </c>
      <c r="V1509" s="1" t="s">
        <v>55</v>
      </c>
      <c r="W1509" s="1" t="s">
        <v>56</v>
      </c>
      <c r="X1509" s="1" t="s">
        <v>43</v>
      </c>
      <c r="Y1509" s="2" t="s">
        <v>43</v>
      </c>
      <c r="Z1509" s="1" t="s">
        <v>46</v>
      </c>
      <c r="AA1509" s="1" t="s">
        <v>47</v>
      </c>
    </row>
    <row r="1510" spans="1:27" x14ac:dyDescent="0.25">
      <c r="A1510" s="1" t="s">
        <v>572</v>
      </c>
      <c r="B1510" s="1" t="s">
        <v>573</v>
      </c>
      <c r="C1510" s="1" t="s">
        <v>160</v>
      </c>
      <c r="D1510" s="1" t="s">
        <v>161</v>
      </c>
      <c r="E1510" s="1" t="s">
        <v>30</v>
      </c>
      <c r="F1510" s="1" t="s">
        <v>145</v>
      </c>
      <c r="G1510" s="1" t="s">
        <v>580</v>
      </c>
      <c r="H1510" s="1" t="s">
        <v>581</v>
      </c>
      <c r="I1510" s="1" t="s">
        <v>7</v>
      </c>
      <c r="J1510" s="1" t="s">
        <v>582</v>
      </c>
      <c r="K1510" s="1" t="s">
        <v>583</v>
      </c>
      <c r="L1510" s="1" t="s">
        <v>584</v>
      </c>
      <c r="M1510" s="1" t="s">
        <v>37</v>
      </c>
      <c r="N1510" s="2">
        <v>3232.5</v>
      </c>
      <c r="O1510" s="1" t="s">
        <v>38</v>
      </c>
      <c r="P1510" s="2">
        <v>3232.5</v>
      </c>
      <c r="Q1510" s="1" t="s">
        <v>39</v>
      </c>
      <c r="R1510" s="1" t="s">
        <v>579</v>
      </c>
      <c r="S1510" s="1" t="s">
        <v>54</v>
      </c>
      <c r="T1510" s="1" t="s">
        <v>42</v>
      </c>
      <c r="U1510" s="1" t="s">
        <v>43</v>
      </c>
      <c r="V1510" s="1" t="s">
        <v>55</v>
      </c>
      <c r="W1510" s="1" t="s">
        <v>56</v>
      </c>
      <c r="X1510" s="1" t="s">
        <v>43</v>
      </c>
      <c r="Y1510" s="2" t="s">
        <v>43</v>
      </c>
      <c r="Z1510" s="1" t="s">
        <v>46</v>
      </c>
      <c r="AA1510" s="1" t="s">
        <v>47</v>
      </c>
    </row>
    <row r="1511" spans="1:27" x14ac:dyDescent="0.25">
      <c r="A1511" s="1" t="s">
        <v>572</v>
      </c>
      <c r="B1511" s="1" t="s">
        <v>573</v>
      </c>
      <c r="C1511" s="1" t="s">
        <v>160</v>
      </c>
      <c r="D1511" s="1" t="s">
        <v>161</v>
      </c>
      <c r="E1511" s="1" t="s">
        <v>30</v>
      </c>
      <c r="F1511" s="1" t="s">
        <v>145</v>
      </c>
      <c r="G1511" s="1" t="s">
        <v>585</v>
      </c>
      <c r="H1511" s="1" t="s">
        <v>586</v>
      </c>
      <c r="I1511" s="1" t="s">
        <v>7</v>
      </c>
      <c r="J1511" s="1" t="s">
        <v>582</v>
      </c>
      <c r="K1511" s="1" t="s">
        <v>583</v>
      </c>
      <c r="L1511" s="1" t="s">
        <v>584</v>
      </c>
      <c r="M1511" s="1" t="s">
        <v>37</v>
      </c>
      <c r="N1511" s="2">
        <v>3950</v>
      </c>
      <c r="O1511" s="1" t="s">
        <v>38</v>
      </c>
      <c r="P1511" s="2">
        <v>3950</v>
      </c>
      <c r="Q1511" s="1" t="s">
        <v>39</v>
      </c>
      <c r="R1511" s="1" t="s">
        <v>579</v>
      </c>
      <c r="S1511" s="1" t="s">
        <v>54</v>
      </c>
      <c r="T1511" s="1" t="s">
        <v>42</v>
      </c>
      <c r="U1511" s="1" t="s">
        <v>43</v>
      </c>
      <c r="V1511" s="1" t="s">
        <v>55</v>
      </c>
      <c r="W1511" s="1" t="s">
        <v>56</v>
      </c>
      <c r="X1511" s="1" t="s">
        <v>43</v>
      </c>
      <c r="Y1511" s="2" t="s">
        <v>43</v>
      </c>
      <c r="Z1511" s="1" t="s">
        <v>46</v>
      </c>
      <c r="AA1511" s="1" t="s">
        <v>58</v>
      </c>
    </row>
    <row r="1512" spans="1:27" x14ac:dyDescent="0.25">
      <c r="A1512" s="1" t="s">
        <v>572</v>
      </c>
      <c r="B1512" s="1" t="s">
        <v>573</v>
      </c>
      <c r="C1512" s="1" t="s">
        <v>160</v>
      </c>
      <c r="D1512" s="1" t="s">
        <v>161</v>
      </c>
      <c r="E1512" s="1" t="s">
        <v>30</v>
      </c>
      <c r="F1512" s="1" t="s">
        <v>149</v>
      </c>
      <c r="G1512" s="1" t="s">
        <v>587</v>
      </c>
      <c r="H1512" s="1" t="s">
        <v>588</v>
      </c>
      <c r="I1512" s="1" t="s">
        <v>7</v>
      </c>
      <c r="J1512" s="1" t="s">
        <v>589</v>
      </c>
      <c r="K1512" s="1" t="s">
        <v>52</v>
      </c>
      <c r="L1512" s="1" t="s">
        <v>53</v>
      </c>
      <c r="M1512" s="1" t="s">
        <v>37</v>
      </c>
      <c r="N1512" s="2">
        <v>15000</v>
      </c>
      <c r="O1512" s="1" t="s">
        <v>38</v>
      </c>
      <c r="P1512" s="2">
        <v>15000</v>
      </c>
      <c r="Q1512" s="1" t="s">
        <v>39</v>
      </c>
      <c r="R1512" s="1" t="s">
        <v>40</v>
      </c>
      <c r="S1512" s="1" t="s">
        <v>54</v>
      </c>
      <c r="T1512" s="1" t="s">
        <v>42</v>
      </c>
      <c r="U1512" s="1" t="s">
        <v>43</v>
      </c>
      <c r="V1512" s="1" t="s">
        <v>55</v>
      </c>
      <c r="W1512" s="1" t="s">
        <v>56</v>
      </c>
      <c r="X1512" s="1" t="s">
        <v>43</v>
      </c>
      <c r="Y1512" s="2" t="s">
        <v>43</v>
      </c>
      <c r="Z1512" s="1" t="s">
        <v>46</v>
      </c>
      <c r="AA1512" s="1" t="s">
        <v>57</v>
      </c>
    </row>
    <row r="1513" spans="1:27" x14ac:dyDescent="0.25">
      <c r="A1513" s="1" t="s">
        <v>572</v>
      </c>
      <c r="B1513" s="1" t="s">
        <v>573</v>
      </c>
      <c r="C1513" s="1" t="s">
        <v>160</v>
      </c>
      <c r="D1513" s="1" t="s">
        <v>161</v>
      </c>
      <c r="E1513" s="1" t="s">
        <v>30</v>
      </c>
      <c r="F1513" s="1" t="s">
        <v>149</v>
      </c>
      <c r="G1513" s="1" t="s">
        <v>590</v>
      </c>
      <c r="H1513" s="1" t="s">
        <v>591</v>
      </c>
      <c r="I1513" s="1" t="s">
        <v>7</v>
      </c>
      <c r="J1513" s="1" t="s">
        <v>592</v>
      </c>
      <c r="K1513" s="1" t="s">
        <v>81</v>
      </c>
      <c r="L1513" s="1" t="s">
        <v>82</v>
      </c>
      <c r="M1513" s="1" t="s">
        <v>37</v>
      </c>
      <c r="N1513" s="2">
        <v>3011</v>
      </c>
      <c r="O1513" s="1" t="s">
        <v>38</v>
      </c>
      <c r="P1513" s="2">
        <v>3011</v>
      </c>
      <c r="Q1513" s="1" t="s">
        <v>39</v>
      </c>
      <c r="R1513" s="1" t="s">
        <v>579</v>
      </c>
      <c r="S1513" s="1" t="s">
        <v>54</v>
      </c>
      <c r="T1513" s="1" t="s">
        <v>42</v>
      </c>
      <c r="U1513" s="1" t="s">
        <v>43</v>
      </c>
      <c r="V1513" s="1" t="s">
        <v>44</v>
      </c>
      <c r="W1513" s="1" t="s">
        <v>45</v>
      </c>
      <c r="X1513" s="1" t="s">
        <v>43</v>
      </c>
      <c r="Y1513" s="2" t="s">
        <v>43</v>
      </c>
      <c r="Z1513" s="1" t="s">
        <v>46</v>
      </c>
      <c r="AA1513" s="1" t="s">
        <v>155</v>
      </c>
    </row>
    <row r="1514" spans="1:27" x14ac:dyDescent="0.25">
      <c r="A1514" s="1" t="s">
        <v>572</v>
      </c>
      <c r="B1514" s="1" t="s">
        <v>573</v>
      </c>
      <c r="C1514" s="1" t="s">
        <v>160</v>
      </c>
      <c r="D1514" s="1" t="s">
        <v>161</v>
      </c>
      <c r="E1514" s="1" t="s">
        <v>30</v>
      </c>
      <c r="F1514" s="1" t="s">
        <v>149</v>
      </c>
      <c r="G1514" s="1" t="s">
        <v>593</v>
      </c>
      <c r="H1514" s="1" t="s">
        <v>594</v>
      </c>
      <c r="I1514" s="1" t="s">
        <v>7</v>
      </c>
      <c r="J1514" s="1" t="s">
        <v>595</v>
      </c>
      <c r="K1514" s="1" t="s">
        <v>596</v>
      </c>
      <c r="L1514" s="1" t="s">
        <v>597</v>
      </c>
      <c r="M1514" s="1" t="s">
        <v>37</v>
      </c>
      <c r="N1514" s="2">
        <v>32000</v>
      </c>
      <c r="O1514" s="1" t="s">
        <v>38</v>
      </c>
      <c r="P1514" s="2">
        <v>32000</v>
      </c>
      <c r="Q1514" s="1" t="s">
        <v>39</v>
      </c>
      <c r="R1514" s="1" t="s">
        <v>579</v>
      </c>
      <c r="S1514" s="1" t="s">
        <v>41</v>
      </c>
      <c r="T1514" s="1" t="s">
        <v>42</v>
      </c>
      <c r="U1514" s="1" t="s">
        <v>43</v>
      </c>
      <c r="V1514" s="1" t="s">
        <v>55</v>
      </c>
      <c r="W1514" s="1" t="s">
        <v>56</v>
      </c>
      <c r="X1514" s="1" t="s">
        <v>43</v>
      </c>
      <c r="Y1514" s="2" t="s">
        <v>43</v>
      </c>
      <c r="Z1514" s="1" t="s">
        <v>46</v>
      </c>
      <c r="AA1514" s="1" t="s">
        <v>174</v>
      </c>
    </row>
    <row r="1515" spans="1:27" x14ac:dyDescent="0.25">
      <c r="A1515" s="1" t="s">
        <v>572</v>
      </c>
      <c r="B1515" s="1" t="s">
        <v>573</v>
      </c>
      <c r="C1515" s="1" t="s">
        <v>160</v>
      </c>
      <c r="D1515" s="1" t="s">
        <v>161</v>
      </c>
      <c r="E1515" s="1" t="s">
        <v>30</v>
      </c>
      <c r="F1515" s="1" t="s">
        <v>57</v>
      </c>
      <c r="G1515" s="1" t="s">
        <v>598</v>
      </c>
      <c r="H1515" s="1" t="s">
        <v>599</v>
      </c>
      <c r="I1515" s="1" t="s">
        <v>7</v>
      </c>
      <c r="J1515" s="1" t="s">
        <v>600</v>
      </c>
      <c r="K1515" s="1" t="s">
        <v>52</v>
      </c>
      <c r="L1515" s="1" t="s">
        <v>53</v>
      </c>
      <c r="M1515" s="1" t="s">
        <v>37</v>
      </c>
      <c r="N1515" s="2">
        <v>25500</v>
      </c>
      <c r="O1515" s="1" t="s">
        <v>38</v>
      </c>
      <c r="P1515" s="2">
        <v>25500</v>
      </c>
      <c r="Q1515" s="1" t="s">
        <v>39</v>
      </c>
      <c r="R1515" s="1" t="s">
        <v>40</v>
      </c>
      <c r="S1515" s="1" t="s">
        <v>54</v>
      </c>
      <c r="T1515" s="1" t="s">
        <v>42</v>
      </c>
      <c r="U1515" s="1" t="s">
        <v>43</v>
      </c>
      <c r="V1515" s="1" t="s">
        <v>55</v>
      </c>
      <c r="W1515" s="1" t="s">
        <v>56</v>
      </c>
      <c r="X1515" s="1" t="s">
        <v>43</v>
      </c>
      <c r="Y1515" s="2" t="s">
        <v>43</v>
      </c>
      <c r="Z1515" s="1" t="s">
        <v>46</v>
      </c>
      <c r="AA1515" s="1" t="s">
        <v>57</v>
      </c>
    </row>
    <row r="1516" spans="1:27" x14ac:dyDescent="0.25">
      <c r="A1516" s="1" t="s">
        <v>572</v>
      </c>
      <c r="B1516" s="1" t="s">
        <v>573</v>
      </c>
      <c r="C1516" s="1" t="s">
        <v>160</v>
      </c>
      <c r="D1516" s="1" t="s">
        <v>161</v>
      </c>
      <c r="E1516" s="1" t="s">
        <v>30</v>
      </c>
      <c r="F1516" s="1" t="s">
        <v>47</v>
      </c>
      <c r="G1516" s="1" t="s">
        <v>601</v>
      </c>
      <c r="H1516" s="1" t="s">
        <v>602</v>
      </c>
      <c r="I1516" s="1" t="s">
        <v>7</v>
      </c>
      <c r="J1516" s="1" t="s">
        <v>603</v>
      </c>
      <c r="K1516" s="1" t="s">
        <v>62</v>
      </c>
      <c r="L1516" s="1" t="s">
        <v>63</v>
      </c>
      <c r="M1516" s="1" t="s">
        <v>37</v>
      </c>
      <c r="N1516" s="2">
        <v>60000</v>
      </c>
      <c r="O1516" s="1" t="s">
        <v>38</v>
      </c>
      <c r="P1516" s="2">
        <v>60000</v>
      </c>
      <c r="Q1516" s="1" t="s">
        <v>83</v>
      </c>
      <c r="R1516" s="1" t="s">
        <v>40</v>
      </c>
      <c r="S1516" s="1" t="s">
        <v>54</v>
      </c>
      <c r="T1516" s="1" t="s">
        <v>42</v>
      </c>
      <c r="U1516" s="1" t="s">
        <v>43</v>
      </c>
      <c r="V1516" s="1" t="s">
        <v>55</v>
      </c>
      <c r="W1516" s="1" t="s">
        <v>56</v>
      </c>
      <c r="X1516" s="1" t="s">
        <v>43</v>
      </c>
      <c r="Y1516" s="2" t="s">
        <v>43</v>
      </c>
      <c r="Z1516" s="1" t="s">
        <v>46</v>
      </c>
      <c r="AA1516" s="1" t="s">
        <v>47</v>
      </c>
    </row>
    <row r="1517" spans="1:27" x14ac:dyDescent="0.25">
      <c r="A1517" s="1" t="s">
        <v>572</v>
      </c>
      <c r="B1517" s="1" t="s">
        <v>573</v>
      </c>
      <c r="C1517" s="1" t="s">
        <v>160</v>
      </c>
      <c r="D1517" s="1" t="s">
        <v>161</v>
      </c>
      <c r="E1517" s="1" t="s">
        <v>30</v>
      </c>
      <c r="F1517" s="1" t="s">
        <v>47</v>
      </c>
      <c r="G1517" s="1" t="s">
        <v>604</v>
      </c>
      <c r="H1517" s="1" t="s">
        <v>605</v>
      </c>
      <c r="I1517" s="1" t="s">
        <v>7</v>
      </c>
      <c r="J1517" s="1" t="s">
        <v>606</v>
      </c>
      <c r="K1517" s="1" t="s">
        <v>81</v>
      </c>
      <c r="L1517" s="1" t="s">
        <v>82</v>
      </c>
      <c r="M1517" s="1" t="s">
        <v>37</v>
      </c>
      <c r="N1517" s="2">
        <v>532</v>
      </c>
      <c r="O1517" s="1" t="s">
        <v>38</v>
      </c>
      <c r="P1517" s="2">
        <v>532</v>
      </c>
      <c r="Q1517" s="1" t="s">
        <v>39</v>
      </c>
      <c r="R1517" s="1" t="s">
        <v>579</v>
      </c>
      <c r="S1517" s="1" t="s">
        <v>54</v>
      </c>
      <c r="T1517" s="1" t="s">
        <v>42</v>
      </c>
      <c r="U1517" s="1" t="s">
        <v>43</v>
      </c>
      <c r="V1517" s="1" t="s">
        <v>55</v>
      </c>
      <c r="W1517" s="1" t="s">
        <v>56</v>
      </c>
      <c r="X1517" s="1" t="s">
        <v>43</v>
      </c>
      <c r="Y1517" s="2" t="s">
        <v>43</v>
      </c>
      <c r="Z1517" s="1" t="s">
        <v>46</v>
      </c>
      <c r="AA1517" s="1" t="s">
        <v>155</v>
      </c>
    </row>
    <row r="1518" spans="1:27" x14ac:dyDescent="0.25">
      <c r="A1518" s="1" t="s">
        <v>572</v>
      </c>
      <c r="B1518" s="1" t="s">
        <v>573</v>
      </c>
      <c r="C1518" s="1" t="s">
        <v>160</v>
      </c>
      <c r="D1518" s="1" t="s">
        <v>161</v>
      </c>
      <c r="E1518" s="1" t="s">
        <v>30</v>
      </c>
      <c r="F1518" s="1" t="s">
        <v>58</v>
      </c>
      <c r="G1518" s="1" t="s">
        <v>607</v>
      </c>
      <c r="H1518" s="1" t="s">
        <v>608</v>
      </c>
      <c r="I1518" s="1" t="s">
        <v>7</v>
      </c>
      <c r="J1518" s="1" t="s">
        <v>609</v>
      </c>
      <c r="K1518" s="1" t="s">
        <v>610</v>
      </c>
      <c r="L1518" s="1" t="s">
        <v>611</v>
      </c>
      <c r="M1518" s="1" t="s">
        <v>37</v>
      </c>
      <c r="N1518" s="2">
        <v>36000</v>
      </c>
      <c r="O1518" s="1" t="s">
        <v>38</v>
      </c>
      <c r="P1518" s="2">
        <v>36000</v>
      </c>
      <c r="Q1518" s="1" t="s">
        <v>83</v>
      </c>
      <c r="R1518" s="1" t="s">
        <v>40</v>
      </c>
      <c r="S1518" s="1" t="s">
        <v>54</v>
      </c>
      <c r="T1518" s="1" t="s">
        <v>42</v>
      </c>
      <c r="U1518" s="1" t="s">
        <v>43</v>
      </c>
      <c r="V1518" s="1" t="s">
        <v>55</v>
      </c>
      <c r="W1518" s="1" t="s">
        <v>56</v>
      </c>
      <c r="X1518" s="1" t="s">
        <v>43</v>
      </c>
      <c r="Y1518" s="2" t="s">
        <v>43</v>
      </c>
      <c r="Z1518" s="1" t="s">
        <v>46</v>
      </c>
      <c r="AA1518" s="1" t="s">
        <v>58</v>
      </c>
    </row>
    <row r="1519" spans="1:27" x14ac:dyDescent="0.25">
      <c r="A1519" s="1" t="s">
        <v>572</v>
      </c>
      <c r="B1519" s="1" t="s">
        <v>573</v>
      </c>
      <c r="C1519" s="1" t="s">
        <v>160</v>
      </c>
      <c r="D1519" s="1" t="s">
        <v>161</v>
      </c>
      <c r="E1519" s="1" t="s">
        <v>30</v>
      </c>
      <c r="F1519" s="1" t="s">
        <v>58</v>
      </c>
      <c r="G1519" s="1" t="s">
        <v>612</v>
      </c>
      <c r="H1519" s="1" t="s">
        <v>613</v>
      </c>
      <c r="I1519" s="1" t="s">
        <v>7</v>
      </c>
      <c r="J1519" s="1" t="s">
        <v>614</v>
      </c>
      <c r="K1519" s="1" t="s">
        <v>615</v>
      </c>
      <c r="L1519" s="1" t="s">
        <v>616</v>
      </c>
      <c r="M1519" s="1" t="s">
        <v>37</v>
      </c>
      <c r="N1519" s="2">
        <v>1817845.28</v>
      </c>
      <c r="O1519" s="1" t="s">
        <v>108</v>
      </c>
      <c r="P1519" s="2">
        <v>1095591.74</v>
      </c>
      <c r="Q1519" s="1" t="s">
        <v>83</v>
      </c>
      <c r="R1519" s="1" t="s">
        <v>264</v>
      </c>
      <c r="S1519" s="1" t="s">
        <v>54</v>
      </c>
      <c r="T1519" s="1" t="s">
        <v>42</v>
      </c>
      <c r="U1519" s="1" t="s">
        <v>43</v>
      </c>
      <c r="V1519" s="1" t="s">
        <v>44</v>
      </c>
      <c r="W1519" s="1" t="s">
        <v>45</v>
      </c>
      <c r="X1519" s="1" t="s">
        <v>43</v>
      </c>
      <c r="Y1519" s="2" t="s">
        <v>43</v>
      </c>
      <c r="Z1519" s="1" t="s">
        <v>46</v>
      </c>
      <c r="AA1519" s="1" t="s">
        <v>58</v>
      </c>
    </row>
    <row r="1520" spans="1:27" x14ac:dyDescent="0.25">
      <c r="A1520" s="1" t="s">
        <v>572</v>
      </c>
      <c r="B1520" s="1" t="s">
        <v>573</v>
      </c>
      <c r="C1520" s="1" t="s">
        <v>160</v>
      </c>
      <c r="D1520" s="1" t="s">
        <v>161</v>
      </c>
      <c r="E1520" s="1" t="s">
        <v>30</v>
      </c>
      <c r="F1520" s="1" t="s">
        <v>58</v>
      </c>
      <c r="G1520" s="1" t="s">
        <v>612</v>
      </c>
      <c r="H1520" s="1" t="s">
        <v>617</v>
      </c>
      <c r="I1520" s="1" t="s">
        <v>7</v>
      </c>
      <c r="J1520" s="1" t="s">
        <v>614</v>
      </c>
      <c r="K1520" s="1" t="s">
        <v>615</v>
      </c>
      <c r="L1520" s="1" t="s">
        <v>616</v>
      </c>
      <c r="M1520" s="1" t="s">
        <v>37</v>
      </c>
      <c r="N1520" s="2">
        <v>1817845.28</v>
      </c>
      <c r="O1520" s="1" t="s">
        <v>108</v>
      </c>
      <c r="P1520" s="2">
        <v>722253.54</v>
      </c>
      <c r="Q1520" s="1" t="s">
        <v>83</v>
      </c>
      <c r="R1520" s="1" t="s">
        <v>264</v>
      </c>
      <c r="S1520" s="1" t="s">
        <v>54</v>
      </c>
      <c r="T1520" s="1" t="s">
        <v>42</v>
      </c>
      <c r="U1520" s="1" t="s">
        <v>43</v>
      </c>
      <c r="V1520" s="1" t="s">
        <v>44</v>
      </c>
      <c r="W1520" s="1" t="s">
        <v>45</v>
      </c>
      <c r="X1520" s="1" t="s">
        <v>43</v>
      </c>
      <c r="Y1520" s="2" t="s">
        <v>43</v>
      </c>
      <c r="Z1520" s="1" t="s">
        <v>46</v>
      </c>
      <c r="AA1520" s="1" t="s">
        <v>58</v>
      </c>
    </row>
    <row r="1521" spans="1:27" x14ac:dyDescent="0.25">
      <c r="A1521" s="1" t="s">
        <v>572</v>
      </c>
      <c r="B1521" s="1" t="s">
        <v>573</v>
      </c>
      <c r="C1521" s="1" t="s">
        <v>160</v>
      </c>
      <c r="D1521" s="1" t="s">
        <v>161</v>
      </c>
      <c r="E1521" s="1" t="s">
        <v>30</v>
      </c>
      <c r="F1521" s="1" t="s">
        <v>58</v>
      </c>
      <c r="G1521" s="1" t="s">
        <v>618</v>
      </c>
      <c r="H1521" s="1" t="s">
        <v>619</v>
      </c>
      <c r="I1521" s="1" t="s">
        <v>7</v>
      </c>
      <c r="J1521" s="1" t="s">
        <v>582</v>
      </c>
      <c r="K1521" s="1" t="s">
        <v>583</v>
      </c>
      <c r="L1521" s="1" t="s">
        <v>584</v>
      </c>
      <c r="M1521" s="1" t="s">
        <v>37</v>
      </c>
      <c r="N1521" s="2">
        <v>4019</v>
      </c>
      <c r="O1521" s="1" t="s">
        <v>38</v>
      </c>
      <c r="P1521" s="2">
        <v>4019</v>
      </c>
      <c r="Q1521" s="1" t="s">
        <v>39</v>
      </c>
      <c r="R1521" s="1" t="s">
        <v>579</v>
      </c>
      <c r="S1521" s="1" t="s">
        <v>54</v>
      </c>
      <c r="T1521" s="1" t="s">
        <v>42</v>
      </c>
      <c r="U1521" s="1" t="s">
        <v>43</v>
      </c>
      <c r="V1521" s="1" t="s">
        <v>55</v>
      </c>
      <c r="W1521" s="1" t="s">
        <v>56</v>
      </c>
      <c r="X1521" s="1" t="s">
        <v>43</v>
      </c>
      <c r="Y1521" s="2" t="s">
        <v>43</v>
      </c>
      <c r="Z1521" s="1" t="s">
        <v>46</v>
      </c>
      <c r="AA1521" s="1" t="s">
        <v>273</v>
      </c>
    </row>
    <row r="1522" spans="1:27" x14ac:dyDescent="0.25">
      <c r="A1522" s="1" t="s">
        <v>572</v>
      </c>
      <c r="B1522" s="1" t="s">
        <v>573</v>
      </c>
      <c r="C1522" s="1" t="s">
        <v>160</v>
      </c>
      <c r="D1522" s="1" t="s">
        <v>161</v>
      </c>
      <c r="E1522" s="1" t="s">
        <v>30</v>
      </c>
      <c r="F1522" s="1" t="s">
        <v>155</v>
      </c>
      <c r="G1522" s="1" t="s">
        <v>620</v>
      </c>
      <c r="H1522" s="1" t="s">
        <v>621</v>
      </c>
      <c r="I1522" s="1" t="s">
        <v>7</v>
      </c>
      <c r="J1522" s="1" t="s">
        <v>614</v>
      </c>
      <c r="K1522" s="1" t="s">
        <v>615</v>
      </c>
      <c r="L1522" s="1" t="s">
        <v>616</v>
      </c>
      <c r="M1522" s="1" t="s">
        <v>37</v>
      </c>
      <c r="N1522" s="2">
        <v>1817845.28</v>
      </c>
      <c r="O1522" s="1" t="s">
        <v>108</v>
      </c>
      <c r="P1522" s="2">
        <v>1095591.74</v>
      </c>
      <c r="Q1522" s="1" t="s">
        <v>83</v>
      </c>
      <c r="R1522" s="1" t="s">
        <v>264</v>
      </c>
      <c r="S1522" s="1" t="s">
        <v>54</v>
      </c>
      <c r="T1522" s="1" t="s">
        <v>42</v>
      </c>
      <c r="U1522" s="1" t="s">
        <v>43</v>
      </c>
      <c r="V1522" s="1" t="s">
        <v>44</v>
      </c>
      <c r="W1522" s="1" t="s">
        <v>45</v>
      </c>
      <c r="X1522" s="1" t="s">
        <v>43</v>
      </c>
      <c r="Y1522" s="2" t="s">
        <v>43</v>
      </c>
      <c r="Z1522" s="1" t="s">
        <v>46</v>
      </c>
      <c r="AA1522" s="1" t="s">
        <v>155</v>
      </c>
    </row>
    <row r="1523" spans="1:27" x14ac:dyDescent="0.25">
      <c r="A1523" s="1" t="s">
        <v>572</v>
      </c>
      <c r="B1523" s="1" t="s">
        <v>573</v>
      </c>
      <c r="C1523" s="1" t="s">
        <v>160</v>
      </c>
      <c r="D1523" s="1" t="s">
        <v>161</v>
      </c>
      <c r="E1523" s="1" t="s">
        <v>30</v>
      </c>
      <c r="F1523" s="1" t="s">
        <v>155</v>
      </c>
      <c r="G1523" s="1" t="s">
        <v>620</v>
      </c>
      <c r="H1523" s="1" t="s">
        <v>622</v>
      </c>
      <c r="I1523" s="1" t="s">
        <v>7</v>
      </c>
      <c r="J1523" s="1" t="s">
        <v>614</v>
      </c>
      <c r="K1523" s="1" t="s">
        <v>615</v>
      </c>
      <c r="L1523" s="1" t="s">
        <v>616</v>
      </c>
      <c r="M1523" s="1" t="s">
        <v>37</v>
      </c>
      <c r="N1523" s="2">
        <v>1817845.28</v>
      </c>
      <c r="O1523" s="1" t="s">
        <v>108</v>
      </c>
      <c r="P1523" s="2">
        <v>722253.54</v>
      </c>
      <c r="Q1523" s="1" t="s">
        <v>83</v>
      </c>
      <c r="R1523" s="1" t="s">
        <v>264</v>
      </c>
      <c r="S1523" s="1" t="s">
        <v>54</v>
      </c>
      <c r="T1523" s="1" t="s">
        <v>42</v>
      </c>
      <c r="U1523" s="1" t="s">
        <v>43</v>
      </c>
      <c r="V1523" s="1" t="s">
        <v>44</v>
      </c>
      <c r="W1523" s="1" t="s">
        <v>45</v>
      </c>
      <c r="X1523" s="1" t="s">
        <v>43</v>
      </c>
      <c r="Y1523" s="2" t="s">
        <v>43</v>
      </c>
      <c r="Z1523" s="1" t="s">
        <v>46</v>
      </c>
      <c r="AA1523" s="1" t="s">
        <v>155</v>
      </c>
    </row>
    <row r="1524" spans="1:27" x14ac:dyDescent="0.25">
      <c r="A1524" s="1" t="s">
        <v>572</v>
      </c>
      <c r="B1524" s="1" t="s">
        <v>573</v>
      </c>
      <c r="C1524" s="1" t="s">
        <v>160</v>
      </c>
      <c r="D1524" s="1" t="s">
        <v>161</v>
      </c>
      <c r="E1524" s="1" t="s">
        <v>30</v>
      </c>
      <c r="F1524" s="1" t="s">
        <v>131</v>
      </c>
      <c r="G1524" s="1" t="s">
        <v>623</v>
      </c>
      <c r="H1524" s="1" t="s">
        <v>624</v>
      </c>
      <c r="I1524" s="1" t="s">
        <v>7</v>
      </c>
      <c r="J1524" s="1" t="s">
        <v>582</v>
      </c>
      <c r="K1524" s="1" t="s">
        <v>583</v>
      </c>
      <c r="L1524" s="1" t="s">
        <v>584</v>
      </c>
      <c r="M1524" s="1" t="s">
        <v>37</v>
      </c>
      <c r="N1524" s="2">
        <v>781</v>
      </c>
      <c r="O1524" s="1" t="s">
        <v>38</v>
      </c>
      <c r="P1524" s="2">
        <v>781</v>
      </c>
      <c r="Q1524" s="1" t="s">
        <v>39</v>
      </c>
      <c r="R1524" s="1" t="s">
        <v>579</v>
      </c>
      <c r="S1524" s="1" t="s">
        <v>54</v>
      </c>
      <c r="T1524" s="1" t="s">
        <v>42</v>
      </c>
      <c r="U1524" s="1" t="s">
        <v>43</v>
      </c>
      <c r="V1524" s="1" t="s">
        <v>55</v>
      </c>
      <c r="W1524" s="1" t="s">
        <v>56</v>
      </c>
      <c r="X1524" s="1" t="s">
        <v>43</v>
      </c>
      <c r="Y1524" s="2" t="s">
        <v>43</v>
      </c>
      <c r="Z1524" s="1" t="s">
        <v>46</v>
      </c>
      <c r="AA1524" s="1" t="s">
        <v>64</v>
      </c>
    </row>
    <row r="1525" spans="1:27" x14ac:dyDescent="0.25">
      <c r="A1525" s="1" t="s">
        <v>572</v>
      </c>
      <c r="B1525" s="1" t="s">
        <v>573</v>
      </c>
      <c r="C1525" s="1" t="s">
        <v>160</v>
      </c>
      <c r="D1525" s="1" t="s">
        <v>161</v>
      </c>
      <c r="E1525" s="1" t="s">
        <v>30</v>
      </c>
      <c r="F1525" s="1" t="s">
        <v>174</v>
      </c>
      <c r="G1525" s="1" t="s">
        <v>625</v>
      </c>
      <c r="H1525" s="1" t="s">
        <v>626</v>
      </c>
      <c r="I1525" s="1" t="s">
        <v>7</v>
      </c>
      <c r="J1525" s="1" t="s">
        <v>582</v>
      </c>
      <c r="K1525" s="1" t="s">
        <v>583</v>
      </c>
      <c r="L1525" s="1" t="s">
        <v>584</v>
      </c>
      <c r="M1525" s="1" t="s">
        <v>37</v>
      </c>
      <c r="N1525" s="2">
        <v>3792.8</v>
      </c>
      <c r="O1525" s="1" t="s">
        <v>38</v>
      </c>
      <c r="P1525" s="2">
        <v>3792.8</v>
      </c>
      <c r="Q1525" s="1" t="s">
        <v>39</v>
      </c>
      <c r="R1525" s="1" t="s">
        <v>579</v>
      </c>
      <c r="S1525" s="1" t="s">
        <v>54</v>
      </c>
      <c r="T1525" s="1" t="s">
        <v>42</v>
      </c>
      <c r="U1525" s="1" t="s">
        <v>43</v>
      </c>
      <c r="V1525" s="1" t="s">
        <v>55</v>
      </c>
      <c r="W1525" s="1" t="s">
        <v>56</v>
      </c>
      <c r="X1525" s="1" t="s">
        <v>43</v>
      </c>
      <c r="Y1525" s="2" t="s">
        <v>43</v>
      </c>
      <c r="Z1525" s="1" t="s">
        <v>46</v>
      </c>
      <c r="AA1525" s="1" t="s">
        <v>69</v>
      </c>
    </row>
    <row r="1526" spans="1:27" x14ac:dyDescent="0.25">
      <c r="A1526" s="1" t="s">
        <v>572</v>
      </c>
      <c r="B1526" s="1" t="s">
        <v>573</v>
      </c>
      <c r="C1526" s="1" t="s">
        <v>160</v>
      </c>
      <c r="D1526" s="1" t="s">
        <v>161</v>
      </c>
      <c r="E1526" s="1" t="s">
        <v>30</v>
      </c>
      <c r="F1526" s="1" t="s">
        <v>112</v>
      </c>
      <c r="G1526" s="1" t="s">
        <v>627</v>
      </c>
      <c r="H1526" s="1" t="s">
        <v>628</v>
      </c>
      <c r="I1526" s="1" t="s">
        <v>7</v>
      </c>
      <c r="J1526" s="1" t="s">
        <v>629</v>
      </c>
      <c r="K1526" s="1" t="s">
        <v>630</v>
      </c>
      <c r="L1526" s="1" t="s">
        <v>631</v>
      </c>
      <c r="M1526" s="1" t="s">
        <v>37</v>
      </c>
      <c r="N1526" s="2">
        <v>841.2</v>
      </c>
      <c r="O1526" s="1" t="s">
        <v>38</v>
      </c>
      <c r="P1526" s="2">
        <v>841.2</v>
      </c>
      <c r="Q1526" s="1" t="s">
        <v>39</v>
      </c>
      <c r="R1526" s="1" t="s">
        <v>579</v>
      </c>
      <c r="S1526" s="1" t="s">
        <v>41</v>
      </c>
      <c r="T1526" s="1" t="s">
        <v>42</v>
      </c>
      <c r="U1526" s="1" t="s">
        <v>43</v>
      </c>
      <c r="V1526" s="1" t="s">
        <v>44</v>
      </c>
      <c r="W1526" s="1" t="s">
        <v>45</v>
      </c>
      <c r="X1526" s="1" t="s">
        <v>43</v>
      </c>
      <c r="Y1526" s="2" t="s">
        <v>43</v>
      </c>
      <c r="Z1526" s="1" t="s">
        <v>46</v>
      </c>
      <c r="AA1526" s="1" t="s">
        <v>289</v>
      </c>
    </row>
    <row r="1527" spans="1:27" x14ac:dyDescent="0.25">
      <c r="A1527" s="1" t="s">
        <v>572</v>
      </c>
      <c r="B1527" s="1" t="s">
        <v>573</v>
      </c>
      <c r="C1527" s="1" t="s">
        <v>160</v>
      </c>
      <c r="D1527" s="1" t="s">
        <v>161</v>
      </c>
      <c r="E1527" s="1" t="s">
        <v>30</v>
      </c>
      <c r="F1527" s="1" t="s">
        <v>265</v>
      </c>
      <c r="G1527" s="1" t="s">
        <v>632</v>
      </c>
      <c r="H1527" s="1" t="s">
        <v>633</v>
      </c>
      <c r="I1527" s="1" t="s">
        <v>7</v>
      </c>
      <c r="J1527" s="1" t="s">
        <v>634</v>
      </c>
      <c r="K1527" s="1" t="s">
        <v>363</v>
      </c>
      <c r="L1527" s="1" t="s">
        <v>364</v>
      </c>
      <c r="M1527" s="1" t="s">
        <v>37</v>
      </c>
      <c r="N1527" s="2">
        <v>50000</v>
      </c>
      <c r="O1527" s="1" t="s">
        <v>38</v>
      </c>
      <c r="P1527" s="2">
        <v>50000</v>
      </c>
      <c r="Q1527" s="1" t="s">
        <v>83</v>
      </c>
      <c r="R1527" s="1" t="s">
        <v>40</v>
      </c>
      <c r="S1527" s="1" t="s">
        <v>54</v>
      </c>
      <c r="T1527" s="1" t="s">
        <v>42</v>
      </c>
      <c r="U1527" s="1" t="s">
        <v>43</v>
      </c>
      <c r="V1527" s="1" t="s">
        <v>55</v>
      </c>
      <c r="W1527" s="1" t="s">
        <v>56</v>
      </c>
      <c r="X1527" s="1" t="s">
        <v>43</v>
      </c>
      <c r="Y1527" s="2" t="s">
        <v>43</v>
      </c>
      <c r="Z1527" s="1" t="s">
        <v>46</v>
      </c>
      <c r="AA1527" s="1" t="s">
        <v>265</v>
      </c>
    </row>
    <row r="1528" spans="1:27" x14ac:dyDescent="0.25">
      <c r="A1528" s="1" t="s">
        <v>572</v>
      </c>
      <c r="B1528" s="1" t="s">
        <v>573</v>
      </c>
      <c r="C1528" s="1" t="s">
        <v>160</v>
      </c>
      <c r="D1528" s="1" t="s">
        <v>161</v>
      </c>
      <c r="E1528" s="1" t="s">
        <v>30</v>
      </c>
      <c r="F1528" s="1" t="s">
        <v>265</v>
      </c>
      <c r="G1528" s="1" t="s">
        <v>635</v>
      </c>
      <c r="H1528" s="1" t="s">
        <v>636</v>
      </c>
      <c r="I1528" s="1" t="s">
        <v>7</v>
      </c>
      <c r="J1528" s="1" t="s">
        <v>582</v>
      </c>
      <c r="K1528" s="1" t="s">
        <v>583</v>
      </c>
      <c r="L1528" s="1" t="s">
        <v>584</v>
      </c>
      <c r="M1528" s="1" t="s">
        <v>37</v>
      </c>
      <c r="N1528" s="2">
        <v>2714</v>
      </c>
      <c r="O1528" s="1" t="s">
        <v>38</v>
      </c>
      <c r="P1528" s="2">
        <v>2714</v>
      </c>
      <c r="Q1528" s="1" t="s">
        <v>39</v>
      </c>
      <c r="R1528" s="1" t="s">
        <v>579</v>
      </c>
      <c r="S1528" s="1" t="s">
        <v>54</v>
      </c>
      <c r="T1528" s="1" t="s">
        <v>42</v>
      </c>
      <c r="U1528" s="1" t="s">
        <v>43</v>
      </c>
      <c r="V1528" s="1" t="s">
        <v>55</v>
      </c>
      <c r="W1528" s="1" t="s">
        <v>56</v>
      </c>
      <c r="X1528" s="1" t="s">
        <v>43</v>
      </c>
      <c r="Y1528" s="2" t="s">
        <v>43</v>
      </c>
      <c r="Z1528" s="1" t="s">
        <v>46</v>
      </c>
      <c r="AA1528" s="1" t="s">
        <v>183</v>
      </c>
    </row>
    <row r="1529" spans="1:27" x14ac:dyDescent="0.25">
      <c r="A1529" s="1" t="s">
        <v>572</v>
      </c>
      <c r="B1529" s="1" t="s">
        <v>573</v>
      </c>
      <c r="C1529" s="1" t="s">
        <v>160</v>
      </c>
      <c r="D1529" s="1" t="s">
        <v>161</v>
      </c>
      <c r="E1529" s="1" t="s">
        <v>30</v>
      </c>
      <c r="F1529" s="1" t="s">
        <v>183</v>
      </c>
      <c r="G1529" s="1" t="s">
        <v>637</v>
      </c>
      <c r="H1529" s="1" t="s">
        <v>638</v>
      </c>
      <c r="I1529" s="1" t="s">
        <v>7</v>
      </c>
      <c r="J1529" s="1" t="s">
        <v>639</v>
      </c>
      <c r="K1529" s="1" t="s">
        <v>363</v>
      </c>
      <c r="L1529" s="1" t="s">
        <v>364</v>
      </c>
      <c r="M1529" s="1" t="s">
        <v>37</v>
      </c>
      <c r="N1529" s="2">
        <v>25000</v>
      </c>
      <c r="O1529" s="1" t="s">
        <v>38</v>
      </c>
      <c r="P1529" s="2">
        <v>25000</v>
      </c>
      <c r="Q1529" s="1" t="s">
        <v>83</v>
      </c>
      <c r="R1529" s="1" t="s">
        <v>40</v>
      </c>
      <c r="S1529" s="1" t="s">
        <v>54</v>
      </c>
      <c r="T1529" s="1" t="s">
        <v>42</v>
      </c>
      <c r="U1529" s="1" t="s">
        <v>43</v>
      </c>
      <c r="V1529" s="1" t="s">
        <v>55</v>
      </c>
      <c r="W1529" s="1" t="s">
        <v>56</v>
      </c>
      <c r="X1529" s="1" t="s">
        <v>43</v>
      </c>
      <c r="Y1529" s="2" t="s">
        <v>43</v>
      </c>
      <c r="Z1529" s="1" t="s">
        <v>46</v>
      </c>
      <c r="AA1529" s="1" t="s">
        <v>183</v>
      </c>
    </row>
    <row r="1530" spans="1:27" x14ac:dyDescent="0.25">
      <c r="A1530" s="1" t="s">
        <v>572</v>
      </c>
      <c r="B1530" s="1" t="s">
        <v>573</v>
      </c>
      <c r="C1530" s="1" t="s">
        <v>160</v>
      </c>
      <c r="D1530" s="1" t="s">
        <v>161</v>
      </c>
      <c r="E1530" s="1" t="s">
        <v>30</v>
      </c>
      <c r="F1530" s="1" t="s">
        <v>324</v>
      </c>
      <c r="G1530" s="1" t="s">
        <v>640</v>
      </c>
      <c r="H1530" s="1" t="s">
        <v>641</v>
      </c>
      <c r="I1530" s="1" t="s">
        <v>7</v>
      </c>
      <c r="J1530" s="1" t="s">
        <v>642</v>
      </c>
      <c r="K1530" s="1" t="s">
        <v>256</v>
      </c>
      <c r="L1530" s="1" t="s">
        <v>257</v>
      </c>
      <c r="M1530" s="1" t="s">
        <v>37</v>
      </c>
      <c r="N1530" s="2">
        <v>44423</v>
      </c>
      <c r="O1530" s="1" t="s">
        <v>38</v>
      </c>
      <c r="P1530" s="2">
        <v>44423</v>
      </c>
      <c r="Q1530" s="1" t="s">
        <v>165</v>
      </c>
      <c r="R1530" s="1" t="s">
        <v>40</v>
      </c>
      <c r="S1530" s="1" t="s">
        <v>54</v>
      </c>
      <c r="T1530" s="1" t="s">
        <v>42</v>
      </c>
      <c r="U1530" s="1" t="s">
        <v>43</v>
      </c>
      <c r="V1530" s="1" t="s">
        <v>55</v>
      </c>
      <c r="W1530" s="1" t="s">
        <v>56</v>
      </c>
      <c r="X1530" s="1" t="s">
        <v>43</v>
      </c>
      <c r="Y1530" s="2" t="s">
        <v>43</v>
      </c>
      <c r="Z1530" s="1" t="s">
        <v>46</v>
      </c>
      <c r="AA1530" s="1" t="s">
        <v>324</v>
      </c>
    </row>
    <row r="1531" spans="1:27" x14ac:dyDescent="0.25">
      <c r="A1531" s="1" t="s">
        <v>572</v>
      </c>
      <c r="B1531" s="1" t="s">
        <v>573</v>
      </c>
      <c r="C1531" s="1" t="s">
        <v>160</v>
      </c>
      <c r="D1531" s="1" t="s">
        <v>161</v>
      </c>
      <c r="E1531" s="1" t="s">
        <v>30</v>
      </c>
      <c r="F1531" s="1" t="s">
        <v>265</v>
      </c>
      <c r="G1531" s="1" t="s">
        <v>3556</v>
      </c>
      <c r="H1531" s="1" t="s">
        <v>3557</v>
      </c>
      <c r="I1531" s="1" t="s">
        <v>7</v>
      </c>
      <c r="J1531" s="1" t="s">
        <v>3558</v>
      </c>
      <c r="K1531" s="1" t="s">
        <v>3559</v>
      </c>
      <c r="L1531" s="1" t="s">
        <v>3560</v>
      </c>
      <c r="M1531" s="1" t="s">
        <v>3402</v>
      </c>
      <c r="N1531" s="2">
        <v>26875</v>
      </c>
      <c r="O1531" s="1" t="s">
        <v>38</v>
      </c>
      <c r="P1531" s="2">
        <v>26875</v>
      </c>
      <c r="Q1531" s="1" t="s">
        <v>39</v>
      </c>
      <c r="R1531" s="1" t="s">
        <v>40</v>
      </c>
      <c r="S1531" s="1" t="s">
        <v>54</v>
      </c>
      <c r="T1531" s="1" t="s">
        <v>42</v>
      </c>
      <c r="U1531" s="1" t="s">
        <v>43</v>
      </c>
      <c r="V1531" s="1" t="s">
        <v>55</v>
      </c>
      <c r="W1531" s="1" t="s">
        <v>56</v>
      </c>
      <c r="X1531" s="1" t="s">
        <v>43</v>
      </c>
      <c r="Y1531" s="2" t="s">
        <v>43</v>
      </c>
      <c r="Z1531" s="1" t="s">
        <v>46</v>
      </c>
      <c r="AA1531" s="1" t="s">
        <v>265</v>
      </c>
    </row>
    <row r="1532" spans="1:27" x14ac:dyDescent="0.25">
      <c r="A1532" s="1" t="s">
        <v>965</v>
      </c>
      <c r="B1532" s="1" t="s">
        <v>966</v>
      </c>
      <c r="C1532" s="1" t="s">
        <v>160</v>
      </c>
      <c r="D1532" s="1" t="s">
        <v>161</v>
      </c>
      <c r="E1532" s="1" t="s">
        <v>30</v>
      </c>
      <c r="F1532" s="1" t="s">
        <v>57</v>
      </c>
      <c r="G1532" s="1" t="s">
        <v>967</v>
      </c>
      <c r="H1532" s="1" t="s">
        <v>968</v>
      </c>
      <c r="I1532" s="1" t="s">
        <v>7</v>
      </c>
      <c r="J1532" s="1" t="s">
        <v>969</v>
      </c>
      <c r="K1532" s="1" t="s">
        <v>721</v>
      </c>
      <c r="L1532" s="1" t="s">
        <v>722</v>
      </c>
      <c r="M1532" s="1" t="s">
        <v>37</v>
      </c>
      <c r="N1532" s="2">
        <v>276500</v>
      </c>
      <c r="O1532" s="1" t="s">
        <v>38</v>
      </c>
      <c r="P1532" s="2">
        <v>276500</v>
      </c>
      <c r="Q1532" s="1" t="s">
        <v>165</v>
      </c>
      <c r="R1532" s="1" t="s">
        <v>40</v>
      </c>
      <c r="S1532" s="1" t="s">
        <v>41</v>
      </c>
      <c r="T1532" s="1" t="s">
        <v>42</v>
      </c>
      <c r="U1532" s="1" t="s">
        <v>43</v>
      </c>
      <c r="V1532" s="1" t="s">
        <v>44</v>
      </c>
      <c r="W1532" s="1" t="s">
        <v>45</v>
      </c>
      <c r="X1532" s="1" t="s">
        <v>43</v>
      </c>
      <c r="Y1532" s="2" t="s">
        <v>43</v>
      </c>
      <c r="Z1532" s="1" t="s">
        <v>46</v>
      </c>
      <c r="AA1532" s="1" t="s">
        <v>77</v>
      </c>
    </row>
    <row r="1533" spans="1:27" x14ac:dyDescent="0.25">
      <c r="A1533" s="1" t="s">
        <v>965</v>
      </c>
      <c r="B1533" s="1" t="s">
        <v>966</v>
      </c>
      <c r="C1533" s="1" t="s">
        <v>160</v>
      </c>
      <c r="D1533" s="1" t="s">
        <v>161</v>
      </c>
      <c r="E1533" s="1" t="s">
        <v>30</v>
      </c>
      <c r="F1533" s="1" t="s">
        <v>47</v>
      </c>
      <c r="G1533" s="1" t="s">
        <v>970</v>
      </c>
      <c r="H1533" s="1" t="s">
        <v>971</v>
      </c>
      <c r="I1533" s="1" t="s">
        <v>7</v>
      </c>
      <c r="J1533" s="1" t="s">
        <v>972</v>
      </c>
      <c r="K1533" s="1" t="s">
        <v>648</v>
      </c>
      <c r="L1533" s="1" t="s">
        <v>649</v>
      </c>
      <c r="M1533" s="1" t="s">
        <v>37</v>
      </c>
      <c r="N1533" s="2">
        <v>147000</v>
      </c>
      <c r="O1533" s="1" t="s">
        <v>38</v>
      </c>
      <c r="P1533" s="2">
        <v>147000</v>
      </c>
      <c r="Q1533" s="1" t="s">
        <v>75</v>
      </c>
      <c r="R1533" s="1" t="s">
        <v>40</v>
      </c>
      <c r="S1533" s="1" t="s">
        <v>41</v>
      </c>
      <c r="T1533" s="1" t="s">
        <v>42</v>
      </c>
      <c r="U1533" s="1" t="s">
        <v>43</v>
      </c>
      <c r="V1533" s="1" t="s">
        <v>44</v>
      </c>
      <c r="W1533" s="1" t="s">
        <v>45</v>
      </c>
      <c r="X1533" s="1" t="s">
        <v>43</v>
      </c>
      <c r="Y1533" s="2" t="s">
        <v>43</v>
      </c>
      <c r="Z1533" s="1" t="s">
        <v>46</v>
      </c>
      <c r="AA1533" s="1" t="s">
        <v>47</v>
      </c>
    </row>
    <row r="1534" spans="1:27" x14ac:dyDescent="0.25">
      <c r="A1534" s="1" t="s">
        <v>965</v>
      </c>
      <c r="B1534" s="1" t="s">
        <v>966</v>
      </c>
      <c r="C1534" s="1" t="s">
        <v>160</v>
      </c>
      <c r="D1534" s="1" t="s">
        <v>161</v>
      </c>
      <c r="E1534" s="1" t="s">
        <v>30</v>
      </c>
      <c r="F1534" s="1" t="s">
        <v>95</v>
      </c>
      <c r="G1534" s="1" t="s">
        <v>5342</v>
      </c>
      <c r="H1534" s="1" t="s">
        <v>5343</v>
      </c>
      <c r="I1534" s="1" t="s">
        <v>7</v>
      </c>
      <c r="J1534" s="1" t="s">
        <v>5344</v>
      </c>
      <c r="K1534" s="1" t="s">
        <v>5100</v>
      </c>
      <c r="L1534" s="1" t="s">
        <v>5101</v>
      </c>
      <c r="M1534" s="1" t="s">
        <v>5053</v>
      </c>
      <c r="N1534" s="2">
        <v>49180.33</v>
      </c>
      <c r="O1534" s="1" t="s">
        <v>38</v>
      </c>
      <c r="P1534" s="2">
        <v>49180.33</v>
      </c>
      <c r="Q1534" s="1" t="s">
        <v>83</v>
      </c>
      <c r="R1534" s="1" t="s">
        <v>40</v>
      </c>
      <c r="S1534" s="1" t="s">
        <v>54</v>
      </c>
      <c r="T1534" s="1" t="s">
        <v>42</v>
      </c>
      <c r="U1534" s="1" t="s">
        <v>43</v>
      </c>
      <c r="V1534" s="1" t="s">
        <v>55</v>
      </c>
      <c r="W1534" s="1" t="s">
        <v>56</v>
      </c>
      <c r="X1534" s="1" t="s">
        <v>43</v>
      </c>
      <c r="Y1534" s="2" t="s">
        <v>43</v>
      </c>
      <c r="Z1534" s="1" t="s">
        <v>46</v>
      </c>
      <c r="AA1534" s="1" t="s">
        <v>289</v>
      </c>
    </row>
    <row r="1535" spans="1:27" x14ac:dyDescent="0.25">
      <c r="A1535" s="1" t="s">
        <v>965</v>
      </c>
      <c r="B1535" s="1" t="s">
        <v>966</v>
      </c>
      <c r="C1535" s="1" t="s">
        <v>160</v>
      </c>
      <c r="D1535" s="1" t="s">
        <v>161</v>
      </c>
      <c r="E1535" s="1" t="s">
        <v>30</v>
      </c>
      <c r="F1535" s="1" t="s">
        <v>109</v>
      </c>
      <c r="G1535" s="1" t="s">
        <v>6082</v>
      </c>
      <c r="H1535" s="1" t="s">
        <v>6083</v>
      </c>
      <c r="I1535" s="1" t="s">
        <v>7</v>
      </c>
      <c r="J1535" s="1" t="s">
        <v>6084</v>
      </c>
      <c r="K1535" s="1" t="s">
        <v>363</v>
      </c>
      <c r="L1535" s="1" t="s">
        <v>364</v>
      </c>
      <c r="M1535" s="1" t="s">
        <v>5928</v>
      </c>
      <c r="N1535" s="2">
        <v>132344</v>
      </c>
      <c r="O1535" s="1" t="s">
        <v>38</v>
      </c>
      <c r="P1535" s="2">
        <v>132344</v>
      </c>
      <c r="Q1535" s="1" t="s">
        <v>39</v>
      </c>
      <c r="R1535" s="1" t="s">
        <v>40</v>
      </c>
      <c r="S1535" s="1" t="s">
        <v>54</v>
      </c>
      <c r="T1535" s="1" t="s">
        <v>42</v>
      </c>
      <c r="U1535" s="1" t="s">
        <v>43</v>
      </c>
      <c r="V1535" s="1" t="s">
        <v>55</v>
      </c>
      <c r="W1535" s="1" t="s">
        <v>56</v>
      </c>
      <c r="X1535" s="1" t="s">
        <v>43</v>
      </c>
      <c r="Y1535" s="2" t="s">
        <v>43</v>
      </c>
      <c r="Z1535" s="1" t="s">
        <v>46</v>
      </c>
      <c r="AA1535" s="1" t="s">
        <v>109</v>
      </c>
    </row>
    <row r="1536" spans="1:27" x14ac:dyDescent="0.25">
      <c r="A1536" s="1" t="s">
        <v>965</v>
      </c>
      <c r="B1536" s="1" t="s">
        <v>966</v>
      </c>
      <c r="C1536" s="1" t="s">
        <v>160</v>
      </c>
      <c r="D1536" s="1" t="s">
        <v>161</v>
      </c>
      <c r="E1536" s="1" t="s">
        <v>30</v>
      </c>
      <c r="F1536" s="1" t="s">
        <v>174</v>
      </c>
      <c r="G1536" s="1" t="s">
        <v>6085</v>
      </c>
      <c r="H1536" s="1" t="s">
        <v>6086</v>
      </c>
      <c r="I1536" s="1" t="s">
        <v>7</v>
      </c>
      <c r="J1536" s="1" t="s">
        <v>6087</v>
      </c>
      <c r="K1536" s="1" t="s">
        <v>1421</v>
      </c>
      <c r="L1536" s="1" t="s">
        <v>1422</v>
      </c>
      <c r="M1536" s="1" t="s">
        <v>5928</v>
      </c>
      <c r="N1536" s="2">
        <v>108400</v>
      </c>
      <c r="O1536" s="1" t="s">
        <v>38</v>
      </c>
      <c r="P1536" s="2">
        <v>108400</v>
      </c>
      <c r="Q1536" s="1" t="s">
        <v>83</v>
      </c>
      <c r="R1536" s="1" t="s">
        <v>40</v>
      </c>
      <c r="S1536" s="1" t="s">
        <v>54</v>
      </c>
      <c r="T1536" s="1" t="s">
        <v>42</v>
      </c>
      <c r="U1536" s="1" t="s">
        <v>43</v>
      </c>
      <c r="V1536" s="1" t="s">
        <v>55</v>
      </c>
      <c r="W1536" s="1" t="s">
        <v>56</v>
      </c>
      <c r="X1536" s="1" t="s">
        <v>43</v>
      </c>
      <c r="Y1536" s="2" t="s">
        <v>43</v>
      </c>
      <c r="Z1536" s="1" t="s">
        <v>46</v>
      </c>
      <c r="AA1536" s="1" t="s">
        <v>289</v>
      </c>
    </row>
    <row r="1537" spans="1:27" x14ac:dyDescent="0.25">
      <c r="A1537" s="1" t="s">
        <v>5167</v>
      </c>
      <c r="B1537" s="1" t="s">
        <v>5168</v>
      </c>
      <c r="C1537" s="1" t="s">
        <v>160</v>
      </c>
      <c r="D1537" s="1" t="s">
        <v>161</v>
      </c>
      <c r="E1537" s="1" t="s">
        <v>30</v>
      </c>
      <c r="F1537" s="1" t="s">
        <v>141</v>
      </c>
      <c r="G1537" s="1" t="s">
        <v>5169</v>
      </c>
      <c r="H1537" s="1" t="s">
        <v>5170</v>
      </c>
      <c r="I1537" s="1" t="s">
        <v>7</v>
      </c>
      <c r="J1537" s="1" t="s">
        <v>5171</v>
      </c>
      <c r="K1537" s="1" t="s">
        <v>5100</v>
      </c>
      <c r="L1537" s="1" t="s">
        <v>5101</v>
      </c>
      <c r="M1537" s="1" t="s">
        <v>5053</v>
      </c>
      <c r="N1537" s="2">
        <v>100000</v>
      </c>
      <c r="O1537" s="1" t="s">
        <v>38</v>
      </c>
      <c r="P1537" s="2">
        <v>100000</v>
      </c>
      <c r="Q1537" s="1" t="s">
        <v>83</v>
      </c>
      <c r="R1537" s="1" t="s">
        <v>40</v>
      </c>
      <c r="S1537" s="1" t="s">
        <v>54</v>
      </c>
      <c r="T1537" s="1" t="s">
        <v>42</v>
      </c>
      <c r="U1537" s="1" t="s">
        <v>43</v>
      </c>
      <c r="V1537" s="1" t="s">
        <v>55</v>
      </c>
      <c r="W1537" s="1" t="s">
        <v>56</v>
      </c>
      <c r="X1537" s="1" t="s">
        <v>43</v>
      </c>
      <c r="Y1537" s="2" t="s">
        <v>43</v>
      </c>
      <c r="Z1537" s="1" t="s">
        <v>46</v>
      </c>
      <c r="AA1537" s="1" t="s">
        <v>141</v>
      </c>
    </row>
    <row r="1538" spans="1:27" x14ac:dyDescent="0.25">
      <c r="A1538" s="1" t="s">
        <v>2803</v>
      </c>
      <c r="B1538" s="1" t="s">
        <v>2804</v>
      </c>
      <c r="C1538" s="1" t="s">
        <v>160</v>
      </c>
      <c r="D1538" s="1" t="s">
        <v>161</v>
      </c>
      <c r="E1538" s="1" t="s">
        <v>30</v>
      </c>
      <c r="F1538" s="1" t="s">
        <v>145</v>
      </c>
      <c r="G1538" s="1" t="s">
        <v>2805</v>
      </c>
      <c r="H1538" s="1" t="s">
        <v>2806</v>
      </c>
      <c r="I1538" s="1" t="s">
        <v>7</v>
      </c>
      <c r="J1538" s="1" t="s">
        <v>2807</v>
      </c>
      <c r="K1538" s="1" t="s">
        <v>495</v>
      </c>
      <c r="L1538" s="1" t="s">
        <v>496</v>
      </c>
      <c r="M1538" s="1" t="s">
        <v>37</v>
      </c>
      <c r="N1538" s="2">
        <v>145000</v>
      </c>
      <c r="O1538" s="1" t="s">
        <v>38</v>
      </c>
      <c r="P1538" s="2">
        <v>145000</v>
      </c>
      <c r="Q1538" s="1" t="s">
        <v>165</v>
      </c>
      <c r="R1538" s="1" t="s">
        <v>40</v>
      </c>
      <c r="S1538" s="1" t="s">
        <v>54</v>
      </c>
      <c r="T1538" s="1" t="s">
        <v>42</v>
      </c>
      <c r="U1538" s="1" t="s">
        <v>43</v>
      </c>
      <c r="V1538" s="1" t="s">
        <v>55</v>
      </c>
      <c r="W1538" s="1" t="s">
        <v>56</v>
      </c>
      <c r="X1538" s="1" t="s">
        <v>43</v>
      </c>
      <c r="Y1538" s="2" t="s">
        <v>43</v>
      </c>
      <c r="Z1538" s="1" t="s">
        <v>46</v>
      </c>
      <c r="AA1538" s="1" t="s">
        <v>145</v>
      </c>
    </row>
    <row r="1539" spans="1:27" x14ac:dyDescent="0.25">
      <c r="A1539" s="1" t="s">
        <v>2803</v>
      </c>
      <c r="B1539" s="1" t="s">
        <v>2804</v>
      </c>
      <c r="C1539" s="1" t="s">
        <v>160</v>
      </c>
      <c r="D1539" s="1" t="s">
        <v>161</v>
      </c>
      <c r="E1539" s="1" t="s">
        <v>30</v>
      </c>
      <c r="F1539" s="1" t="s">
        <v>131</v>
      </c>
      <c r="G1539" s="1" t="s">
        <v>5885</v>
      </c>
      <c r="H1539" s="1" t="s">
        <v>5886</v>
      </c>
      <c r="I1539" s="1" t="s">
        <v>7</v>
      </c>
      <c r="J1539" s="1" t="s">
        <v>5887</v>
      </c>
      <c r="K1539" s="1" t="s">
        <v>5100</v>
      </c>
      <c r="L1539" s="1" t="s">
        <v>5101</v>
      </c>
      <c r="M1539" s="1" t="s">
        <v>5053</v>
      </c>
      <c r="N1539" s="2">
        <v>60000</v>
      </c>
      <c r="O1539" s="1" t="s">
        <v>38</v>
      </c>
      <c r="P1539" s="2">
        <v>60000</v>
      </c>
      <c r="Q1539" s="1" t="s">
        <v>83</v>
      </c>
      <c r="R1539" s="1" t="s">
        <v>40</v>
      </c>
      <c r="S1539" s="1" t="s">
        <v>54</v>
      </c>
      <c r="T1539" s="1" t="s">
        <v>42</v>
      </c>
      <c r="U1539" s="1" t="s">
        <v>43</v>
      </c>
      <c r="V1539" s="1" t="s">
        <v>55</v>
      </c>
      <c r="W1539" s="1" t="s">
        <v>56</v>
      </c>
      <c r="X1539" s="1" t="s">
        <v>43</v>
      </c>
      <c r="Y1539" s="2" t="s">
        <v>43</v>
      </c>
      <c r="Z1539" s="1" t="s">
        <v>46</v>
      </c>
      <c r="AA1539" s="1" t="s">
        <v>265</v>
      </c>
    </row>
    <row r="1540" spans="1:27" x14ac:dyDescent="0.25">
      <c r="A1540" s="1" t="s">
        <v>2803</v>
      </c>
      <c r="B1540" s="1" t="s">
        <v>2804</v>
      </c>
      <c r="C1540" s="1" t="s">
        <v>160</v>
      </c>
      <c r="D1540" s="1" t="s">
        <v>161</v>
      </c>
      <c r="E1540" s="1" t="s">
        <v>30</v>
      </c>
      <c r="F1540" s="1" t="s">
        <v>69</v>
      </c>
      <c r="G1540" s="1" t="s">
        <v>5888</v>
      </c>
      <c r="H1540" s="1" t="s">
        <v>5889</v>
      </c>
      <c r="I1540" s="1" t="s">
        <v>7</v>
      </c>
      <c r="J1540" s="1" t="s">
        <v>5890</v>
      </c>
      <c r="K1540" s="1" t="s">
        <v>99</v>
      </c>
      <c r="L1540" s="1" t="s">
        <v>100</v>
      </c>
      <c r="M1540" s="1" t="s">
        <v>5053</v>
      </c>
      <c r="N1540" s="2">
        <v>48500</v>
      </c>
      <c r="O1540" s="1" t="s">
        <v>38</v>
      </c>
      <c r="P1540" s="2">
        <v>48500</v>
      </c>
      <c r="Q1540" s="1" t="s">
        <v>83</v>
      </c>
      <c r="R1540" s="1" t="s">
        <v>40</v>
      </c>
      <c r="S1540" s="1" t="s">
        <v>54</v>
      </c>
      <c r="T1540" s="1" t="s">
        <v>42</v>
      </c>
      <c r="U1540" s="1" t="s">
        <v>43</v>
      </c>
      <c r="V1540" s="1" t="s">
        <v>55</v>
      </c>
      <c r="W1540" s="1" t="s">
        <v>56</v>
      </c>
      <c r="X1540" s="1" t="s">
        <v>43</v>
      </c>
      <c r="Y1540" s="2" t="s">
        <v>43</v>
      </c>
      <c r="Z1540" s="1" t="s">
        <v>46</v>
      </c>
      <c r="AA1540" s="1" t="s">
        <v>265</v>
      </c>
    </row>
    <row r="1541" spans="1:27" x14ac:dyDescent="0.25">
      <c r="A1541" s="1" t="s">
        <v>384</v>
      </c>
      <c r="B1541" s="1" t="s">
        <v>385</v>
      </c>
      <c r="C1541" s="1" t="s">
        <v>160</v>
      </c>
      <c r="D1541" s="1" t="s">
        <v>161</v>
      </c>
      <c r="E1541" s="1" t="s">
        <v>30</v>
      </c>
      <c r="F1541" s="1" t="s">
        <v>386</v>
      </c>
      <c r="G1541" s="1" t="s">
        <v>387</v>
      </c>
      <c r="H1541" s="1" t="s">
        <v>388</v>
      </c>
      <c r="I1541" s="1" t="s">
        <v>7</v>
      </c>
      <c r="J1541" s="1" t="s">
        <v>389</v>
      </c>
      <c r="K1541" s="1" t="s">
        <v>390</v>
      </c>
      <c r="L1541" s="1" t="s">
        <v>391</v>
      </c>
      <c r="M1541" s="1" t="s">
        <v>37</v>
      </c>
      <c r="N1541" s="2">
        <v>144500</v>
      </c>
      <c r="O1541" s="1" t="s">
        <v>38</v>
      </c>
      <c r="P1541" s="2">
        <v>144500</v>
      </c>
      <c r="Q1541" s="1" t="s">
        <v>83</v>
      </c>
      <c r="R1541" s="1" t="s">
        <v>40</v>
      </c>
      <c r="S1541" s="1" t="s">
        <v>41</v>
      </c>
      <c r="T1541" s="1" t="s">
        <v>42</v>
      </c>
      <c r="U1541" s="1" t="s">
        <v>312</v>
      </c>
      <c r="V1541" s="1" t="s">
        <v>44</v>
      </c>
      <c r="W1541" s="1" t="s">
        <v>45</v>
      </c>
      <c r="X1541" s="1" t="s">
        <v>43</v>
      </c>
      <c r="Y1541" s="2" t="s">
        <v>43</v>
      </c>
      <c r="Z1541" s="1" t="s">
        <v>46</v>
      </c>
      <c r="AA1541" s="1" t="s">
        <v>47</v>
      </c>
    </row>
    <row r="1542" spans="1:27" x14ac:dyDescent="0.25">
      <c r="A1542" s="1" t="s">
        <v>2735</v>
      </c>
      <c r="B1542" s="1" t="s">
        <v>2736</v>
      </c>
      <c r="C1542" s="1" t="s">
        <v>160</v>
      </c>
      <c r="D1542" s="1" t="s">
        <v>161</v>
      </c>
      <c r="E1542" s="1" t="s">
        <v>30</v>
      </c>
      <c r="F1542" s="1" t="s">
        <v>48</v>
      </c>
      <c r="G1542" s="1" t="s">
        <v>2737</v>
      </c>
      <c r="H1542" s="1" t="s">
        <v>2738</v>
      </c>
      <c r="I1542" s="1" t="s">
        <v>7</v>
      </c>
      <c r="J1542" s="1" t="s">
        <v>2739</v>
      </c>
      <c r="K1542" s="1" t="s">
        <v>181</v>
      </c>
      <c r="L1542" s="1" t="s">
        <v>182</v>
      </c>
      <c r="M1542" s="1" t="s">
        <v>37</v>
      </c>
      <c r="N1542" s="2">
        <v>75600</v>
      </c>
      <c r="O1542" s="1" t="s">
        <v>38</v>
      </c>
      <c r="P1542" s="2">
        <v>75600</v>
      </c>
      <c r="Q1542" s="1" t="s">
        <v>83</v>
      </c>
      <c r="R1542" s="1" t="s">
        <v>40</v>
      </c>
      <c r="S1542" s="1" t="s">
        <v>54</v>
      </c>
      <c r="T1542" s="1" t="s">
        <v>42</v>
      </c>
      <c r="U1542" s="1" t="s">
        <v>43</v>
      </c>
      <c r="V1542" s="1" t="s">
        <v>55</v>
      </c>
      <c r="W1542" s="1" t="s">
        <v>56</v>
      </c>
      <c r="X1542" s="1" t="s">
        <v>43</v>
      </c>
      <c r="Y1542" s="2" t="s">
        <v>43</v>
      </c>
      <c r="Z1542" s="1" t="s">
        <v>46</v>
      </c>
      <c r="AA1542" s="1" t="s">
        <v>386</v>
      </c>
    </row>
    <row r="1543" spans="1:27" x14ac:dyDescent="0.25">
      <c r="A1543" s="1" t="s">
        <v>2735</v>
      </c>
      <c r="B1543" s="1" t="s">
        <v>2736</v>
      </c>
      <c r="C1543" s="1" t="s">
        <v>160</v>
      </c>
      <c r="D1543" s="1" t="s">
        <v>161</v>
      </c>
      <c r="E1543" s="1" t="s">
        <v>30</v>
      </c>
      <c r="F1543" s="1" t="s">
        <v>149</v>
      </c>
      <c r="G1543" s="1" t="s">
        <v>2740</v>
      </c>
      <c r="H1543" s="1" t="s">
        <v>2741</v>
      </c>
      <c r="I1543" s="1" t="s">
        <v>7</v>
      </c>
      <c r="J1543" s="1" t="s">
        <v>2742</v>
      </c>
      <c r="K1543" s="1" t="s">
        <v>809</v>
      </c>
      <c r="L1543" s="1" t="s">
        <v>810</v>
      </c>
      <c r="M1543" s="1" t="s">
        <v>37</v>
      </c>
      <c r="N1543" s="2">
        <v>139350</v>
      </c>
      <c r="O1543" s="1" t="s">
        <v>38</v>
      </c>
      <c r="P1543" s="2">
        <v>139350</v>
      </c>
      <c r="Q1543" s="1" t="s">
        <v>83</v>
      </c>
      <c r="R1543" s="1" t="s">
        <v>40</v>
      </c>
      <c r="S1543" s="1" t="s">
        <v>54</v>
      </c>
      <c r="T1543" s="1" t="s">
        <v>42</v>
      </c>
      <c r="U1543" s="1" t="s">
        <v>43</v>
      </c>
      <c r="V1543" s="1" t="s">
        <v>55</v>
      </c>
      <c r="W1543" s="1" t="s">
        <v>56</v>
      </c>
      <c r="X1543" s="1" t="s">
        <v>131</v>
      </c>
      <c r="Y1543" s="2">
        <v>1</v>
      </c>
      <c r="Z1543" s="1" t="s">
        <v>205</v>
      </c>
      <c r="AA1543" s="1" t="s">
        <v>112</v>
      </c>
    </row>
    <row r="1544" spans="1:27" x14ac:dyDescent="0.25">
      <c r="A1544" s="1" t="s">
        <v>2735</v>
      </c>
      <c r="B1544" s="1" t="s">
        <v>2736</v>
      </c>
      <c r="C1544" s="1" t="s">
        <v>160</v>
      </c>
      <c r="D1544" s="1" t="s">
        <v>161</v>
      </c>
      <c r="E1544" s="1" t="s">
        <v>30</v>
      </c>
      <c r="F1544" s="1" t="s">
        <v>155</v>
      </c>
      <c r="G1544" s="1" t="s">
        <v>2743</v>
      </c>
      <c r="H1544" s="1" t="s">
        <v>2744</v>
      </c>
      <c r="I1544" s="1" t="s">
        <v>7</v>
      </c>
      <c r="J1544" s="1" t="s">
        <v>2745</v>
      </c>
      <c r="K1544" s="1" t="s">
        <v>2746</v>
      </c>
      <c r="L1544" s="1" t="s">
        <v>2747</v>
      </c>
      <c r="M1544" s="1" t="s">
        <v>37</v>
      </c>
      <c r="N1544" s="2">
        <v>150000</v>
      </c>
      <c r="O1544" s="1" t="s">
        <v>38</v>
      </c>
      <c r="P1544" s="2">
        <v>150000</v>
      </c>
      <c r="Q1544" s="1" t="s">
        <v>75</v>
      </c>
      <c r="R1544" s="1" t="s">
        <v>40</v>
      </c>
      <c r="S1544" s="1" t="s">
        <v>54</v>
      </c>
      <c r="T1544" s="1" t="s">
        <v>42</v>
      </c>
      <c r="U1544" s="1" t="s">
        <v>43</v>
      </c>
      <c r="V1544" s="1" t="s">
        <v>55</v>
      </c>
      <c r="W1544" s="1" t="s">
        <v>56</v>
      </c>
      <c r="X1544" s="1" t="s">
        <v>43</v>
      </c>
      <c r="Y1544" s="2" t="s">
        <v>43</v>
      </c>
      <c r="Z1544" s="1" t="s">
        <v>46</v>
      </c>
      <c r="AA1544" s="1" t="s">
        <v>155</v>
      </c>
    </row>
    <row r="1545" spans="1:27" x14ac:dyDescent="0.25">
      <c r="A1545" s="1" t="s">
        <v>2735</v>
      </c>
      <c r="B1545" s="1" t="s">
        <v>2736</v>
      </c>
      <c r="C1545" s="1" t="s">
        <v>160</v>
      </c>
      <c r="D1545" s="1" t="s">
        <v>161</v>
      </c>
      <c r="E1545" s="1" t="s">
        <v>30</v>
      </c>
      <c r="F1545" s="1" t="s">
        <v>155</v>
      </c>
      <c r="G1545" s="1" t="s">
        <v>2748</v>
      </c>
      <c r="H1545" s="1" t="s">
        <v>2749</v>
      </c>
      <c r="I1545" s="1" t="s">
        <v>7</v>
      </c>
      <c r="J1545" s="1" t="s">
        <v>2750</v>
      </c>
      <c r="K1545" s="1" t="s">
        <v>212</v>
      </c>
      <c r="L1545" s="1" t="s">
        <v>213</v>
      </c>
      <c r="M1545" s="1" t="s">
        <v>37</v>
      </c>
      <c r="N1545" s="2">
        <v>150000</v>
      </c>
      <c r="O1545" s="1" t="s">
        <v>38</v>
      </c>
      <c r="P1545" s="2">
        <v>150000</v>
      </c>
      <c r="Q1545" s="1" t="s">
        <v>75</v>
      </c>
      <c r="R1545" s="1" t="s">
        <v>40</v>
      </c>
      <c r="S1545" s="1" t="s">
        <v>54</v>
      </c>
      <c r="T1545" s="1" t="s">
        <v>42</v>
      </c>
      <c r="U1545" s="1" t="s">
        <v>43</v>
      </c>
      <c r="V1545" s="1" t="s">
        <v>55</v>
      </c>
      <c r="W1545" s="1" t="s">
        <v>56</v>
      </c>
      <c r="X1545" s="1" t="s">
        <v>43</v>
      </c>
      <c r="Y1545" s="2" t="s">
        <v>43</v>
      </c>
      <c r="Z1545" s="1" t="s">
        <v>46</v>
      </c>
      <c r="AA1545" s="1" t="s">
        <v>155</v>
      </c>
    </row>
    <row r="1546" spans="1:27" x14ac:dyDescent="0.25">
      <c r="A1546" s="1" t="s">
        <v>2735</v>
      </c>
      <c r="B1546" s="1" t="s">
        <v>2736</v>
      </c>
      <c r="C1546" s="1" t="s">
        <v>160</v>
      </c>
      <c r="D1546" s="1" t="s">
        <v>161</v>
      </c>
      <c r="E1546" s="1" t="s">
        <v>30</v>
      </c>
      <c r="F1546" s="1" t="s">
        <v>174</v>
      </c>
      <c r="G1546" s="1" t="s">
        <v>2751</v>
      </c>
      <c r="H1546" s="1" t="s">
        <v>2752</v>
      </c>
      <c r="I1546" s="1" t="s">
        <v>7</v>
      </c>
      <c r="J1546" s="1" t="s">
        <v>2753</v>
      </c>
      <c r="K1546" s="1" t="s">
        <v>187</v>
      </c>
      <c r="L1546" s="1" t="s">
        <v>188</v>
      </c>
      <c r="M1546" s="1" t="s">
        <v>37</v>
      </c>
      <c r="N1546" s="2">
        <v>141800</v>
      </c>
      <c r="O1546" s="1" t="s">
        <v>38</v>
      </c>
      <c r="P1546" s="2">
        <v>141800</v>
      </c>
      <c r="Q1546" s="1" t="s">
        <v>83</v>
      </c>
      <c r="R1546" s="1" t="s">
        <v>40</v>
      </c>
      <c r="S1546" s="1" t="s">
        <v>54</v>
      </c>
      <c r="T1546" s="1" t="s">
        <v>42</v>
      </c>
      <c r="U1546" s="1" t="s">
        <v>43</v>
      </c>
      <c r="V1546" s="1" t="s">
        <v>55</v>
      </c>
      <c r="W1546" s="1" t="s">
        <v>56</v>
      </c>
      <c r="X1546" s="1" t="s">
        <v>43</v>
      </c>
      <c r="Y1546" s="2" t="s">
        <v>43</v>
      </c>
      <c r="Z1546" s="1" t="s">
        <v>46</v>
      </c>
      <c r="AA1546" s="1" t="s">
        <v>265</v>
      </c>
    </row>
    <row r="1547" spans="1:27" x14ac:dyDescent="0.25">
      <c r="A1547" s="1" t="s">
        <v>2735</v>
      </c>
      <c r="B1547" s="1" t="s">
        <v>2736</v>
      </c>
      <c r="C1547" s="1" t="s">
        <v>160</v>
      </c>
      <c r="D1547" s="1" t="s">
        <v>161</v>
      </c>
      <c r="E1547" s="1" t="s">
        <v>30</v>
      </c>
      <c r="F1547" s="1" t="s">
        <v>69</v>
      </c>
      <c r="G1547" s="1" t="s">
        <v>2754</v>
      </c>
      <c r="H1547" s="1" t="s">
        <v>2755</v>
      </c>
      <c r="I1547" s="1" t="s">
        <v>7</v>
      </c>
      <c r="J1547" s="1" t="s">
        <v>2756</v>
      </c>
      <c r="K1547" s="1" t="s">
        <v>744</v>
      </c>
      <c r="L1547" s="1" t="s">
        <v>745</v>
      </c>
      <c r="M1547" s="1" t="s">
        <v>37</v>
      </c>
      <c r="N1547" s="2">
        <v>242000</v>
      </c>
      <c r="O1547" s="1" t="s">
        <v>108</v>
      </c>
      <c r="P1547" s="2">
        <v>198000</v>
      </c>
      <c r="Q1547" s="1" t="s">
        <v>83</v>
      </c>
      <c r="R1547" s="1" t="s">
        <v>264</v>
      </c>
      <c r="S1547" s="1" t="s">
        <v>54</v>
      </c>
      <c r="T1547" s="1" t="s">
        <v>42</v>
      </c>
      <c r="U1547" s="1" t="s">
        <v>43</v>
      </c>
      <c r="V1547" s="1" t="s">
        <v>55</v>
      </c>
      <c r="W1547" s="1" t="s">
        <v>56</v>
      </c>
      <c r="X1547" s="1" t="s">
        <v>43</v>
      </c>
      <c r="Y1547" s="2" t="s">
        <v>43</v>
      </c>
      <c r="Z1547" s="1" t="s">
        <v>46</v>
      </c>
      <c r="AA1547" s="1" t="s">
        <v>77</v>
      </c>
    </row>
    <row r="1548" spans="1:27" x14ac:dyDescent="0.25">
      <c r="A1548" s="1" t="s">
        <v>2735</v>
      </c>
      <c r="B1548" s="1" t="s">
        <v>2736</v>
      </c>
      <c r="C1548" s="1" t="s">
        <v>160</v>
      </c>
      <c r="D1548" s="1" t="s">
        <v>161</v>
      </c>
      <c r="E1548" s="1" t="s">
        <v>30</v>
      </c>
      <c r="F1548" s="1" t="s">
        <v>69</v>
      </c>
      <c r="G1548" s="1" t="s">
        <v>2754</v>
      </c>
      <c r="H1548" s="1" t="s">
        <v>2757</v>
      </c>
      <c r="I1548" s="1" t="s">
        <v>7</v>
      </c>
      <c r="J1548" s="1" t="s">
        <v>2756</v>
      </c>
      <c r="K1548" s="1" t="s">
        <v>744</v>
      </c>
      <c r="L1548" s="1" t="s">
        <v>745</v>
      </c>
      <c r="M1548" s="1" t="s">
        <v>37</v>
      </c>
      <c r="N1548" s="2">
        <v>242000</v>
      </c>
      <c r="O1548" s="1" t="s">
        <v>108</v>
      </c>
      <c r="P1548" s="2">
        <v>44000</v>
      </c>
      <c r="Q1548" s="1" t="s">
        <v>83</v>
      </c>
      <c r="R1548" s="1" t="s">
        <v>264</v>
      </c>
      <c r="S1548" s="1" t="s">
        <v>54</v>
      </c>
      <c r="T1548" s="1" t="s">
        <v>42</v>
      </c>
      <c r="U1548" s="1" t="s">
        <v>43</v>
      </c>
      <c r="V1548" s="1" t="s">
        <v>55</v>
      </c>
      <c r="W1548" s="1" t="s">
        <v>56</v>
      </c>
      <c r="X1548" s="1" t="s">
        <v>43</v>
      </c>
      <c r="Y1548" s="2" t="s">
        <v>43</v>
      </c>
      <c r="Z1548" s="1" t="s">
        <v>46</v>
      </c>
      <c r="AA1548" s="1" t="s">
        <v>77</v>
      </c>
    </row>
    <row r="1549" spans="1:27" x14ac:dyDescent="0.25">
      <c r="A1549" s="1" t="s">
        <v>2735</v>
      </c>
      <c r="B1549" s="1" t="s">
        <v>2736</v>
      </c>
      <c r="C1549" s="1" t="s">
        <v>160</v>
      </c>
      <c r="D1549" s="1" t="s">
        <v>161</v>
      </c>
      <c r="E1549" s="1" t="s">
        <v>30</v>
      </c>
      <c r="F1549" s="1" t="s">
        <v>109</v>
      </c>
      <c r="G1549" s="1" t="s">
        <v>3342</v>
      </c>
      <c r="H1549" s="1" t="s">
        <v>3343</v>
      </c>
      <c r="I1549" s="1" t="s">
        <v>7</v>
      </c>
      <c r="J1549" s="1" t="s">
        <v>3344</v>
      </c>
      <c r="K1549" s="1" t="s">
        <v>3053</v>
      </c>
      <c r="L1549" s="1" t="s">
        <v>3054</v>
      </c>
      <c r="M1549" s="1" t="s">
        <v>3055</v>
      </c>
      <c r="N1549" s="2">
        <v>100000</v>
      </c>
      <c r="O1549" s="1" t="s">
        <v>108</v>
      </c>
      <c r="P1549" s="2">
        <v>50000</v>
      </c>
      <c r="Q1549" s="1" t="s">
        <v>83</v>
      </c>
      <c r="R1549" s="1" t="s">
        <v>264</v>
      </c>
      <c r="S1549" s="1" t="s">
        <v>54</v>
      </c>
      <c r="T1549" s="1" t="s">
        <v>42</v>
      </c>
      <c r="U1549" s="1" t="s">
        <v>43</v>
      </c>
      <c r="V1549" s="1" t="s">
        <v>55</v>
      </c>
      <c r="W1549" s="1" t="s">
        <v>56</v>
      </c>
      <c r="X1549" s="1" t="s">
        <v>43</v>
      </c>
      <c r="Y1549" s="2" t="s">
        <v>43</v>
      </c>
      <c r="Z1549" s="1" t="s">
        <v>46</v>
      </c>
      <c r="AA1549" s="1" t="s">
        <v>109</v>
      </c>
    </row>
    <row r="1550" spans="1:27" x14ac:dyDescent="0.25">
      <c r="A1550" s="1" t="s">
        <v>2735</v>
      </c>
      <c r="B1550" s="1" t="s">
        <v>2736</v>
      </c>
      <c r="C1550" s="1" t="s">
        <v>160</v>
      </c>
      <c r="D1550" s="1" t="s">
        <v>161</v>
      </c>
      <c r="E1550" s="1" t="s">
        <v>30</v>
      </c>
      <c r="F1550" s="1" t="s">
        <v>109</v>
      </c>
      <c r="G1550" s="1" t="s">
        <v>3342</v>
      </c>
      <c r="H1550" s="1" t="s">
        <v>3345</v>
      </c>
      <c r="I1550" s="1" t="s">
        <v>7</v>
      </c>
      <c r="J1550" s="1" t="s">
        <v>3344</v>
      </c>
      <c r="K1550" s="1" t="s">
        <v>3053</v>
      </c>
      <c r="L1550" s="1" t="s">
        <v>3054</v>
      </c>
      <c r="M1550" s="1" t="s">
        <v>3055</v>
      </c>
      <c r="N1550" s="2">
        <v>100000</v>
      </c>
      <c r="O1550" s="1" t="s">
        <v>108</v>
      </c>
      <c r="P1550" s="2">
        <v>50000</v>
      </c>
      <c r="Q1550" s="1" t="s">
        <v>83</v>
      </c>
      <c r="R1550" s="1" t="s">
        <v>264</v>
      </c>
      <c r="S1550" s="1" t="s">
        <v>54</v>
      </c>
      <c r="T1550" s="1" t="s">
        <v>42</v>
      </c>
      <c r="U1550" s="1" t="s">
        <v>43</v>
      </c>
      <c r="V1550" s="1" t="s">
        <v>55</v>
      </c>
      <c r="W1550" s="1" t="s">
        <v>56</v>
      </c>
      <c r="X1550" s="1" t="s">
        <v>43</v>
      </c>
      <c r="Y1550" s="2" t="s">
        <v>43</v>
      </c>
      <c r="Z1550" s="1" t="s">
        <v>46</v>
      </c>
      <c r="AA1550" s="1" t="s">
        <v>109</v>
      </c>
    </row>
    <row r="1551" spans="1:27" x14ac:dyDescent="0.25">
      <c r="A1551" s="1" t="s">
        <v>2735</v>
      </c>
      <c r="B1551" s="1" t="s">
        <v>2736</v>
      </c>
      <c r="C1551" s="1" t="s">
        <v>160</v>
      </c>
      <c r="D1551" s="1" t="s">
        <v>161</v>
      </c>
      <c r="E1551" s="1" t="s">
        <v>30</v>
      </c>
      <c r="F1551" s="1" t="s">
        <v>69</v>
      </c>
      <c r="G1551" s="1" t="s">
        <v>3346</v>
      </c>
      <c r="H1551" s="1" t="s">
        <v>3347</v>
      </c>
      <c r="I1551" s="1" t="s">
        <v>7</v>
      </c>
      <c r="J1551" s="1" t="s">
        <v>3348</v>
      </c>
      <c r="K1551" s="1" t="s">
        <v>3053</v>
      </c>
      <c r="L1551" s="1" t="s">
        <v>3054</v>
      </c>
      <c r="M1551" s="1" t="s">
        <v>3055</v>
      </c>
      <c r="N1551" s="2">
        <v>50000</v>
      </c>
      <c r="O1551" s="1" t="s">
        <v>38</v>
      </c>
      <c r="P1551" s="2">
        <v>50000</v>
      </c>
      <c r="Q1551" s="1" t="s">
        <v>83</v>
      </c>
      <c r="R1551" s="1" t="s">
        <v>264</v>
      </c>
      <c r="S1551" s="1" t="s">
        <v>54</v>
      </c>
      <c r="T1551" s="1" t="s">
        <v>42</v>
      </c>
      <c r="U1551" s="1" t="s">
        <v>43</v>
      </c>
      <c r="V1551" s="1" t="s">
        <v>55</v>
      </c>
      <c r="W1551" s="1" t="s">
        <v>56</v>
      </c>
      <c r="X1551" s="1" t="s">
        <v>43</v>
      </c>
      <c r="Y1551" s="2" t="s">
        <v>43</v>
      </c>
      <c r="Z1551" s="1" t="s">
        <v>46</v>
      </c>
      <c r="AA1551" s="1" t="s">
        <v>69</v>
      </c>
    </row>
    <row r="1552" spans="1:27" x14ac:dyDescent="0.25">
      <c r="A1552" s="1" t="s">
        <v>2735</v>
      </c>
      <c r="B1552" s="1" t="s">
        <v>2736</v>
      </c>
      <c r="C1552" s="1" t="s">
        <v>160</v>
      </c>
      <c r="D1552" s="1" t="s">
        <v>161</v>
      </c>
      <c r="E1552" s="1" t="s">
        <v>30</v>
      </c>
      <c r="F1552" s="1" t="s">
        <v>386</v>
      </c>
      <c r="G1552" s="1" t="s">
        <v>4154</v>
      </c>
      <c r="H1552" s="1" t="s">
        <v>4155</v>
      </c>
      <c r="I1552" s="1" t="s">
        <v>7</v>
      </c>
      <c r="J1552" s="1" t="s">
        <v>4156</v>
      </c>
      <c r="K1552" s="1" t="s">
        <v>3559</v>
      </c>
      <c r="L1552" s="1" t="s">
        <v>3560</v>
      </c>
      <c r="M1552" s="1" t="s">
        <v>3402</v>
      </c>
      <c r="N1552" s="2">
        <v>530000</v>
      </c>
      <c r="O1552" s="1" t="s">
        <v>38</v>
      </c>
      <c r="P1552" s="2">
        <v>530000</v>
      </c>
      <c r="Q1552" s="1" t="s">
        <v>83</v>
      </c>
      <c r="R1552" s="1" t="s">
        <v>40</v>
      </c>
      <c r="S1552" s="1" t="s">
        <v>54</v>
      </c>
      <c r="T1552" s="1" t="s">
        <v>42</v>
      </c>
      <c r="U1552" s="1" t="s">
        <v>43</v>
      </c>
      <c r="V1552" s="1" t="s">
        <v>55</v>
      </c>
      <c r="W1552" s="1" t="s">
        <v>56</v>
      </c>
      <c r="X1552" s="1" t="s">
        <v>273</v>
      </c>
      <c r="Y1552" s="2">
        <v>646600</v>
      </c>
      <c r="Z1552" s="1" t="s">
        <v>205</v>
      </c>
      <c r="AA1552" s="1" t="s">
        <v>76</v>
      </c>
    </row>
    <row r="1553" spans="1:27" x14ac:dyDescent="0.25">
      <c r="A1553" s="1" t="s">
        <v>2735</v>
      </c>
      <c r="B1553" s="1" t="s">
        <v>2736</v>
      </c>
      <c r="C1553" s="1" t="s">
        <v>160</v>
      </c>
      <c r="D1553" s="1" t="s">
        <v>161</v>
      </c>
      <c r="E1553" s="1" t="s">
        <v>30</v>
      </c>
      <c r="F1553" s="1" t="s">
        <v>109</v>
      </c>
      <c r="G1553" s="1" t="s">
        <v>4157</v>
      </c>
      <c r="H1553" s="1" t="s">
        <v>4158</v>
      </c>
      <c r="I1553" s="1" t="s">
        <v>7</v>
      </c>
      <c r="J1553" s="1" t="s">
        <v>4159</v>
      </c>
      <c r="K1553" s="1" t="s">
        <v>3406</v>
      </c>
      <c r="L1553" s="1" t="s">
        <v>3407</v>
      </c>
      <c r="M1553" s="1" t="s">
        <v>3402</v>
      </c>
      <c r="N1553" s="2">
        <v>24524000</v>
      </c>
      <c r="O1553" s="1" t="s">
        <v>108</v>
      </c>
      <c r="P1553" s="2">
        <v>8000000</v>
      </c>
      <c r="Q1553" s="1" t="s">
        <v>83</v>
      </c>
      <c r="R1553" s="1" t="s">
        <v>264</v>
      </c>
      <c r="S1553" s="1" t="s">
        <v>54</v>
      </c>
      <c r="T1553" s="1" t="s">
        <v>42</v>
      </c>
      <c r="U1553" s="1" t="s">
        <v>43</v>
      </c>
      <c r="V1553" s="1" t="s">
        <v>55</v>
      </c>
      <c r="W1553" s="1" t="s">
        <v>56</v>
      </c>
      <c r="X1553" s="1" t="s">
        <v>43</v>
      </c>
      <c r="Y1553" s="2" t="s">
        <v>43</v>
      </c>
      <c r="Z1553" s="1" t="s">
        <v>46</v>
      </c>
      <c r="AA1553" s="1" t="s">
        <v>109</v>
      </c>
    </row>
    <row r="1554" spans="1:27" x14ac:dyDescent="0.25">
      <c r="A1554" s="1" t="s">
        <v>2735</v>
      </c>
      <c r="B1554" s="1" t="s">
        <v>2736</v>
      </c>
      <c r="C1554" s="1" t="s">
        <v>160</v>
      </c>
      <c r="D1554" s="1" t="s">
        <v>161</v>
      </c>
      <c r="E1554" s="1" t="s">
        <v>30</v>
      </c>
      <c r="F1554" s="1" t="s">
        <v>109</v>
      </c>
      <c r="G1554" s="1" t="s">
        <v>4157</v>
      </c>
      <c r="H1554" s="1" t="s">
        <v>4160</v>
      </c>
      <c r="I1554" s="1" t="s">
        <v>7</v>
      </c>
      <c r="J1554" s="1" t="s">
        <v>4159</v>
      </c>
      <c r="K1554" s="1" t="s">
        <v>3406</v>
      </c>
      <c r="L1554" s="1" t="s">
        <v>3407</v>
      </c>
      <c r="M1554" s="1" t="s">
        <v>3402</v>
      </c>
      <c r="N1554" s="2">
        <v>24524000</v>
      </c>
      <c r="O1554" s="1" t="s">
        <v>108</v>
      </c>
      <c r="P1554" s="2">
        <v>9000000</v>
      </c>
      <c r="Q1554" s="1" t="s">
        <v>83</v>
      </c>
      <c r="R1554" s="1" t="s">
        <v>264</v>
      </c>
      <c r="S1554" s="1" t="s">
        <v>54</v>
      </c>
      <c r="T1554" s="1" t="s">
        <v>42</v>
      </c>
      <c r="U1554" s="1" t="s">
        <v>43</v>
      </c>
      <c r="V1554" s="1" t="s">
        <v>55</v>
      </c>
      <c r="W1554" s="1" t="s">
        <v>56</v>
      </c>
      <c r="X1554" s="1" t="s">
        <v>43</v>
      </c>
      <c r="Y1554" s="2" t="s">
        <v>43</v>
      </c>
      <c r="Z1554" s="1" t="s">
        <v>46</v>
      </c>
      <c r="AA1554" s="1" t="s">
        <v>109</v>
      </c>
    </row>
    <row r="1555" spans="1:27" x14ac:dyDescent="0.25">
      <c r="A1555" s="1" t="s">
        <v>2735</v>
      </c>
      <c r="B1555" s="1" t="s">
        <v>2736</v>
      </c>
      <c r="C1555" s="1" t="s">
        <v>160</v>
      </c>
      <c r="D1555" s="1" t="s">
        <v>161</v>
      </c>
      <c r="E1555" s="1" t="s">
        <v>30</v>
      </c>
      <c r="F1555" s="1" t="s">
        <v>109</v>
      </c>
      <c r="G1555" s="1" t="s">
        <v>4157</v>
      </c>
      <c r="H1555" s="1" t="s">
        <v>4161</v>
      </c>
      <c r="I1555" s="1" t="s">
        <v>7</v>
      </c>
      <c r="J1555" s="1" t="s">
        <v>4159</v>
      </c>
      <c r="K1555" s="1" t="s">
        <v>3406</v>
      </c>
      <c r="L1555" s="1" t="s">
        <v>3407</v>
      </c>
      <c r="M1555" s="1" t="s">
        <v>3402</v>
      </c>
      <c r="N1555" s="2">
        <v>24524000</v>
      </c>
      <c r="O1555" s="1" t="s">
        <v>108</v>
      </c>
      <c r="P1555" s="2">
        <v>7200000</v>
      </c>
      <c r="Q1555" s="1" t="s">
        <v>83</v>
      </c>
      <c r="R1555" s="1" t="s">
        <v>264</v>
      </c>
      <c r="S1555" s="1" t="s">
        <v>54</v>
      </c>
      <c r="T1555" s="1" t="s">
        <v>42</v>
      </c>
      <c r="U1555" s="1" t="s">
        <v>43</v>
      </c>
      <c r="V1555" s="1" t="s">
        <v>55</v>
      </c>
      <c r="W1555" s="1" t="s">
        <v>56</v>
      </c>
      <c r="X1555" s="1" t="s">
        <v>43</v>
      </c>
      <c r="Y1555" s="2" t="s">
        <v>43</v>
      </c>
      <c r="Z1555" s="1" t="s">
        <v>46</v>
      </c>
      <c r="AA1555" s="1" t="s">
        <v>109</v>
      </c>
    </row>
    <row r="1556" spans="1:27" x14ac:dyDescent="0.25">
      <c r="A1556" s="1" t="s">
        <v>2735</v>
      </c>
      <c r="B1556" s="1" t="s">
        <v>2736</v>
      </c>
      <c r="C1556" s="1" t="s">
        <v>160</v>
      </c>
      <c r="D1556" s="1" t="s">
        <v>161</v>
      </c>
      <c r="E1556" s="1" t="s">
        <v>30</v>
      </c>
      <c r="F1556" s="1" t="s">
        <v>109</v>
      </c>
      <c r="G1556" s="1" t="s">
        <v>4157</v>
      </c>
      <c r="H1556" s="1" t="s">
        <v>4162</v>
      </c>
      <c r="I1556" s="1" t="s">
        <v>7</v>
      </c>
      <c r="J1556" s="1" t="s">
        <v>4159</v>
      </c>
      <c r="K1556" s="1" t="s">
        <v>3406</v>
      </c>
      <c r="L1556" s="1" t="s">
        <v>3407</v>
      </c>
      <c r="M1556" s="1" t="s">
        <v>3402</v>
      </c>
      <c r="N1556" s="2">
        <v>24524000</v>
      </c>
      <c r="O1556" s="1" t="s">
        <v>108</v>
      </c>
      <c r="P1556" s="2">
        <v>124000</v>
      </c>
      <c r="Q1556" s="1" t="s">
        <v>83</v>
      </c>
      <c r="R1556" s="1" t="s">
        <v>264</v>
      </c>
      <c r="S1556" s="1" t="s">
        <v>54</v>
      </c>
      <c r="T1556" s="1" t="s">
        <v>42</v>
      </c>
      <c r="U1556" s="1" t="s">
        <v>43</v>
      </c>
      <c r="V1556" s="1" t="s">
        <v>55</v>
      </c>
      <c r="W1556" s="1" t="s">
        <v>56</v>
      </c>
      <c r="X1556" s="1" t="s">
        <v>43</v>
      </c>
      <c r="Y1556" s="2" t="s">
        <v>43</v>
      </c>
      <c r="Z1556" s="1" t="s">
        <v>46</v>
      </c>
      <c r="AA1556" s="1" t="s">
        <v>109</v>
      </c>
    </row>
    <row r="1557" spans="1:27" x14ac:dyDescent="0.25">
      <c r="A1557" s="1" t="s">
        <v>2735</v>
      </c>
      <c r="B1557" s="1" t="s">
        <v>2736</v>
      </c>
      <c r="C1557" s="1" t="s">
        <v>160</v>
      </c>
      <c r="D1557" s="1" t="s">
        <v>161</v>
      </c>
      <c r="E1557" s="1" t="s">
        <v>30</v>
      </c>
      <c r="F1557" s="1" t="s">
        <v>109</v>
      </c>
      <c r="G1557" s="1" t="s">
        <v>4157</v>
      </c>
      <c r="H1557" s="1" t="s">
        <v>4163</v>
      </c>
      <c r="I1557" s="1" t="s">
        <v>7</v>
      </c>
      <c r="J1557" s="1" t="s">
        <v>4159</v>
      </c>
      <c r="K1557" s="1" t="s">
        <v>3406</v>
      </c>
      <c r="L1557" s="1" t="s">
        <v>3407</v>
      </c>
      <c r="M1557" s="1" t="s">
        <v>3402</v>
      </c>
      <c r="N1557" s="2">
        <v>24524000</v>
      </c>
      <c r="O1557" s="1" t="s">
        <v>108</v>
      </c>
      <c r="P1557" s="2">
        <v>200000</v>
      </c>
      <c r="Q1557" s="1" t="s">
        <v>83</v>
      </c>
      <c r="R1557" s="1" t="s">
        <v>264</v>
      </c>
      <c r="S1557" s="1" t="s">
        <v>54</v>
      </c>
      <c r="T1557" s="1" t="s">
        <v>42</v>
      </c>
      <c r="U1557" s="1" t="s">
        <v>43</v>
      </c>
      <c r="V1557" s="1" t="s">
        <v>55</v>
      </c>
      <c r="W1557" s="1" t="s">
        <v>56</v>
      </c>
      <c r="X1557" s="1" t="s">
        <v>43</v>
      </c>
      <c r="Y1557" s="2" t="s">
        <v>43</v>
      </c>
      <c r="Z1557" s="1" t="s">
        <v>46</v>
      </c>
      <c r="AA1557" s="1" t="s">
        <v>109</v>
      </c>
    </row>
    <row r="1558" spans="1:27" x14ac:dyDescent="0.25">
      <c r="A1558" s="1" t="s">
        <v>2735</v>
      </c>
      <c r="B1558" s="1" t="s">
        <v>2736</v>
      </c>
      <c r="C1558" s="1" t="s">
        <v>160</v>
      </c>
      <c r="D1558" s="1" t="s">
        <v>161</v>
      </c>
      <c r="E1558" s="1" t="s">
        <v>30</v>
      </c>
      <c r="F1558" s="1" t="s">
        <v>47</v>
      </c>
      <c r="G1558" s="1" t="s">
        <v>4865</v>
      </c>
      <c r="H1558" s="1" t="s">
        <v>4866</v>
      </c>
      <c r="I1558" s="1" t="s">
        <v>7</v>
      </c>
      <c r="J1558" s="1" t="s">
        <v>4867</v>
      </c>
      <c r="K1558" s="1" t="s">
        <v>3406</v>
      </c>
      <c r="L1558" s="1" t="s">
        <v>3407</v>
      </c>
      <c r="M1558" s="1" t="s">
        <v>4296</v>
      </c>
      <c r="N1558" s="2">
        <v>10500000</v>
      </c>
      <c r="O1558" s="1" t="s">
        <v>108</v>
      </c>
      <c r="P1558" s="2">
        <v>500000</v>
      </c>
      <c r="Q1558" s="1" t="s">
        <v>83</v>
      </c>
      <c r="R1558" s="1" t="s">
        <v>40</v>
      </c>
      <c r="S1558" s="1" t="s">
        <v>54</v>
      </c>
      <c r="T1558" s="1" t="s">
        <v>42</v>
      </c>
      <c r="U1558" s="1" t="s">
        <v>43</v>
      </c>
      <c r="V1558" s="1" t="s">
        <v>55</v>
      </c>
      <c r="W1558" s="1" t="s">
        <v>56</v>
      </c>
      <c r="X1558" s="1" t="s">
        <v>43</v>
      </c>
      <c r="Y1558" s="2" t="s">
        <v>43</v>
      </c>
      <c r="Z1558" s="1" t="s">
        <v>46</v>
      </c>
      <c r="AA1558" s="1" t="s">
        <v>47</v>
      </c>
    </row>
    <row r="1559" spans="1:27" x14ac:dyDescent="0.25">
      <c r="A1559" s="1" t="s">
        <v>2735</v>
      </c>
      <c r="B1559" s="1" t="s">
        <v>2736</v>
      </c>
      <c r="C1559" s="1" t="s">
        <v>160</v>
      </c>
      <c r="D1559" s="1" t="s">
        <v>161</v>
      </c>
      <c r="E1559" s="1" t="s">
        <v>30</v>
      </c>
      <c r="F1559" s="1" t="s">
        <v>47</v>
      </c>
      <c r="G1559" s="1" t="s">
        <v>4865</v>
      </c>
      <c r="H1559" s="1" t="s">
        <v>4868</v>
      </c>
      <c r="I1559" s="1" t="s">
        <v>7</v>
      </c>
      <c r="J1559" s="1" t="s">
        <v>4867</v>
      </c>
      <c r="K1559" s="1" t="s">
        <v>3406</v>
      </c>
      <c r="L1559" s="1" t="s">
        <v>3407</v>
      </c>
      <c r="M1559" s="1" t="s">
        <v>4296</v>
      </c>
      <c r="N1559" s="2">
        <v>10500000</v>
      </c>
      <c r="O1559" s="1" t="s">
        <v>108</v>
      </c>
      <c r="P1559" s="2">
        <v>5000000</v>
      </c>
      <c r="Q1559" s="1" t="s">
        <v>83</v>
      </c>
      <c r="R1559" s="1" t="s">
        <v>40</v>
      </c>
      <c r="S1559" s="1" t="s">
        <v>54</v>
      </c>
      <c r="T1559" s="1" t="s">
        <v>42</v>
      </c>
      <c r="U1559" s="1" t="s">
        <v>43</v>
      </c>
      <c r="V1559" s="1" t="s">
        <v>55</v>
      </c>
      <c r="W1559" s="1" t="s">
        <v>56</v>
      </c>
      <c r="X1559" s="1" t="s">
        <v>43</v>
      </c>
      <c r="Y1559" s="2" t="s">
        <v>43</v>
      </c>
      <c r="Z1559" s="1" t="s">
        <v>46</v>
      </c>
      <c r="AA1559" s="1" t="s">
        <v>47</v>
      </c>
    </row>
    <row r="1560" spans="1:27" x14ac:dyDescent="0.25">
      <c r="A1560" s="1" t="s">
        <v>2735</v>
      </c>
      <c r="B1560" s="1" t="s">
        <v>2736</v>
      </c>
      <c r="C1560" s="1" t="s">
        <v>160</v>
      </c>
      <c r="D1560" s="1" t="s">
        <v>161</v>
      </c>
      <c r="E1560" s="1" t="s">
        <v>30</v>
      </c>
      <c r="F1560" s="1" t="s">
        <v>47</v>
      </c>
      <c r="G1560" s="1" t="s">
        <v>4865</v>
      </c>
      <c r="H1560" s="1" t="s">
        <v>4869</v>
      </c>
      <c r="I1560" s="1" t="s">
        <v>7</v>
      </c>
      <c r="J1560" s="1" t="s">
        <v>4867</v>
      </c>
      <c r="K1560" s="1" t="s">
        <v>3406</v>
      </c>
      <c r="L1560" s="1" t="s">
        <v>3407</v>
      </c>
      <c r="M1560" s="1" t="s">
        <v>4296</v>
      </c>
      <c r="N1560" s="2">
        <v>10500000</v>
      </c>
      <c r="O1560" s="1" t="s">
        <v>108</v>
      </c>
      <c r="P1560" s="2">
        <v>5000000</v>
      </c>
      <c r="Q1560" s="1" t="s">
        <v>83</v>
      </c>
      <c r="R1560" s="1" t="s">
        <v>40</v>
      </c>
      <c r="S1560" s="1" t="s">
        <v>54</v>
      </c>
      <c r="T1560" s="1" t="s">
        <v>42</v>
      </c>
      <c r="U1560" s="1" t="s">
        <v>43</v>
      </c>
      <c r="V1560" s="1" t="s">
        <v>55</v>
      </c>
      <c r="W1560" s="1" t="s">
        <v>56</v>
      </c>
      <c r="X1560" s="1" t="s">
        <v>43</v>
      </c>
      <c r="Y1560" s="2" t="s">
        <v>43</v>
      </c>
      <c r="Z1560" s="1" t="s">
        <v>46</v>
      </c>
      <c r="AA1560" s="1" t="s">
        <v>47</v>
      </c>
    </row>
    <row r="1561" spans="1:27" x14ac:dyDescent="0.25">
      <c r="A1561" s="1" t="s">
        <v>2735</v>
      </c>
      <c r="B1561" s="1" t="s">
        <v>2736</v>
      </c>
      <c r="C1561" s="1" t="s">
        <v>160</v>
      </c>
      <c r="D1561" s="1" t="s">
        <v>161</v>
      </c>
      <c r="E1561" s="1" t="s">
        <v>30</v>
      </c>
      <c r="F1561" s="1" t="s">
        <v>64</v>
      </c>
      <c r="G1561" s="1" t="s">
        <v>5855</v>
      </c>
      <c r="H1561" s="1" t="s">
        <v>5856</v>
      </c>
      <c r="I1561" s="1" t="s">
        <v>7</v>
      </c>
      <c r="J1561" s="1" t="s">
        <v>5857</v>
      </c>
      <c r="K1561" s="1" t="s">
        <v>5100</v>
      </c>
      <c r="L1561" s="1" t="s">
        <v>5101</v>
      </c>
      <c r="M1561" s="1" t="s">
        <v>5053</v>
      </c>
      <c r="N1561" s="2">
        <v>1533000</v>
      </c>
      <c r="O1561" s="1" t="s">
        <v>38</v>
      </c>
      <c r="P1561" s="2">
        <v>1533000</v>
      </c>
      <c r="Q1561" s="1" t="s">
        <v>83</v>
      </c>
      <c r="R1561" s="1" t="s">
        <v>40</v>
      </c>
      <c r="S1561" s="1" t="s">
        <v>54</v>
      </c>
      <c r="T1561" s="1" t="s">
        <v>42</v>
      </c>
      <c r="U1561" s="1" t="s">
        <v>43</v>
      </c>
      <c r="V1561" s="1" t="s">
        <v>55</v>
      </c>
      <c r="W1561" s="1" t="s">
        <v>56</v>
      </c>
      <c r="X1561" s="1" t="s">
        <v>43</v>
      </c>
      <c r="Y1561" s="2" t="s">
        <v>43</v>
      </c>
      <c r="Z1561" s="1" t="s">
        <v>46</v>
      </c>
      <c r="AA1561" s="1" t="s">
        <v>64</v>
      </c>
    </row>
    <row r="1562" spans="1:27" x14ac:dyDescent="0.25">
      <c r="A1562" s="1" t="s">
        <v>2735</v>
      </c>
      <c r="B1562" s="1" t="s">
        <v>2736</v>
      </c>
      <c r="C1562" s="1" t="s">
        <v>160</v>
      </c>
      <c r="D1562" s="1" t="s">
        <v>161</v>
      </c>
      <c r="E1562" s="1" t="s">
        <v>30</v>
      </c>
      <c r="F1562" s="1" t="s">
        <v>228</v>
      </c>
      <c r="G1562" s="1" t="s">
        <v>5858</v>
      </c>
      <c r="H1562" s="1" t="s">
        <v>5859</v>
      </c>
      <c r="I1562" s="1" t="s">
        <v>7</v>
      </c>
      <c r="J1562" s="1" t="s">
        <v>5860</v>
      </c>
      <c r="K1562" s="1" t="s">
        <v>5057</v>
      </c>
      <c r="L1562" s="1" t="s">
        <v>5058</v>
      </c>
      <c r="M1562" s="1" t="s">
        <v>5053</v>
      </c>
      <c r="N1562" s="2">
        <v>112500</v>
      </c>
      <c r="O1562" s="1" t="s">
        <v>38</v>
      </c>
      <c r="P1562" s="2">
        <v>112500</v>
      </c>
      <c r="Q1562" s="1" t="s">
        <v>83</v>
      </c>
      <c r="R1562" s="1" t="s">
        <v>40</v>
      </c>
      <c r="S1562" s="1" t="s">
        <v>54</v>
      </c>
      <c r="T1562" s="1" t="s">
        <v>42</v>
      </c>
      <c r="U1562" s="1" t="s">
        <v>43</v>
      </c>
      <c r="V1562" s="1" t="s">
        <v>55</v>
      </c>
      <c r="W1562" s="1" t="s">
        <v>56</v>
      </c>
      <c r="X1562" s="1" t="s">
        <v>43</v>
      </c>
      <c r="Y1562" s="2" t="s">
        <v>43</v>
      </c>
      <c r="Z1562" s="1" t="s">
        <v>46</v>
      </c>
      <c r="AA1562" s="1" t="s">
        <v>228</v>
      </c>
    </row>
    <row r="1563" spans="1:27" x14ac:dyDescent="0.25">
      <c r="A1563" s="1" t="s">
        <v>2735</v>
      </c>
      <c r="B1563" s="1" t="s">
        <v>2736</v>
      </c>
      <c r="C1563" s="1" t="s">
        <v>160</v>
      </c>
      <c r="D1563" s="1" t="s">
        <v>161</v>
      </c>
      <c r="E1563" s="1" t="s">
        <v>30</v>
      </c>
      <c r="F1563" s="1" t="s">
        <v>112</v>
      </c>
      <c r="G1563" s="1" t="s">
        <v>5861</v>
      </c>
      <c r="H1563" s="1" t="s">
        <v>5862</v>
      </c>
      <c r="I1563" s="1" t="s">
        <v>7</v>
      </c>
      <c r="J1563" s="1" t="s">
        <v>5863</v>
      </c>
      <c r="K1563" s="1" t="s">
        <v>5057</v>
      </c>
      <c r="L1563" s="1" t="s">
        <v>5058</v>
      </c>
      <c r="M1563" s="1" t="s">
        <v>5053</v>
      </c>
      <c r="N1563" s="2">
        <v>270000</v>
      </c>
      <c r="O1563" s="1" t="s">
        <v>38</v>
      </c>
      <c r="P1563" s="2">
        <v>270000</v>
      </c>
      <c r="Q1563" s="1" t="s">
        <v>75</v>
      </c>
      <c r="R1563" s="1" t="s">
        <v>40</v>
      </c>
      <c r="S1563" s="1" t="s">
        <v>54</v>
      </c>
      <c r="T1563" s="1" t="s">
        <v>42</v>
      </c>
      <c r="U1563" s="1" t="s">
        <v>43</v>
      </c>
      <c r="V1563" s="1" t="s">
        <v>55</v>
      </c>
      <c r="W1563" s="1" t="s">
        <v>56</v>
      </c>
      <c r="X1563" s="1" t="s">
        <v>43</v>
      </c>
      <c r="Y1563" s="2" t="s">
        <v>43</v>
      </c>
      <c r="Z1563" s="1" t="s">
        <v>46</v>
      </c>
      <c r="AA1563" s="1" t="s">
        <v>112</v>
      </c>
    </row>
    <row r="1564" spans="1:27" x14ac:dyDescent="0.25">
      <c r="A1564" s="1" t="s">
        <v>2735</v>
      </c>
      <c r="B1564" s="1" t="s">
        <v>2736</v>
      </c>
      <c r="C1564" s="1" t="s">
        <v>160</v>
      </c>
      <c r="D1564" s="1" t="s">
        <v>161</v>
      </c>
      <c r="E1564" s="1" t="s">
        <v>30</v>
      </c>
      <c r="F1564" s="1" t="s">
        <v>289</v>
      </c>
      <c r="G1564" s="1" t="s">
        <v>5864</v>
      </c>
      <c r="H1564" s="1" t="s">
        <v>5865</v>
      </c>
      <c r="I1564" s="1" t="s">
        <v>7</v>
      </c>
      <c r="J1564" s="1" t="s">
        <v>5866</v>
      </c>
      <c r="K1564" s="1" t="s">
        <v>5057</v>
      </c>
      <c r="L1564" s="1" t="s">
        <v>5058</v>
      </c>
      <c r="M1564" s="1" t="s">
        <v>5053</v>
      </c>
      <c r="N1564" s="2">
        <v>8900</v>
      </c>
      <c r="O1564" s="1" t="s">
        <v>38</v>
      </c>
      <c r="P1564" s="2">
        <v>8900</v>
      </c>
      <c r="Q1564" s="1" t="s">
        <v>83</v>
      </c>
      <c r="R1564" s="1" t="s">
        <v>40</v>
      </c>
      <c r="S1564" s="1" t="s">
        <v>54</v>
      </c>
      <c r="T1564" s="1" t="s">
        <v>42</v>
      </c>
      <c r="U1564" s="1" t="s">
        <v>43</v>
      </c>
      <c r="V1564" s="1" t="s">
        <v>55</v>
      </c>
      <c r="W1564" s="1" t="s">
        <v>56</v>
      </c>
      <c r="X1564" s="1" t="s">
        <v>43</v>
      </c>
      <c r="Y1564" s="2" t="s">
        <v>43</v>
      </c>
      <c r="Z1564" s="1" t="s">
        <v>46</v>
      </c>
      <c r="AA1564" s="1" t="s">
        <v>289</v>
      </c>
    </row>
    <row r="1565" spans="1:27" x14ac:dyDescent="0.25">
      <c r="A1565" s="1" t="s">
        <v>2735</v>
      </c>
      <c r="B1565" s="1" t="s">
        <v>2736</v>
      </c>
      <c r="C1565" s="1" t="s">
        <v>160</v>
      </c>
      <c r="D1565" s="1" t="s">
        <v>161</v>
      </c>
      <c r="E1565" s="1" t="s">
        <v>30</v>
      </c>
      <c r="F1565" s="1" t="s">
        <v>141</v>
      </c>
      <c r="G1565" s="1" t="s">
        <v>6420</v>
      </c>
      <c r="H1565" s="1" t="s">
        <v>6421</v>
      </c>
      <c r="I1565" s="1" t="s">
        <v>7</v>
      </c>
      <c r="J1565" s="1" t="s">
        <v>6422</v>
      </c>
      <c r="K1565" s="1" t="s">
        <v>62</v>
      </c>
      <c r="L1565" s="1" t="s">
        <v>63</v>
      </c>
      <c r="M1565" s="1" t="s">
        <v>5928</v>
      </c>
      <c r="N1565" s="2">
        <v>648000</v>
      </c>
      <c r="O1565" s="1" t="s">
        <v>38</v>
      </c>
      <c r="P1565" s="2">
        <v>648000</v>
      </c>
      <c r="Q1565" s="1" t="s">
        <v>83</v>
      </c>
      <c r="R1565" s="1" t="s">
        <v>40</v>
      </c>
      <c r="S1565" s="1" t="s">
        <v>54</v>
      </c>
      <c r="T1565" s="1" t="s">
        <v>42</v>
      </c>
      <c r="U1565" s="1" t="s">
        <v>43</v>
      </c>
      <c r="V1565" s="1" t="s">
        <v>55</v>
      </c>
      <c r="W1565" s="1" t="s">
        <v>56</v>
      </c>
      <c r="X1565" s="1" t="s">
        <v>43</v>
      </c>
      <c r="Y1565" s="2" t="s">
        <v>43</v>
      </c>
      <c r="Z1565" s="1" t="s">
        <v>46</v>
      </c>
      <c r="AA1565" s="1" t="s">
        <v>189</v>
      </c>
    </row>
    <row r="1566" spans="1:27" x14ac:dyDescent="0.25">
      <c r="A1566" s="1" t="s">
        <v>2758</v>
      </c>
      <c r="B1566" s="1" t="s">
        <v>2759</v>
      </c>
      <c r="C1566" s="1" t="s">
        <v>160</v>
      </c>
      <c r="D1566" s="1" t="s">
        <v>161</v>
      </c>
      <c r="E1566" s="1" t="s">
        <v>30</v>
      </c>
      <c r="F1566" s="1" t="s">
        <v>174</v>
      </c>
      <c r="G1566" s="1" t="s">
        <v>2760</v>
      </c>
      <c r="H1566" s="1" t="s">
        <v>2761</v>
      </c>
      <c r="I1566" s="1" t="s">
        <v>7</v>
      </c>
      <c r="J1566" s="1" t="s">
        <v>2762</v>
      </c>
      <c r="K1566" s="1" t="s">
        <v>610</v>
      </c>
      <c r="L1566" s="1" t="s">
        <v>611</v>
      </c>
      <c r="M1566" s="1" t="s">
        <v>37</v>
      </c>
      <c r="N1566" s="2">
        <v>67272</v>
      </c>
      <c r="O1566" s="1" t="s">
        <v>38</v>
      </c>
      <c r="P1566" s="2">
        <v>67272</v>
      </c>
      <c r="Q1566" s="1" t="s">
        <v>39</v>
      </c>
      <c r="R1566" s="1" t="s">
        <v>40</v>
      </c>
      <c r="S1566" s="1" t="s">
        <v>54</v>
      </c>
      <c r="T1566" s="1" t="s">
        <v>42</v>
      </c>
      <c r="U1566" s="1" t="s">
        <v>43</v>
      </c>
      <c r="V1566" s="1" t="s">
        <v>55</v>
      </c>
      <c r="W1566" s="1" t="s">
        <v>56</v>
      </c>
      <c r="X1566" s="1" t="s">
        <v>43</v>
      </c>
      <c r="Y1566" s="2" t="s">
        <v>43</v>
      </c>
      <c r="Z1566" s="1" t="s">
        <v>46</v>
      </c>
      <c r="AA1566" s="1" t="s">
        <v>174</v>
      </c>
    </row>
    <row r="1567" spans="1:27" x14ac:dyDescent="0.25">
      <c r="A1567" s="1" t="s">
        <v>2758</v>
      </c>
      <c r="B1567" s="1" t="s">
        <v>2759</v>
      </c>
      <c r="C1567" s="1" t="s">
        <v>160</v>
      </c>
      <c r="D1567" s="1" t="s">
        <v>161</v>
      </c>
      <c r="E1567" s="1" t="s">
        <v>30</v>
      </c>
      <c r="F1567" s="1" t="s">
        <v>69</v>
      </c>
      <c r="G1567" s="1" t="s">
        <v>2763</v>
      </c>
      <c r="H1567" s="1" t="s">
        <v>2764</v>
      </c>
      <c r="I1567" s="1" t="s">
        <v>7</v>
      </c>
      <c r="J1567" s="1" t="s">
        <v>2765</v>
      </c>
      <c r="K1567" s="1" t="s">
        <v>127</v>
      </c>
      <c r="L1567" s="1" t="s">
        <v>128</v>
      </c>
      <c r="M1567" s="1" t="s">
        <v>37</v>
      </c>
      <c r="N1567" s="2">
        <v>147000</v>
      </c>
      <c r="O1567" s="1" t="s">
        <v>38</v>
      </c>
      <c r="P1567" s="2">
        <v>147000</v>
      </c>
      <c r="Q1567" s="1" t="s">
        <v>39</v>
      </c>
      <c r="R1567" s="1" t="s">
        <v>40</v>
      </c>
      <c r="S1567" s="1" t="s">
        <v>54</v>
      </c>
      <c r="T1567" s="1" t="s">
        <v>42</v>
      </c>
      <c r="U1567" s="1" t="s">
        <v>43</v>
      </c>
      <c r="V1567" s="1" t="s">
        <v>55</v>
      </c>
      <c r="W1567" s="1" t="s">
        <v>56</v>
      </c>
      <c r="X1567" s="1" t="s">
        <v>43</v>
      </c>
      <c r="Y1567" s="2" t="s">
        <v>43</v>
      </c>
      <c r="Z1567" s="1" t="s">
        <v>46</v>
      </c>
      <c r="AA1567" s="1" t="s">
        <v>69</v>
      </c>
    </row>
    <row r="1568" spans="1:27" x14ac:dyDescent="0.25">
      <c r="A1568" s="1" t="s">
        <v>2758</v>
      </c>
      <c r="B1568" s="1" t="s">
        <v>2759</v>
      </c>
      <c r="C1568" s="1" t="s">
        <v>160</v>
      </c>
      <c r="D1568" s="1" t="s">
        <v>161</v>
      </c>
      <c r="E1568" s="1" t="s">
        <v>30</v>
      </c>
      <c r="F1568" s="1" t="s">
        <v>189</v>
      </c>
      <c r="G1568" s="1" t="s">
        <v>5867</v>
      </c>
      <c r="H1568" s="1" t="s">
        <v>5868</v>
      </c>
      <c r="I1568" s="1" t="s">
        <v>7</v>
      </c>
      <c r="J1568" s="1" t="s">
        <v>5869</v>
      </c>
      <c r="K1568" s="1" t="s">
        <v>5100</v>
      </c>
      <c r="L1568" s="1" t="s">
        <v>5101</v>
      </c>
      <c r="M1568" s="1" t="s">
        <v>5053</v>
      </c>
      <c r="N1568" s="2">
        <v>54000</v>
      </c>
      <c r="O1568" s="1" t="s">
        <v>38</v>
      </c>
      <c r="P1568" s="2">
        <v>54000</v>
      </c>
      <c r="Q1568" s="1" t="s">
        <v>83</v>
      </c>
      <c r="R1568" s="1" t="s">
        <v>40</v>
      </c>
      <c r="S1568" s="1" t="s">
        <v>54</v>
      </c>
      <c r="T1568" s="1" t="s">
        <v>42</v>
      </c>
      <c r="U1568" s="1" t="s">
        <v>43</v>
      </c>
      <c r="V1568" s="1" t="s">
        <v>55</v>
      </c>
      <c r="W1568" s="1" t="s">
        <v>56</v>
      </c>
      <c r="X1568" s="1" t="s">
        <v>43</v>
      </c>
      <c r="Y1568" s="2" t="s">
        <v>43</v>
      </c>
      <c r="Z1568" s="1" t="s">
        <v>46</v>
      </c>
      <c r="AA1568" s="1" t="s">
        <v>189</v>
      </c>
    </row>
    <row r="1569" spans="1:27" x14ac:dyDescent="0.25">
      <c r="A1569" s="1" t="s">
        <v>2758</v>
      </c>
      <c r="B1569" s="1" t="s">
        <v>2759</v>
      </c>
      <c r="C1569" s="1" t="s">
        <v>160</v>
      </c>
      <c r="D1569" s="1" t="s">
        <v>161</v>
      </c>
      <c r="E1569" s="1" t="s">
        <v>30</v>
      </c>
      <c r="F1569" s="1" t="s">
        <v>289</v>
      </c>
      <c r="G1569" s="1" t="s">
        <v>5870</v>
      </c>
      <c r="H1569" s="1" t="s">
        <v>5871</v>
      </c>
      <c r="I1569" s="1" t="s">
        <v>7</v>
      </c>
      <c r="J1569" s="1" t="s">
        <v>5872</v>
      </c>
      <c r="K1569" s="1" t="s">
        <v>5100</v>
      </c>
      <c r="L1569" s="1" t="s">
        <v>5101</v>
      </c>
      <c r="M1569" s="1" t="s">
        <v>5053</v>
      </c>
      <c r="N1569" s="2">
        <v>150000</v>
      </c>
      <c r="O1569" s="1" t="s">
        <v>38</v>
      </c>
      <c r="P1569" s="2">
        <v>150000</v>
      </c>
      <c r="Q1569" s="1" t="s">
        <v>165</v>
      </c>
      <c r="R1569" s="1" t="s">
        <v>40</v>
      </c>
      <c r="S1569" s="1" t="s">
        <v>54</v>
      </c>
      <c r="T1569" s="1" t="s">
        <v>42</v>
      </c>
      <c r="U1569" s="1" t="s">
        <v>43</v>
      </c>
      <c r="V1569" s="1" t="s">
        <v>55</v>
      </c>
      <c r="W1569" s="1" t="s">
        <v>56</v>
      </c>
      <c r="X1569" s="1" t="s">
        <v>43</v>
      </c>
      <c r="Y1569" s="2" t="s">
        <v>43</v>
      </c>
      <c r="Z1569" s="1" t="s">
        <v>46</v>
      </c>
      <c r="AA1569" s="1" t="s">
        <v>289</v>
      </c>
    </row>
    <row r="1570" spans="1:27" x14ac:dyDescent="0.25">
      <c r="A1570" s="1" t="s">
        <v>2758</v>
      </c>
      <c r="B1570" s="1" t="s">
        <v>2759</v>
      </c>
      <c r="C1570" s="1" t="s">
        <v>160</v>
      </c>
      <c r="D1570" s="1" t="s">
        <v>161</v>
      </c>
      <c r="E1570" s="1" t="s">
        <v>30</v>
      </c>
      <c r="F1570" s="1" t="s">
        <v>131</v>
      </c>
      <c r="G1570" s="1" t="s">
        <v>6423</v>
      </c>
      <c r="H1570" s="1" t="s">
        <v>6424</v>
      </c>
      <c r="I1570" s="1" t="s">
        <v>7</v>
      </c>
      <c r="J1570" s="1" t="s">
        <v>6425</v>
      </c>
      <c r="K1570" s="1" t="s">
        <v>52</v>
      </c>
      <c r="L1570" s="1" t="s">
        <v>53</v>
      </c>
      <c r="M1570" s="1" t="s">
        <v>5928</v>
      </c>
      <c r="N1570" s="2">
        <v>46600</v>
      </c>
      <c r="O1570" s="1" t="s">
        <v>38</v>
      </c>
      <c r="P1570" s="2">
        <v>46600</v>
      </c>
      <c r="Q1570" s="1" t="s">
        <v>165</v>
      </c>
      <c r="R1570" s="1" t="s">
        <v>40</v>
      </c>
      <c r="S1570" s="1" t="s">
        <v>54</v>
      </c>
      <c r="T1570" s="1" t="s">
        <v>42</v>
      </c>
      <c r="U1570" s="1" t="s">
        <v>43</v>
      </c>
      <c r="V1570" s="1" t="s">
        <v>55</v>
      </c>
      <c r="W1570" s="1" t="s">
        <v>56</v>
      </c>
      <c r="X1570" s="1" t="s">
        <v>43</v>
      </c>
      <c r="Y1570" s="2" t="s">
        <v>43</v>
      </c>
      <c r="Z1570" s="1" t="s">
        <v>46</v>
      </c>
      <c r="AA1570" s="1" t="s">
        <v>131</v>
      </c>
    </row>
    <row r="1571" spans="1:27" x14ac:dyDescent="0.25">
      <c r="A1571" s="1" t="s">
        <v>2758</v>
      </c>
      <c r="B1571" s="1" t="s">
        <v>2759</v>
      </c>
      <c r="C1571" s="1" t="s">
        <v>160</v>
      </c>
      <c r="D1571" s="1" t="s">
        <v>161</v>
      </c>
      <c r="E1571" s="1" t="s">
        <v>30</v>
      </c>
      <c r="F1571" s="1" t="s">
        <v>265</v>
      </c>
      <c r="G1571" s="1" t="s">
        <v>6426</v>
      </c>
      <c r="H1571" s="1" t="s">
        <v>6427</v>
      </c>
      <c r="I1571" s="1" t="s">
        <v>7</v>
      </c>
      <c r="J1571" s="1" t="s">
        <v>6428</v>
      </c>
      <c r="K1571" s="1" t="s">
        <v>610</v>
      </c>
      <c r="L1571" s="1" t="s">
        <v>611</v>
      </c>
      <c r="M1571" s="1" t="s">
        <v>5928</v>
      </c>
      <c r="N1571" s="2">
        <v>174000</v>
      </c>
      <c r="O1571" s="1" t="s">
        <v>38</v>
      </c>
      <c r="P1571" s="2">
        <v>174000</v>
      </c>
      <c r="Q1571" s="1" t="s">
        <v>83</v>
      </c>
      <c r="R1571" s="1" t="s">
        <v>40</v>
      </c>
      <c r="S1571" s="1" t="s">
        <v>54</v>
      </c>
      <c r="T1571" s="1" t="s">
        <v>42</v>
      </c>
      <c r="U1571" s="1" t="s">
        <v>43</v>
      </c>
      <c r="V1571" s="1" t="s">
        <v>55</v>
      </c>
      <c r="W1571" s="1" t="s">
        <v>56</v>
      </c>
      <c r="X1571" s="1" t="s">
        <v>43</v>
      </c>
      <c r="Y1571" s="2" t="s">
        <v>43</v>
      </c>
      <c r="Z1571" s="1" t="s">
        <v>46</v>
      </c>
      <c r="AA1571" s="1" t="s">
        <v>265</v>
      </c>
    </row>
    <row r="1572" spans="1:27" x14ac:dyDescent="0.25">
      <c r="A1572" s="1" t="s">
        <v>823</v>
      </c>
      <c r="B1572" s="1" t="s">
        <v>824</v>
      </c>
      <c r="C1572" s="1" t="s">
        <v>160</v>
      </c>
      <c r="D1572" s="1" t="s">
        <v>161</v>
      </c>
      <c r="E1572" s="1" t="s">
        <v>30</v>
      </c>
      <c r="F1572" s="1" t="s">
        <v>47</v>
      </c>
      <c r="G1572" s="1" t="s">
        <v>825</v>
      </c>
      <c r="H1572" s="1" t="s">
        <v>826</v>
      </c>
      <c r="I1572" s="1" t="s">
        <v>7</v>
      </c>
      <c r="J1572" s="1" t="s">
        <v>827</v>
      </c>
      <c r="K1572" s="1" t="s">
        <v>615</v>
      </c>
      <c r="L1572" s="1" t="s">
        <v>616</v>
      </c>
      <c r="M1572" s="1" t="s">
        <v>37</v>
      </c>
      <c r="N1572" s="2">
        <v>245000</v>
      </c>
      <c r="O1572" s="1" t="s">
        <v>38</v>
      </c>
      <c r="P1572" s="2">
        <v>245000</v>
      </c>
      <c r="Q1572" s="1" t="s">
        <v>165</v>
      </c>
      <c r="R1572" s="1" t="s">
        <v>40</v>
      </c>
      <c r="S1572" s="1" t="s">
        <v>41</v>
      </c>
      <c r="T1572" s="1" t="s">
        <v>42</v>
      </c>
      <c r="U1572" s="1" t="s">
        <v>43</v>
      </c>
      <c r="V1572" s="1" t="s">
        <v>44</v>
      </c>
      <c r="W1572" s="1" t="s">
        <v>45</v>
      </c>
      <c r="X1572" s="1" t="s">
        <v>43</v>
      </c>
      <c r="Y1572" s="2" t="s">
        <v>43</v>
      </c>
      <c r="Z1572" s="1" t="s">
        <v>46</v>
      </c>
      <c r="AA1572" s="1" t="s">
        <v>58</v>
      </c>
    </row>
    <row r="1573" spans="1:27" x14ac:dyDescent="0.25">
      <c r="A1573" s="1" t="s">
        <v>823</v>
      </c>
      <c r="B1573" s="1" t="s">
        <v>824</v>
      </c>
      <c r="C1573" s="1" t="s">
        <v>160</v>
      </c>
      <c r="D1573" s="1" t="s">
        <v>161</v>
      </c>
      <c r="E1573" s="1" t="s">
        <v>30</v>
      </c>
      <c r="F1573" s="1" t="s">
        <v>58</v>
      </c>
      <c r="G1573" s="1" t="s">
        <v>828</v>
      </c>
      <c r="H1573" s="1" t="s">
        <v>829</v>
      </c>
      <c r="I1573" s="1" t="s">
        <v>7</v>
      </c>
      <c r="J1573" s="1" t="s">
        <v>830</v>
      </c>
      <c r="K1573" s="1" t="s">
        <v>62</v>
      </c>
      <c r="L1573" s="1" t="s">
        <v>63</v>
      </c>
      <c r="M1573" s="1" t="s">
        <v>37</v>
      </c>
      <c r="N1573" s="2">
        <v>67700</v>
      </c>
      <c r="O1573" s="1" t="s">
        <v>38</v>
      </c>
      <c r="P1573" s="2">
        <v>67700</v>
      </c>
      <c r="Q1573" s="1" t="s">
        <v>39</v>
      </c>
      <c r="R1573" s="1" t="s">
        <v>40</v>
      </c>
      <c r="S1573" s="1" t="s">
        <v>54</v>
      </c>
      <c r="T1573" s="1" t="s">
        <v>42</v>
      </c>
      <c r="U1573" s="1" t="s">
        <v>43</v>
      </c>
      <c r="V1573" s="1" t="s">
        <v>55</v>
      </c>
      <c r="W1573" s="1" t="s">
        <v>56</v>
      </c>
      <c r="X1573" s="1" t="s">
        <v>43</v>
      </c>
      <c r="Y1573" s="2" t="s">
        <v>43</v>
      </c>
      <c r="Z1573" s="1" t="s">
        <v>46</v>
      </c>
      <c r="AA1573" s="1" t="s">
        <v>58</v>
      </c>
    </row>
    <row r="1574" spans="1:27" x14ac:dyDescent="0.25">
      <c r="A1574" s="1" t="s">
        <v>823</v>
      </c>
      <c r="B1574" s="1" t="s">
        <v>824</v>
      </c>
      <c r="C1574" s="1" t="s">
        <v>160</v>
      </c>
      <c r="D1574" s="1" t="s">
        <v>161</v>
      </c>
      <c r="E1574" s="1" t="s">
        <v>30</v>
      </c>
      <c r="F1574" s="1" t="s">
        <v>155</v>
      </c>
      <c r="G1574" s="1" t="s">
        <v>831</v>
      </c>
      <c r="H1574" s="1" t="s">
        <v>832</v>
      </c>
      <c r="I1574" s="1" t="s">
        <v>7</v>
      </c>
      <c r="J1574" s="1" t="s">
        <v>833</v>
      </c>
      <c r="K1574" s="1" t="s">
        <v>834</v>
      </c>
      <c r="L1574" s="1" t="s">
        <v>835</v>
      </c>
      <c r="M1574" s="1" t="s">
        <v>37</v>
      </c>
      <c r="N1574" s="2">
        <v>633570</v>
      </c>
      <c r="O1574" s="1" t="s">
        <v>38</v>
      </c>
      <c r="P1574" s="2">
        <v>633570</v>
      </c>
      <c r="Q1574" s="1" t="s">
        <v>93</v>
      </c>
      <c r="R1574" s="1" t="s">
        <v>94</v>
      </c>
      <c r="S1574" s="1" t="s">
        <v>54</v>
      </c>
      <c r="T1574" s="1" t="s">
        <v>42</v>
      </c>
      <c r="U1574" s="1" t="s">
        <v>43</v>
      </c>
      <c r="V1574" s="1" t="s">
        <v>55</v>
      </c>
      <c r="W1574" s="1" t="s">
        <v>56</v>
      </c>
      <c r="X1574" s="1" t="s">
        <v>43</v>
      </c>
      <c r="Y1574" s="2">
        <v>633570</v>
      </c>
      <c r="Z1574" s="1" t="s">
        <v>46</v>
      </c>
      <c r="AA1574" s="1" t="s">
        <v>131</v>
      </c>
    </row>
    <row r="1575" spans="1:27" x14ac:dyDescent="0.25">
      <c r="A1575" s="1" t="s">
        <v>823</v>
      </c>
      <c r="B1575" s="1" t="s">
        <v>824</v>
      </c>
      <c r="C1575" s="1" t="s">
        <v>160</v>
      </c>
      <c r="D1575" s="1" t="s">
        <v>161</v>
      </c>
      <c r="E1575" s="1" t="s">
        <v>30</v>
      </c>
      <c r="F1575" s="1" t="s">
        <v>155</v>
      </c>
      <c r="G1575" s="1" t="s">
        <v>836</v>
      </c>
      <c r="H1575" s="1" t="s">
        <v>837</v>
      </c>
      <c r="I1575" s="1" t="s">
        <v>7</v>
      </c>
      <c r="J1575" s="1" t="s">
        <v>838</v>
      </c>
      <c r="K1575" s="1" t="s">
        <v>834</v>
      </c>
      <c r="L1575" s="1" t="s">
        <v>835</v>
      </c>
      <c r="M1575" s="1" t="s">
        <v>37</v>
      </c>
      <c r="N1575" s="2">
        <v>43621</v>
      </c>
      <c r="O1575" s="1" t="s">
        <v>38</v>
      </c>
      <c r="P1575" s="2">
        <v>43621</v>
      </c>
      <c r="Q1575" s="1" t="s">
        <v>93</v>
      </c>
      <c r="R1575" s="1" t="s">
        <v>94</v>
      </c>
      <c r="S1575" s="1" t="s">
        <v>54</v>
      </c>
      <c r="T1575" s="1" t="s">
        <v>42</v>
      </c>
      <c r="U1575" s="1" t="s">
        <v>43</v>
      </c>
      <c r="V1575" s="1" t="s">
        <v>55</v>
      </c>
      <c r="W1575" s="1" t="s">
        <v>56</v>
      </c>
      <c r="X1575" s="1" t="s">
        <v>43</v>
      </c>
      <c r="Y1575" s="2">
        <v>43621</v>
      </c>
      <c r="Z1575" s="1" t="s">
        <v>46</v>
      </c>
      <c r="AA1575" s="1" t="s">
        <v>131</v>
      </c>
    </row>
    <row r="1576" spans="1:27" x14ac:dyDescent="0.25">
      <c r="A1576" s="1" t="s">
        <v>823</v>
      </c>
      <c r="B1576" s="1" t="s">
        <v>824</v>
      </c>
      <c r="C1576" s="1" t="s">
        <v>160</v>
      </c>
      <c r="D1576" s="1" t="s">
        <v>161</v>
      </c>
      <c r="E1576" s="1" t="s">
        <v>30</v>
      </c>
      <c r="F1576" s="1" t="s">
        <v>174</v>
      </c>
      <c r="G1576" s="1" t="s">
        <v>839</v>
      </c>
      <c r="H1576" s="1" t="s">
        <v>840</v>
      </c>
      <c r="I1576" s="1" t="s">
        <v>7</v>
      </c>
      <c r="J1576" s="1" t="s">
        <v>841</v>
      </c>
      <c r="K1576" s="1" t="s">
        <v>842</v>
      </c>
      <c r="L1576" s="1" t="s">
        <v>843</v>
      </c>
      <c r="M1576" s="1" t="s">
        <v>37</v>
      </c>
      <c r="N1576" s="2">
        <v>59575</v>
      </c>
      <c r="O1576" s="1" t="s">
        <v>108</v>
      </c>
      <c r="P1576" s="2">
        <v>51550</v>
      </c>
      <c r="Q1576" s="1" t="s">
        <v>165</v>
      </c>
      <c r="R1576" s="1" t="s">
        <v>40</v>
      </c>
      <c r="S1576" s="1" t="s">
        <v>54</v>
      </c>
      <c r="T1576" s="1" t="s">
        <v>42</v>
      </c>
      <c r="U1576" s="1" t="s">
        <v>43</v>
      </c>
      <c r="V1576" s="1" t="s">
        <v>55</v>
      </c>
      <c r="W1576" s="1" t="s">
        <v>56</v>
      </c>
      <c r="X1576" s="1" t="s">
        <v>43</v>
      </c>
      <c r="Y1576" s="2" t="s">
        <v>43</v>
      </c>
      <c r="Z1576" s="1" t="s">
        <v>46</v>
      </c>
      <c r="AA1576" s="1" t="s">
        <v>265</v>
      </c>
    </row>
    <row r="1577" spans="1:27" x14ac:dyDescent="0.25">
      <c r="A1577" s="1" t="s">
        <v>823</v>
      </c>
      <c r="B1577" s="1" t="s">
        <v>824</v>
      </c>
      <c r="C1577" s="1" t="s">
        <v>160</v>
      </c>
      <c r="D1577" s="1" t="s">
        <v>161</v>
      </c>
      <c r="E1577" s="1" t="s">
        <v>30</v>
      </c>
      <c r="F1577" s="1" t="s">
        <v>174</v>
      </c>
      <c r="G1577" s="1" t="s">
        <v>839</v>
      </c>
      <c r="H1577" s="1" t="s">
        <v>844</v>
      </c>
      <c r="I1577" s="1" t="s">
        <v>7</v>
      </c>
      <c r="J1577" s="1" t="s">
        <v>841</v>
      </c>
      <c r="K1577" s="1" t="s">
        <v>842</v>
      </c>
      <c r="L1577" s="1" t="s">
        <v>843</v>
      </c>
      <c r="M1577" s="1" t="s">
        <v>37</v>
      </c>
      <c r="N1577" s="2">
        <v>59575</v>
      </c>
      <c r="O1577" s="1" t="s">
        <v>108</v>
      </c>
      <c r="P1577" s="2">
        <v>2615</v>
      </c>
      <c r="Q1577" s="1" t="s">
        <v>165</v>
      </c>
      <c r="R1577" s="1" t="s">
        <v>40</v>
      </c>
      <c r="S1577" s="1" t="s">
        <v>54</v>
      </c>
      <c r="T1577" s="1" t="s">
        <v>42</v>
      </c>
      <c r="U1577" s="1" t="s">
        <v>43</v>
      </c>
      <c r="V1577" s="1" t="s">
        <v>55</v>
      </c>
      <c r="W1577" s="1" t="s">
        <v>56</v>
      </c>
      <c r="X1577" s="1" t="s">
        <v>43</v>
      </c>
      <c r="Y1577" s="2" t="s">
        <v>43</v>
      </c>
      <c r="Z1577" s="1" t="s">
        <v>46</v>
      </c>
      <c r="AA1577" s="1" t="s">
        <v>265</v>
      </c>
    </row>
    <row r="1578" spans="1:27" x14ac:dyDescent="0.25">
      <c r="A1578" s="1" t="s">
        <v>823</v>
      </c>
      <c r="B1578" s="1" t="s">
        <v>824</v>
      </c>
      <c r="C1578" s="1" t="s">
        <v>160</v>
      </c>
      <c r="D1578" s="1" t="s">
        <v>161</v>
      </c>
      <c r="E1578" s="1" t="s">
        <v>30</v>
      </c>
      <c r="F1578" s="1" t="s">
        <v>174</v>
      </c>
      <c r="G1578" s="1" t="s">
        <v>839</v>
      </c>
      <c r="H1578" s="1" t="s">
        <v>845</v>
      </c>
      <c r="I1578" s="1" t="s">
        <v>7</v>
      </c>
      <c r="J1578" s="1" t="s">
        <v>841</v>
      </c>
      <c r="K1578" s="1" t="s">
        <v>842</v>
      </c>
      <c r="L1578" s="1" t="s">
        <v>843</v>
      </c>
      <c r="M1578" s="1" t="s">
        <v>37</v>
      </c>
      <c r="N1578" s="2">
        <v>59575</v>
      </c>
      <c r="O1578" s="1" t="s">
        <v>108</v>
      </c>
      <c r="P1578" s="2">
        <v>5410</v>
      </c>
      <c r="Q1578" s="1" t="s">
        <v>165</v>
      </c>
      <c r="R1578" s="1" t="s">
        <v>40</v>
      </c>
      <c r="S1578" s="1" t="s">
        <v>54</v>
      </c>
      <c r="T1578" s="1" t="s">
        <v>42</v>
      </c>
      <c r="U1578" s="1" t="s">
        <v>43</v>
      </c>
      <c r="V1578" s="1" t="s">
        <v>55</v>
      </c>
      <c r="W1578" s="1" t="s">
        <v>56</v>
      </c>
      <c r="X1578" s="1" t="s">
        <v>43</v>
      </c>
      <c r="Y1578" s="2" t="s">
        <v>43</v>
      </c>
      <c r="Z1578" s="1" t="s">
        <v>46</v>
      </c>
      <c r="AA1578" s="1" t="s">
        <v>265</v>
      </c>
    </row>
    <row r="1579" spans="1:27" x14ac:dyDescent="0.25">
      <c r="A1579" s="1" t="s">
        <v>158</v>
      </c>
      <c r="B1579" s="1" t="s">
        <v>159</v>
      </c>
      <c r="C1579" s="1" t="s">
        <v>160</v>
      </c>
      <c r="D1579" s="1" t="s">
        <v>161</v>
      </c>
      <c r="E1579" s="1" t="s">
        <v>30</v>
      </c>
      <c r="F1579" s="1" t="s">
        <v>155</v>
      </c>
      <c r="G1579" s="1" t="s">
        <v>162</v>
      </c>
      <c r="H1579" s="1" t="s">
        <v>163</v>
      </c>
      <c r="I1579" s="1" t="s">
        <v>7</v>
      </c>
      <c r="J1579" s="1" t="s">
        <v>164</v>
      </c>
      <c r="K1579" s="1" t="s">
        <v>91</v>
      </c>
      <c r="L1579" s="1" t="s">
        <v>92</v>
      </c>
      <c r="M1579" s="1" t="s">
        <v>37</v>
      </c>
      <c r="N1579" s="2">
        <v>1000</v>
      </c>
      <c r="O1579" s="1" t="s">
        <v>38</v>
      </c>
      <c r="P1579" s="2">
        <v>1000</v>
      </c>
      <c r="Q1579" s="1" t="s">
        <v>165</v>
      </c>
      <c r="R1579" s="1" t="s">
        <v>40</v>
      </c>
      <c r="S1579" s="1" t="s">
        <v>54</v>
      </c>
      <c r="T1579" s="1" t="s">
        <v>42</v>
      </c>
      <c r="U1579" s="1" t="s">
        <v>43</v>
      </c>
      <c r="V1579" s="1" t="s">
        <v>55</v>
      </c>
      <c r="W1579" s="1" t="s">
        <v>56</v>
      </c>
      <c r="X1579" s="1" t="s">
        <v>43</v>
      </c>
      <c r="Y1579" s="2" t="s">
        <v>43</v>
      </c>
      <c r="Z1579" s="1" t="s">
        <v>46</v>
      </c>
      <c r="AA1579" s="1" t="s">
        <v>155</v>
      </c>
    </row>
    <row r="1580" spans="1:27" x14ac:dyDescent="0.25">
      <c r="A1580" s="1" t="s">
        <v>158</v>
      </c>
      <c r="B1580" s="1" t="s">
        <v>159</v>
      </c>
      <c r="C1580" s="1" t="s">
        <v>160</v>
      </c>
      <c r="D1580" s="1" t="s">
        <v>161</v>
      </c>
      <c r="E1580" s="1" t="s">
        <v>30</v>
      </c>
      <c r="F1580" s="1" t="s">
        <v>131</v>
      </c>
      <c r="G1580" s="1" t="s">
        <v>166</v>
      </c>
      <c r="H1580" s="1" t="s">
        <v>167</v>
      </c>
      <c r="I1580" s="1" t="s">
        <v>7</v>
      </c>
      <c r="J1580" s="1" t="s">
        <v>168</v>
      </c>
      <c r="K1580" s="1" t="s">
        <v>169</v>
      </c>
      <c r="L1580" s="1" t="s">
        <v>170</v>
      </c>
      <c r="M1580" s="1" t="s">
        <v>37</v>
      </c>
      <c r="N1580" s="2">
        <v>980</v>
      </c>
      <c r="O1580" s="1" t="s">
        <v>38</v>
      </c>
      <c r="P1580" s="2">
        <v>980</v>
      </c>
      <c r="Q1580" s="1" t="s">
        <v>165</v>
      </c>
      <c r="R1580" s="1" t="s">
        <v>40</v>
      </c>
      <c r="S1580" s="1" t="s">
        <v>54</v>
      </c>
      <c r="T1580" s="1" t="s">
        <v>42</v>
      </c>
      <c r="U1580" s="1" t="s">
        <v>43</v>
      </c>
      <c r="V1580" s="1" t="s">
        <v>55</v>
      </c>
      <c r="W1580" s="1" t="s">
        <v>56</v>
      </c>
      <c r="X1580" s="1" t="s">
        <v>43</v>
      </c>
      <c r="Y1580" s="2" t="s">
        <v>43</v>
      </c>
      <c r="Z1580" s="1" t="s">
        <v>46</v>
      </c>
      <c r="AA1580" s="1" t="s">
        <v>131</v>
      </c>
    </row>
    <row r="1581" spans="1:27" x14ac:dyDescent="0.25">
      <c r="A1581" s="1" t="s">
        <v>158</v>
      </c>
      <c r="B1581" s="1" t="s">
        <v>159</v>
      </c>
      <c r="C1581" s="1" t="s">
        <v>160</v>
      </c>
      <c r="D1581" s="1" t="s">
        <v>161</v>
      </c>
      <c r="E1581" s="1" t="s">
        <v>30</v>
      </c>
      <c r="F1581" s="1" t="s">
        <v>95</v>
      </c>
      <c r="G1581" s="1" t="s">
        <v>171</v>
      </c>
      <c r="H1581" s="1" t="s">
        <v>172</v>
      </c>
      <c r="I1581" s="1" t="s">
        <v>7</v>
      </c>
      <c r="J1581" s="1" t="s">
        <v>173</v>
      </c>
      <c r="K1581" s="1" t="s">
        <v>91</v>
      </c>
      <c r="L1581" s="1" t="s">
        <v>92</v>
      </c>
      <c r="M1581" s="1" t="s">
        <v>37</v>
      </c>
      <c r="N1581" s="2">
        <v>105000</v>
      </c>
      <c r="O1581" s="1" t="s">
        <v>38</v>
      </c>
      <c r="P1581" s="2">
        <v>105000</v>
      </c>
      <c r="Q1581" s="1" t="s">
        <v>93</v>
      </c>
      <c r="R1581" s="1" t="s">
        <v>94</v>
      </c>
      <c r="S1581" s="1" t="s">
        <v>54</v>
      </c>
      <c r="T1581" s="1" t="s">
        <v>42</v>
      </c>
      <c r="U1581" s="1" t="s">
        <v>43</v>
      </c>
      <c r="V1581" s="1" t="s">
        <v>55</v>
      </c>
      <c r="W1581" s="1" t="s">
        <v>56</v>
      </c>
      <c r="X1581" s="1" t="s">
        <v>43</v>
      </c>
      <c r="Y1581" s="2">
        <v>105000</v>
      </c>
      <c r="Z1581" s="1" t="s">
        <v>46</v>
      </c>
      <c r="AA1581" s="1" t="s">
        <v>76</v>
      </c>
    </row>
    <row r="1582" spans="1:27" x14ac:dyDescent="0.25">
      <c r="A1582" s="1" t="s">
        <v>158</v>
      </c>
      <c r="B1582" s="1" t="s">
        <v>159</v>
      </c>
      <c r="C1582" s="1" t="s">
        <v>160</v>
      </c>
      <c r="D1582" s="1" t="s">
        <v>161</v>
      </c>
      <c r="E1582" s="1" t="s">
        <v>30</v>
      </c>
      <c r="F1582" s="1" t="s">
        <v>174</v>
      </c>
      <c r="G1582" s="1" t="s">
        <v>175</v>
      </c>
      <c r="H1582" s="1" t="s">
        <v>176</v>
      </c>
      <c r="I1582" s="1" t="s">
        <v>7</v>
      </c>
      <c r="J1582" s="1" t="s">
        <v>177</v>
      </c>
      <c r="K1582" s="1" t="s">
        <v>169</v>
      </c>
      <c r="L1582" s="1" t="s">
        <v>170</v>
      </c>
      <c r="M1582" s="1" t="s">
        <v>37</v>
      </c>
      <c r="N1582" s="2">
        <v>6000</v>
      </c>
      <c r="O1582" s="1" t="s">
        <v>38</v>
      </c>
      <c r="P1582" s="2">
        <v>6000</v>
      </c>
      <c r="Q1582" s="1" t="s">
        <v>165</v>
      </c>
      <c r="R1582" s="1" t="s">
        <v>40</v>
      </c>
      <c r="S1582" s="1" t="s">
        <v>54</v>
      </c>
      <c r="T1582" s="1" t="s">
        <v>42</v>
      </c>
      <c r="U1582" s="1" t="s">
        <v>43</v>
      </c>
      <c r="V1582" s="1" t="s">
        <v>55</v>
      </c>
      <c r="W1582" s="1" t="s">
        <v>56</v>
      </c>
      <c r="X1582" s="1" t="s">
        <v>43</v>
      </c>
      <c r="Y1582" s="2" t="s">
        <v>43</v>
      </c>
      <c r="Z1582" s="1" t="s">
        <v>46</v>
      </c>
      <c r="AA1582" s="1" t="s">
        <v>174</v>
      </c>
    </row>
    <row r="1583" spans="1:27" x14ac:dyDescent="0.25">
      <c r="A1583" s="1" t="s">
        <v>158</v>
      </c>
      <c r="B1583" s="1" t="s">
        <v>159</v>
      </c>
      <c r="C1583" s="1" t="s">
        <v>160</v>
      </c>
      <c r="D1583" s="1" t="s">
        <v>161</v>
      </c>
      <c r="E1583" s="1" t="s">
        <v>30</v>
      </c>
      <c r="F1583" s="1" t="s">
        <v>64</v>
      </c>
      <c r="G1583" s="1" t="s">
        <v>178</v>
      </c>
      <c r="H1583" s="1" t="s">
        <v>179</v>
      </c>
      <c r="I1583" s="1" t="s">
        <v>7</v>
      </c>
      <c r="J1583" s="1" t="s">
        <v>180</v>
      </c>
      <c r="K1583" s="1" t="s">
        <v>181</v>
      </c>
      <c r="L1583" s="1" t="s">
        <v>182</v>
      </c>
      <c r="M1583" s="1" t="s">
        <v>37</v>
      </c>
      <c r="N1583" s="2">
        <v>1125</v>
      </c>
      <c r="O1583" s="1" t="s">
        <v>38</v>
      </c>
      <c r="P1583" s="2">
        <v>1125</v>
      </c>
      <c r="Q1583" s="1" t="s">
        <v>165</v>
      </c>
      <c r="R1583" s="1" t="s">
        <v>40</v>
      </c>
      <c r="S1583" s="1" t="s">
        <v>54</v>
      </c>
      <c r="T1583" s="1" t="s">
        <v>42</v>
      </c>
      <c r="U1583" s="1" t="s">
        <v>43</v>
      </c>
      <c r="V1583" s="1" t="s">
        <v>55</v>
      </c>
      <c r="W1583" s="1" t="s">
        <v>56</v>
      </c>
      <c r="X1583" s="1" t="s">
        <v>43</v>
      </c>
      <c r="Y1583" s="2" t="s">
        <v>43</v>
      </c>
      <c r="Z1583" s="1" t="s">
        <v>46</v>
      </c>
      <c r="AA1583" s="1" t="s">
        <v>64</v>
      </c>
    </row>
    <row r="1584" spans="1:27" x14ac:dyDescent="0.25">
      <c r="A1584" s="1" t="s">
        <v>158</v>
      </c>
      <c r="B1584" s="1" t="s">
        <v>159</v>
      </c>
      <c r="C1584" s="1" t="s">
        <v>160</v>
      </c>
      <c r="D1584" s="1" t="s">
        <v>161</v>
      </c>
      <c r="E1584" s="1" t="s">
        <v>30</v>
      </c>
      <c r="F1584" s="1" t="s">
        <v>183</v>
      </c>
      <c r="G1584" s="1" t="s">
        <v>184</v>
      </c>
      <c r="H1584" s="1" t="s">
        <v>185</v>
      </c>
      <c r="I1584" s="1" t="s">
        <v>7</v>
      </c>
      <c r="J1584" s="1" t="s">
        <v>186</v>
      </c>
      <c r="K1584" s="1" t="s">
        <v>187</v>
      </c>
      <c r="L1584" s="1" t="s">
        <v>188</v>
      </c>
      <c r="M1584" s="1" t="s">
        <v>37</v>
      </c>
      <c r="N1584" s="2">
        <v>625000</v>
      </c>
      <c r="O1584" s="1" t="s">
        <v>38</v>
      </c>
      <c r="P1584" s="2">
        <v>625000</v>
      </c>
      <c r="Q1584" s="1" t="s">
        <v>83</v>
      </c>
      <c r="R1584" s="1" t="s">
        <v>40</v>
      </c>
      <c r="S1584" s="1" t="s">
        <v>41</v>
      </c>
      <c r="T1584" s="1" t="s">
        <v>42</v>
      </c>
      <c r="U1584" s="1" t="s">
        <v>43</v>
      </c>
      <c r="V1584" s="1" t="s">
        <v>44</v>
      </c>
      <c r="W1584" s="1" t="s">
        <v>45</v>
      </c>
      <c r="X1584" s="1" t="s">
        <v>43</v>
      </c>
      <c r="Y1584" s="2" t="s">
        <v>43</v>
      </c>
      <c r="Z1584" s="1" t="s">
        <v>46</v>
      </c>
      <c r="AA1584" s="1" t="s">
        <v>189</v>
      </c>
    </row>
    <row r="1585" spans="1:27" x14ac:dyDescent="0.25">
      <c r="A1585" s="1" t="s">
        <v>158</v>
      </c>
      <c r="B1585" s="1" t="s">
        <v>159</v>
      </c>
      <c r="C1585" s="1" t="s">
        <v>160</v>
      </c>
      <c r="D1585" s="1" t="s">
        <v>161</v>
      </c>
      <c r="E1585" s="1" t="s">
        <v>30</v>
      </c>
      <c r="F1585" s="1" t="s">
        <v>190</v>
      </c>
      <c r="G1585" s="1" t="s">
        <v>191</v>
      </c>
      <c r="H1585" s="1" t="s">
        <v>192</v>
      </c>
      <c r="I1585" s="1" t="s">
        <v>7</v>
      </c>
      <c r="J1585" s="1" t="s">
        <v>193</v>
      </c>
      <c r="K1585" s="1" t="s">
        <v>194</v>
      </c>
      <c r="L1585" s="1" t="s">
        <v>195</v>
      </c>
      <c r="M1585" s="1" t="s">
        <v>37</v>
      </c>
      <c r="N1585" s="2">
        <v>112</v>
      </c>
      <c r="O1585" s="1" t="s">
        <v>38</v>
      </c>
      <c r="P1585" s="2">
        <v>112</v>
      </c>
      <c r="Q1585" s="1" t="s">
        <v>165</v>
      </c>
      <c r="R1585" s="1" t="s">
        <v>40</v>
      </c>
      <c r="S1585" s="1" t="s">
        <v>54</v>
      </c>
      <c r="T1585" s="1" t="s">
        <v>42</v>
      </c>
      <c r="U1585" s="1" t="s">
        <v>43</v>
      </c>
      <c r="V1585" s="1" t="s">
        <v>55</v>
      </c>
      <c r="W1585" s="1" t="s">
        <v>56</v>
      </c>
      <c r="X1585" s="1" t="s">
        <v>43</v>
      </c>
      <c r="Y1585" s="2" t="s">
        <v>43</v>
      </c>
      <c r="Z1585" s="1" t="s">
        <v>46</v>
      </c>
      <c r="AA1585" s="1" t="s">
        <v>190</v>
      </c>
    </row>
    <row r="1586" spans="1:27" x14ac:dyDescent="0.25">
      <c r="A1586" s="1" t="s">
        <v>158</v>
      </c>
      <c r="B1586" s="1" t="s">
        <v>159</v>
      </c>
      <c r="C1586" s="1" t="s">
        <v>160</v>
      </c>
      <c r="D1586" s="1" t="s">
        <v>161</v>
      </c>
      <c r="E1586" s="1" t="s">
        <v>30</v>
      </c>
      <c r="F1586" s="1" t="s">
        <v>145</v>
      </c>
      <c r="G1586" s="1" t="s">
        <v>3072</v>
      </c>
      <c r="H1586" s="1" t="s">
        <v>3073</v>
      </c>
      <c r="I1586" s="1" t="s">
        <v>7</v>
      </c>
      <c r="J1586" s="1" t="s">
        <v>3074</v>
      </c>
      <c r="K1586" s="1" t="s">
        <v>3053</v>
      </c>
      <c r="L1586" s="1" t="s">
        <v>3054</v>
      </c>
      <c r="M1586" s="1" t="s">
        <v>3055</v>
      </c>
      <c r="N1586" s="2">
        <v>10000</v>
      </c>
      <c r="O1586" s="1" t="s">
        <v>38</v>
      </c>
      <c r="P1586" s="2">
        <v>10000</v>
      </c>
      <c r="Q1586" s="1" t="s">
        <v>165</v>
      </c>
      <c r="R1586" s="1" t="s">
        <v>40</v>
      </c>
      <c r="S1586" s="1" t="s">
        <v>54</v>
      </c>
      <c r="T1586" s="1" t="s">
        <v>42</v>
      </c>
      <c r="U1586" s="1" t="s">
        <v>43</v>
      </c>
      <c r="V1586" s="1" t="s">
        <v>55</v>
      </c>
      <c r="W1586" s="1" t="s">
        <v>56</v>
      </c>
      <c r="X1586" s="1" t="s">
        <v>43</v>
      </c>
      <c r="Y1586" s="2" t="s">
        <v>43</v>
      </c>
      <c r="Z1586" s="1" t="s">
        <v>46</v>
      </c>
      <c r="AA1586" s="1" t="s">
        <v>58</v>
      </c>
    </row>
    <row r="1587" spans="1:27" x14ac:dyDescent="0.25">
      <c r="A1587" s="1" t="s">
        <v>158</v>
      </c>
      <c r="B1587" s="1" t="s">
        <v>159</v>
      </c>
      <c r="C1587" s="1" t="s">
        <v>160</v>
      </c>
      <c r="D1587" s="1" t="s">
        <v>161</v>
      </c>
      <c r="E1587" s="1" t="s">
        <v>30</v>
      </c>
      <c r="F1587" s="1" t="s">
        <v>145</v>
      </c>
      <c r="G1587" s="1" t="s">
        <v>3431</v>
      </c>
      <c r="H1587" s="1" t="s">
        <v>3432</v>
      </c>
      <c r="I1587" s="1" t="s">
        <v>7</v>
      </c>
      <c r="J1587" s="1" t="s">
        <v>3433</v>
      </c>
      <c r="K1587" s="1" t="s">
        <v>3434</v>
      </c>
      <c r="L1587" s="1" t="s">
        <v>3435</v>
      </c>
      <c r="M1587" s="1" t="s">
        <v>3402</v>
      </c>
      <c r="N1587" s="2">
        <v>2000</v>
      </c>
      <c r="O1587" s="1" t="s">
        <v>38</v>
      </c>
      <c r="P1587" s="2">
        <v>2000</v>
      </c>
      <c r="Q1587" s="1" t="s">
        <v>165</v>
      </c>
      <c r="R1587" s="1" t="s">
        <v>40</v>
      </c>
      <c r="S1587" s="1" t="s">
        <v>54</v>
      </c>
      <c r="T1587" s="1" t="s">
        <v>42</v>
      </c>
      <c r="U1587" s="1" t="s">
        <v>43</v>
      </c>
      <c r="V1587" s="1" t="s">
        <v>55</v>
      </c>
      <c r="W1587" s="1" t="s">
        <v>56</v>
      </c>
      <c r="X1587" s="1" t="s">
        <v>43</v>
      </c>
      <c r="Y1587" s="2" t="s">
        <v>43</v>
      </c>
      <c r="Z1587" s="1" t="s">
        <v>46</v>
      </c>
      <c r="AA1587" s="1" t="s">
        <v>64</v>
      </c>
    </row>
    <row r="1588" spans="1:27" x14ac:dyDescent="0.25">
      <c r="A1588" s="1" t="s">
        <v>158</v>
      </c>
      <c r="B1588" s="1" t="s">
        <v>159</v>
      </c>
      <c r="C1588" s="1" t="s">
        <v>160</v>
      </c>
      <c r="D1588" s="1" t="s">
        <v>161</v>
      </c>
      <c r="E1588" s="1" t="s">
        <v>30</v>
      </c>
      <c r="F1588" s="1" t="s">
        <v>174</v>
      </c>
      <c r="G1588" s="1" t="s">
        <v>3436</v>
      </c>
      <c r="H1588" s="1" t="s">
        <v>3437</v>
      </c>
      <c r="I1588" s="1" t="s">
        <v>7</v>
      </c>
      <c r="J1588" s="1" t="s">
        <v>3438</v>
      </c>
      <c r="K1588" s="1" t="s">
        <v>3428</v>
      </c>
      <c r="L1588" s="1" t="s">
        <v>3429</v>
      </c>
      <c r="M1588" s="1" t="s">
        <v>3402</v>
      </c>
      <c r="N1588" s="2">
        <v>2000</v>
      </c>
      <c r="O1588" s="1" t="s">
        <v>38</v>
      </c>
      <c r="P1588" s="2">
        <v>2000</v>
      </c>
      <c r="Q1588" s="1" t="s">
        <v>165</v>
      </c>
      <c r="R1588" s="1" t="s">
        <v>40</v>
      </c>
      <c r="S1588" s="1" t="s">
        <v>54</v>
      </c>
      <c r="T1588" s="1" t="s">
        <v>42</v>
      </c>
      <c r="U1588" s="1" t="s">
        <v>43</v>
      </c>
      <c r="V1588" s="1" t="s">
        <v>55</v>
      </c>
      <c r="W1588" s="1" t="s">
        <v>56</v>
      </c>
      <c r="X1588" s="1" t="s">
        <v>43</v>
      </c>
      <c r="Y1588" s="2" t="s">
        <v>43</v>
      </c>
      <c r="Z1588" s="1" t="s">
        <v>46</v>
      </c>
      <c r="AA1588" s="1" t="s">
        <v>77</v>
      </c>
    </row>
    <row r="1589" spans="1:27" x14ac:dyDescent="0.25">
      <c r="A1589" s="1" t="s">
        <v>158</v>
      </c>
      <c r="B1589" s="1" t="s">
        <v>159</v>
      </c>
      <c r="C1589" s="1" t="s">
        <v>160</v>
      </c>
      <c r="D1589" s="1" t="s">
        <v>161</v>
      </c>
      <c r="E1589" s="1" t="s">
        <v>30</v>
      </c>
      <c r="F1589" s="1" t="s">
        <v>31</v>
      </c>
      <c r="G1589" s="1" t="s">
        <v>5088</v>
      </c>
      <c r="H1589" s="1" t="s">
        <v>5089</v>
      </c>
      <c r="I1589" s="1" t="s">
        <v>7</v>
      </c>
      <c r="J1589" s="1" t="s">
        <v>5090</v>
      </c>
      <c r="K1589" s="1" t="s">
        <v>5057</v>
      </c>
      <c r="L1589" s="1" t="s">
        <v>5058</v>
      </c>
      <c r="M1589" s="1" t="s">
        <v>5053</v>
      </c>
      <c r="N1589" s="2">
        <v>6000</v>
      </c>
      <c r="O1589" s="1" t="s">
        <v>38</v>
      </c>
      <c r="P1589" s="2">
        <v>6000</v>
      </c>
      <c r="Q1589" s="1" t="s">
        <v>165</v>
      </c>
      <c r="R1589" s="1" t="s">
        <v>40</v>
      </c>
      <c r="S1589" s="1" t="s">
        <v>54</v>
      </c>
      <c r="T1589" s="1" t="s">
        <v>42</v>
      </c>
      <c r="U1589" s="1" t="s">
        <v>43</v>
      </c>
      <c r="V1589" s="1" t="s">
        <v>55</v>
      </c>
      <c r="W1589" s="1" t="s">
        <v>56</v>
      </c>
      <c r="X1589" s="1" t="s">
        <v>43</v>
      </c>
      <c r="Y1589" s="2" t="s">
        <v>43</v>
      </c>
      <c r="Z1589" s="1" t="s">
        <v>46</v>
      </c>
      <c r="AA1589" s="1" t="s">
        <v>145</v>
      </c>
    </row>
    <row r="1590" spans="1:27" x14ac:dyDescent="0.25">
      <c r="A1590" s="1" t="s">
        <v>158</v>
      </c>
      <c r="B1590" s="1" t="s">
        <v>159</v>
      </c>
      <c r="C1590" s="1" t="s">
        <v>160</v>
      </c>
      <c r="D1590" s="1" t="s">
        <v>161</v>
      </c>
      <c r="E1590" s="1" t="s">
        <v>30</v>
      </c>
      <c r="F1590" s="1" t="s">
        <v>31</v>
      </c>
      <c r="G1590" s="1" t="s">
        <v>5091</v>
      </c>
      <c r="H1590" s="1" t="s">
        <v>5092</v>
      </c>
      <c r="I1590" s="1" t="s">
        <v>7</v>
      </c>
      <c r="J1590" s="1" t="s">
        <v>5093</v>
      </c>
      <c r="K1590" s="1" t="s">
        <v>5057</v>
      </c>
      <c r="L1590" s="1" t="s">
        <v>5058</v>
      </c>
      <c r="M1590" s="1" t="s">
        <v>5053</v>
      </c>
      <c r="N1590" s="2">
        <v>300</v>
      </c>
      <c r="O1590" s="1" t="s">
        <v>38</v>
      </c>
      <c r="P1590" s="2">
        <v>300</v>
      </c>
      <c r="Q1590" s="1" t="s">
        <v>165</v>
      </c>
      <c r="R1590" s="1" t="s">
        <v>40</v>
      </c>
      <c r="S1590" s="1" t="s">
        <v>54</v>
      </c>
      <c r="T1590" s="1" t="s">
        <v>42</v>
      </c>
      <c r="U1590" s="1" t="s">
        <v>43</v>
      </c>
      <c r="V1590" s="1" t="s">
        <v>55</v>
      </c>
      <c r="W1590" s="1" t="s">
        <v>56</v>
      </c>
      <c r="X1590" s="1" t="s">
        <v>43</v>
      </c>
      <c r="Y1590" s="2" t="s">
        <v>43</v>
      </c>
      <c r="Z1590" s="1" t="s">
        <v>46</v>
      </c>
      <c r="AA1590" s="1" t="s">
        <v>58</v>
      </c>
    </row>
    <row r="1591" spans="1:27" x14ac:dyDescent="0.25">
      <c r="A1591" s="1" t="s">
        <v>158</v>
      </c>
      <c r="B1591" s="1" t="s">
        <v>159</v>
      </c>
      <c r="C1591" s="1" t="s">
        <v>160</v>
      </c>
      <c r="D1591" s="1" t="s">
        <v>161</v>
      </c>
      <c r="E1591" s="1" t="s">
        <v>30</v>
      </c>
      <c r="F1591" s="1" t="s">
        <v>145</v>
      </c>
      <c r="G1591" s="1" t="s">
        <v>5094</v>
      </c>
      <c r="H1591" s="1" t="s">
        <v>5095</v>
      </c>
      <c r="I1591" s="1" t="s">
        <v>7</v>
      </c>
      <c r="J1591" s="1" t="s">
        <v>5096</v>
      </c>
      <c r="K1591" s="1" t="s">
        <v>5057</v>
      </c>
      <c r="L1591" s="1" t="s">
        <v>5058</v>
      </c>
      <c r="M1591" s="1" t="s">
        <v>5053</v>
      </c>
      <c r="N1591" s="2">
        <v>2500</v>
      </c>
      <c r="O1591" s="1" t="s">
        <v>38</v>
      </c>
      <c r="P1591" s="2">
        <v>2500</v>
      </c>
      <c r="Q1591" s="1" t="s">
        <v>165</v>
      </c>
      <c r="R1591" s="1" t="s">
        <v>40</v>
      </c>
      <c r="S1591" s="1" t="s">
        <v>54</v>
      </c>
      <c r="T1591" s="1" t="s">
        <v>42</v>
      </c>
      <c r="U1591" s="1" t="s">
        <v>43</v>
      </c>
      <c r="V1591" s="1" t="s">
        <v>55</v>
      </c>
      <c r="W1591" s="1" t="s">
        <v>56</v>
      </c>
      <c r="X1591" s="1" t="s">
        <v>43</v>
      </c>
      <c r="Y1591" s="2" t="s">
        <v>43</v>
      </c>
      <c r="Z1591" s="1" t="s">
        <v>46</v>
      </c>
      <c r="AA1591" s="1" t="s">
        <v>64</v>
      </c>
    </row>
    <row r="1592" spans="1:27" x14ac:dyDescent="0.25">
      <c r="A1592" s="1" t="s">
        <v>158</v>
      </c>
      <c r="B1592" s="1" t="s">
        <v>159</v>
      </c>
      <c r="C1592" s="1" t="s">
        <v>160</v>
      </c>
      <c r="D1592" s="1" t="s">
        <v>161</v>
      </c>
      <c r="E1592" s="1" t="s">
        <v>30</v>
      </c>
      <c r="F1592" s="1" t="s">
        <v>289</v>
      </c>
      <c r="G1592" s="1" t="s">
        <v>5097</v>
      </c>
      <c r="H1592" s="1" t="s">
        <v>5098</v>
      </c>
      <c r="I1592" s="1" t="s">
        <v>7</v>
      </c>
      <c r="J1592" s="1" t="s">
        <v>5099</v>
      </c>
      <c r="K1592" s="1" t="s">
        <v>5100</v>
      </c>
      <c r="L1592" s="1" t="s">
        <v>5101</v>
      </c>
      <c r="M1592" s="1" t="s">
        <v>5053</v>
      </c>
      <c r="N1592" s="2">
        <v>50000</v>
      </c>
      <c r="O1592" s="1" t="s">
        <v>38</v>
      </c>
      <c r="P1592" s="2">
        <v>50000</v>
      </c>
      <c r="Q1592" s="1" t="s">
        <v>83</v>
      </c>
      <c r="R1592" s="1" t="s">
        <v>40</v>
      </c>
      <c r="S1592" s="1" t="s">
        <v>54</v>
      </c>
      <c r="T1592" s="1" t="s">
        <v>42</v>
      </c>
      <c r="U1592" s="1" t="s">
        <v>43</v>
      </c>
      <c r="V1592" s="1" t="s">
        <v>55</v>
      </c>
      <c r="W1592" s="1" t="s">
        <v>56</v>
      </c>
      <c r="X1592" s="1" t="s">
        <v>43</v>
      </c>
      <c r="Y1592" s="2" t="s">
        <v>43</v>
      </c>
      <c r="Z1592" s="1" t="s">
        <v>46</v>
      </c>
      <c r="AA1592" s="1" t="s">
        <v>324</v>
      </c>
    </row>
    <row r="1593" spans="1:27" x14ac:dyDescent="0.25">
      <c r="A1593" s="1" t="s">
        <v>158</v>
      </c>
      <c r="B1593" s="1" t="s">
        <v>159</v>
      </c>
      <c r="C1593" s="1" t="s">
        <v>160</v>
      </c>
      <c r="D1593" s="1" t="s">
        <v>161</v>
      </c>
      <c r="E1593" s="1" t="s">
        <v>30</v>
      </c>
      <c r="F1593" s="1" t="s">
        <v>289</v>
      </c>
      <c r="G1593" s="1" t="s">
        <v>5102</v>
      </c>
      <c r="H1593" s="1" t="s">
        <v>5103</v>
      </c>
      <c r="I1593" s="1" t="s">
        <v>7</v>
      </c>
      <c r="J1593" s="1" t="s">
        <v>5104</v>
      </c>
      <c r="K1593" s="1" t="s">
        <v>5100</v>
      </c>
      <c r="L1593" s="1" t="s">
        <v>5101</v>
      </c>
      <c r="M1593" s="1" t="s">
        <v>5053</v>
      </c>
      <c r="N1593" s="2">
        <v>116200</v>
      </c>
      <c r="O1593" s="1" t="s">
        <v>38</v>
      </c>
      <c r="P1593" s="2">
        <v>116200</v>
      </c>
      <c r="Q1593" s="1" t="s">
        <v>83</v>
      </c>
      <c r="R1593" s="1" t="s">
        <v>40</v>
      </c>
      <c r="S1593" s="1" t="s">
        <v>54</v>
      </c>
      <c r="T1593" s="1" t="s">
        <v>42</v>
      </c>
      <c r="U1593" s="1" t="s">
        <v>43</v>
      </c>
      <c r="V1593" s="1" t="s">
        <v>55</v>
      </c>
      <c r="W1593" s="1" t="s">
        <v>56</v>
      </c>
      <c r="X1593" s="1" t="s">
        <v>43</v>
      </c>
      <c r="Y1593" s="2" t="s">
        <v>43</v>
      </c>
      <c r="Z1593" s="1" t="s">
        <v>46</v>
      </c>
      <c r="AA1593" s="1" t="s">
        <v>324</v>
      </c>
    </row>
    <row r="1594" spans="1:27" x14ac:dyDescent="0.25">
      <c r="A1594" s="1" t="s">
        <v>158</v>
      </c>
      <c r="B1594" s="1" t="s">
        <v>159</v>
      </c>
      <c r="C1594" s="1" t="s">
        <v>160</v>
      </c>
      <c r="D1594" s="1" t="s">
        <v>161</v>
      </c>
      <c r="E1594" s="1" t="s">
        <v>30</v>
      </c>
      <c r="F1594" s="1" t="s">
        <v>76</v>
      </c>
      <c r="G1594" s="1" t="s">
        <v>5939</v>
      </c>
      <c r="H1594" s="1" t="s">
        <v>5940</v>
      </c>
      <c r="I1594" s="1" t="s">
        <v>7</v>
      </c>
      <c r="J1594" s="1" t="s">
        <v>5941</v>
      </c>
      <c r="K1594" s="1" t="s">
        <v>135</v>
      </c>
      <c r="L1594" s="1" t="s">
        <v>136</v>
      </c>
      <c r="M1594" s="1" t="s">
        <v>5928</v>
      </c>
      <c r="N1594" s="2">
        <v>3000</v>
      </c>
      <c r="O1594" s="1" t="s">
        <v>38</v>
      </c>
      <c r="P1594" s="2">
        <v>3000</v>
      </c>
      <c r="Q1594" s="1" t="s">
        <v>165</v>
      </c>
      <c r="R1594" s="1" t="s">
        <v>40</v>
      </c>
      <c r="S1594" s="1" t="s">
        <v>54</v>
      </c>
      <c r="T1594" s="1" t="s">
        <v>42</v>
      </c>
      <c r="U1594" s="1" t="s">
        <v>43</v>
      </c>
      <c r="V1594" s="1" t="s">
        <v>55</v>
      </c>
      <c r="W1594" s="1" t="s">
        <v>56</v>
      </c>
      <c r="X1594" s="1" t="s">
        <v>43</v>
      </c>
      <c r="Y1594" s="2" t="s">
        <v>43</v>
      </c>
      <c r="Z1594" s="1" t="s">
        <v>46</v>
      </c>
      <c r="AA1594" s="1" t="s">
        <v>289</v>
      </c>
    </row>
    <row r="1595" spans="1:27" x14ac:dyDescent="0.25">
      <c r="A1595" s="1" t="s">
        <v>703</v>
      </c>
      <c r="B1595" s="1" t="s">
        <v>704</v>
      </c>
      <c r="C1595" s="1" t="s">
        <v>160</v>
      </c>
      <c r="D1595" s="1" t="s">
        <v>161</v>
      </c>
      <c r="E1595" s="1" t="s">
        <v>30</v>
      </c>
      <c r="F1595" s="1" t="s">
        <v>386</v>
      </c>
      <c r="G1595" s="1" t="s">
        <v>705</v>
      </c>
      <c r="H1595" s="1" t="s">
        <v>706</v>
      </c>
      <c r="I1595" s="1" t="s">
        <v>7</v>
      </c>
      <c r="J1595" s="1" t="s">
        <v>707</v>
      </c>
      <c r="K1595" s="1" t="s">
        <v>62</v>
      </c>
      <c r="L1595" s="1" t="s">
        <v>63</v>
      </c>
      <c r="M1595" s="1" t="s">
        <v>37</v>
      </c>
      <c r="N1595" s="2">
        <v>55000</v>
      </c>
      <c r="O1595" s="1" t="s">
        <v>38</v>
      </c>
      <c r="P1595" s="2">
        <v>55000</v>
      </c>
      <c r="Q1595" s="1" t="s">
        <v>83</v>
      </c>
      <c r="R1595" s="1" t="s">
        <v>40</v>
      </c>
      <c r="S1595" s="1" t="s">
        <v>54</v>
      </c>
      <c r="T1595" s="1" t="s">
        <v>42</v>
      </c>
      <c r="U1595" s="1" t="s">
        <v>43</v>
      </c>
      <c r="V1595" s="1" t="s">
        <v>55</v>
      </c>
      <c r="W1595" s="1" t="s">
        <v>56</v>
      </c>
      <c r="X1595" s="1" t="s">
        <v>43</v>
      </c>
      <c r="Y1595" s="2" t="s">
        <v>43</v>
      </c>
      <c r="Z1595" s="1" t="s">
        <v>46</v>
      </c>
      <c r="AA1595" s="1" t="s">
        <v>386</v>
      </c>
    </row>
    <row r="1596" spans="1:27" x14ac:dyDescent="0.25">
      <c r="A1596" s="1" t="s">
        <v>703</v>
      </c>
      <c r="B1596" s="1" t="s">
        <v>704</v>
      </c>
      <c r="C1596" s="1" t="s">
        <v>160</v>
      </c>
      <c r="D1596" s="1" t="s">
        <v>161</v>
      </c>
      <c r="E1596" s="1" t="s">
        <v>30</v>
      </c>
      <c r="F1596" s="1" t="s">
        <v>145</v>
      </c>
      <c r="G1596" s="1" t="s">
        <v>708</v>
      </c>
      <c r="H1596" s="1" t="s">
        <v>709</v>
      </c>
      <c r="I1596" s="1" t="s">
        <v>7</v>
      </c>
      <c r="J1596" s="1" t="s">
        <v>710</v>
      </c>
      <c r="K1596" s="1" t="s">
        <v>135</v>
      </c>
      <c r="L1596" s="1" t="s">
        <v>136</v>
      </c>
      <c r="M1596" s="1" t="s">
        <v>37</v>
      </c>
      <c r="N1596" s="2">
        <v>187500</v>
      </c>
      <c r="O1596" s="1" t="s">
        <v>38</v>
      </c>
      <c r="P1596" s="2">
        <v>187500</v>
      </c>
      <c r="Q1596" s="1" t="s">
        <v>165</v>
      </c>
      <c r="R1596" s="1" t="s">
        <v>40</v>
      </c>
      <c r="S1596" s="1" t="s">
        <v>54</v>
      </c>
      <c r="T1596" s="1" t="s">
        <v>42</v>
      </c>
      <c r="U1596" s="1" t="s">
        <v>43</v>
      </c>
      <c r="V1596" s="1" t="s">
        <v>55</v>
      </c>
      <c r="W1596" s="1" t="s">
        <v>56</v>
      </c>
      <c r="X1596" s="1" t="s">
        <v>43</v>
      </c>
      <c r="Y1596" s="2" t="s">
        <v>43</v>
      </c>
      <c r="Z1596" s="1" t="s">
        <v>46</v>
      </c>
      <c r="AA1596" s="1" t="s">
        <v>112</v>
      </c>
    </row>
    <row r="1597" spans="1:27" x14ac:dyDescent="0.25">
      <c r="A1597" s="1" t="s">
        <v>703</v>
      </c>
      <c r="B1597" s="1" t="s">
        <v>704</v>
      </c>
      <c r="C1597" s="1" t="s">
        <v>160</v>
      </c>
      <c r="D1597" s="1" t="s">
        <v>161</v>
      </c>
      <c r="E1597" s="1" t="s">
        <v>30</v>
      </c>
      <c r="F1597" s="1" t="s">
        <v>228</v>
      </c>
      <c r="G1597" s="1" t="s">
        <v>711</v>
      </c>
      <c r="H1597" s="1" t="s">
        <v>712</v>
      </c>
      <c r="I1597" s="1" t="s">
        <v>7</v>
      </c>
      <c r="J1597" s="1" t="s">
        <v>713</v>
      </c>
      <c r="K1597" s="1" t="s">
        <v>91</v>
      </c>
      <c r="L1597" s="1" t="s">
        <v>92</v>
      </c>
      <c r="M1597" s="1" t="s">
        <v>37</v>
      </c>
      <c r="N1597" s="2">
        <v>47400</v>
      </c>
      <c r="O1597" s="1" t="s">
        <v>38</v>
      </c>
      <c r="P1597" s="2">
        <v>47400</v>
      </c>
      <c r="Q1597" s="1" t="s">
        <v>93</v>
      </c>
      <c r="R1597" s="1" t="s">
        <v>94</v>
      </c>
      <c r="S1597" s="1" t="s">
        <v>54</v>
      </c>
      <c r="T1597" s="1" t="s">
        <v>42</v>
      </c>
      <c r="U1597" s="1" t="s">
        <v>43</v>
      </c>
      <c r="V1597" s="1" t="s">
        <v>55</v>
      </c>
      <c r="W1597" s="1" t="s">
        <v>56</v>
      </c>
      <c r="X1597" s="1" t="s">
        <v>43</v>
      </c>
      <c r="Y1597" s="2">
        <v>47400</v>
      </c>
      <c r="Z1597" s="1" t="s">
        <v>46</v>
      </c>
      <c r="AA1597" s="1" t="s">
        <v>228</v>
      </c>
    </row>
    <row r="1598" spans="1:27" x14ac:dyDescent="0.25">
      <c r="A1598" s="1" t="s">
        <v>703</v>
      </c>
      <c r="B1598" s="1" t="s">
        <v>704</v>
      </c>
      <c r="C1598" s="1" t="s">
        <v>160</v>
      </c>
      <c r="D1598" s="1" t="s">
        <v>161</v>
      </c>
      <c r="E1598" s="1" t="s">
        <v>30</v>
      </c>
      <c r="F1598" s="1" t="s">
        <v>228</v>
      </c>
      <c r="G1598" s="1" t="s">
        <v>714</v>
      </c>
      <c r="H1598" s="1" t="s">
        <v>715</v>
      </c>
      <c r="I1598" s="1" t="s">
        <v>7</v>
      </c>
      <c r="J1598" s="1" t="s">
        <v>716</v>
      </c>
      <c r="K1598" s="1" t="s">
        <v>91</v>
      </c>
      <c r="L1598" s="1" t="s">
        <v>92</v>
      </c>
      <c r="M1598" s="1" t="s">
        <v>37</v>
      </c>
      <c r="N1598" s="2">
        <v>112680</v>
      </c>
      <c r="O1598" s="1" t="s">
        <v>108</v>
      </c>
      <c r="P1598" s="2">
        <v>58500</v>
      </c>
      <c r="Q1598" s="1" t="s">
        <v>93</v>
      </c>
      <c r="R1598" s="1" t="s">
        <v>94</v>
      </c>
      <c r="S1598" s="1" t="s">
        <v>54</v>
      </c>
      <c r="T1598" s="1" t="s">
        <v>42</v>
      </c>
      <c r="U1598" s="1" t="s">
        <v>43</v>
      </c>
      <c r="V1598" s="1" t="s">
        <v>55</v>
      </c>
      <c r="W1598" s="1" t="s">
        <v>56</v>
      </c>
      <c r="X1598" s="1" t="s">
        <v>43</v>
      </c>
      <c r="Y1598" s="2">
        <v>58500</v>
      </c>
      <c r="Z1598" s="1" t="s">
        <v>46</v>
      </c>
      <c r="AA1598" s="1" t="s">
        <v>228</v>
      </c>
    </row>
    <row r="1599" spans="1:27" x14ac:dyDescent="0.25">
      <c r="A1599" s="1" t="s">
        <v>703</v>
      </c>
      <c r="B1599" s="1" t="s">
        <v>704</v>
      </c>
      <c r="C1599" s="1" t="s">
        <v>160</v>
      </c>
      <c r="D1599" s="1" t="s">
        <v>161</v>
      </c>
      <c r="E1599" s="1" t="s">
        <v>30</v>
      </c>
      <c r="F1599" s="1" t="s">
        <v>228</v>
      </c>
      <c r="G1599" s="1" t="s">
        <v>714</v>
      </c>
      <c r="H1599" s="1" t="s">
        <v>717</v>
      </c>
      <c r="I1599" s="1" t="s">
        <v>7</v>
      </c>
      <c r="J1599" s="1" t="s">
        <v>716</v>
      </c>
      <c r="K1599" s="1" t="s">
        <v>91</v>
      </c>
      <c r="L1599" s="1" t="s">
        <v>92</v>
      </c>
      <c r="M1599" s="1" t="s">
        <v>37</v>
      </c>
      <c r="N1599" s="2">
        <v>112680</v>
      </c>
      <c r="O1599" s="1" t="s">
        <v>108</v>
      </c>
      <c r="P1599" s="2">
        <v>54180</v>
      </c>
      <c r="Q1599" s="1" t="s">
        <v>93</v>
      </c>
      <c r="R1599" s="1" t="s">
        <v>94</v>
      </c>
      <c r="S1599" s="1" t="s">
        <v>54</v>
      </c>
      <c r="T1599" s="1" t="s">
        <v>42</v>
      </c>
      <c r="U1599" s="1" t="s">
        <v>43</v>
      </c>
      <c r="V1599" s="1" t="s">
        <v>55</v>
      </c>
      <c r="W1599" s="1" t="s">
        <v>56</v>
      </c>
      <c r="X1599" s="1" t="s">
        <v>43</v>
      </c>
      <c r="Y1599" s="2">
        <v>54180</v>
      </c>
      <c r="Z1599" s="1" t="s">
        <v>46</v>
      </c>
      <c r="AA1599" s="1" t="s">
        <v>228</v>
      </c>
    </row>
    <row r="1600" spans="1:27" x14ac:dyDescent="0.25">
      <c r="A1600" s="1" t="s">
        <v>703</v>
      </c>
      <c r="B1600" s="1" t="s">
        <v>704</v>
      </c>
      <c r="C1600" s="1" t="s">
        <v>160</v>
      </c>
      <c r="D1600" s="1" t="s">
        <v>161</v>
      </c>
      <c r="E1600" s="1" t="s">
        <v>30</v>
      </c>
      <c r="F1600" s="1" t="s">
        <v>112</v>
      </c>
      <c r="G1600" s="1" t="s">
        <v>718</v>
      </c>
      <c r="H1600" s="1" t="s">
        <v>719</v>
      </c>
      <c r="I1600" s="1" t="s">
        <v>7</v>
      </c>
      <c r="J1600" s="1" t="s">
        <v>720</v>
      </c>
      <c r="K1600" s="1" t="s">
        <v>721</v>
      </c>
      <c r="L1600" s="1" t="s">
        <v>722</v>
      </c>
      <c r="M1600" s="1" t="s">
        <v>37</v>
      </c>
      <c r="N1600" s="2">
        <v>90000</v>
      </c>
      <c r="O1600" s="1" t="s">
        <v>38</v>
      </c>
      <c r="P1600" s="2">
        <v>90000</v>
      </c>
      <c r="Q1600" s="1" t="s">
        <v>165</v>
      </c>
      <c r="R1600" s="1" t="s">
        <v>40</v>
      </c>
      <c r="S1600" s="1" t="s">
        <v>41</v>
      </c>
      <c r="T1600" s="1" t="s">
        <v>42</v>
      </c>
      <c r="U1600" s="1" t="s">
        <v>43</v>
      </c>
      <c r="V1600" s="1" t="s">
        <v>44</v>
      </c>
      <c r="W1600" s="1" t="s">
        <v>45</v>
      </c>
      <c r="X1600" s="1" t="s">
        <v>43</v>
      </c>
      <c r="Y1600" s="2" t="s">
        <v>43</v>
      </c>
      <c r="Z1600" s="1" t="s">
        <v>46</v>
      </c>
      <c r="AA1600" s="1" t="s">
        <v>324</v>
      </c>
    </row>
    <row r="1601" spans="1:27" x14ac:dyDescent="0.25">
      <c r="A1601" s="1" t="s">
        <v>703</v>
      </c>
      <c r="B1601" s="1" t="s">
        <v>704</v>
      </c>
      <c r="C1601" s="1" t="s">
        <v>160</v>
      </c>
      <c r="D1601" s="1" t="s">
        <v>161</v>
      </c>
      <c r="E1601" s="1" t="s">
        <v>30</v>
      </c>
      <c r="F1601" s="1" t="s">
        <v>265</v>
      </c>
      <c r="G1601" s="1" t="s">
        <v>723</v>
      </c>
      <c r="H1601" s="1" t="s">
        <v>724</v>
      </c>
      <c r="I1601" s="1" t="s">
        <v>7</v>
      </c>
      <c r="J1601" s="1" t="s">
        <v>725</v>
      </c>
      <c r="K1601" s="1" t="s">
        <v>726</v>
      </c>
      <c r="L1601" s="1" t="s">
        <v>727</v>
      </c>
      <c r="M1601" s="1" t="s">
        <v>37</v>
      </c>
      <c r="N1601" s="2">
        <v>225000</v>
      </c>
      <c r="O1601" s="1" t="s">
        <v>38</v>
      </c>
      <c r="P1601" s="2">
        <v>225000</v>
      </c>
      <c r="Q1601" s="1" t="s">
        <v>83</v>
      </c>
      <c r="R1601" s="1" t="s">
        <v>40</v>
      </c>
      <c r="S1601" s="1" t="s">
        <v>54</v>
      </c>
      <c r="T1601" s="1" t="s">
        <v>42</v>
      </c>
      <c r="U1601" s="1" t="s">
        <v>43</v>
      </c>
      <c r="V1601" s="1" t="s">
        <v>55</v>
      </c>
      <c r="W1601" s="1" t="s">
        <v>56</v>
      </c>
      <c r="X1601" s="1" t="s">
        <v>43</v>
      </c>
      <c r="Y1601" s="2" t="s">
        <v>43</v>
      </c>
      <c r="Z1601" s="1" t="s">
        <v>46</v>
      </c>
      <c r="AA1601" s="1" t="s">
        <v>265</v>
      </c>
    </row>
    <row r="1602" spans="1:27" x14ac:dyDescent="0.25">
      <c r="A1602" s="1" t="s">
        <v>703</v>
      </c>
      <c r="B1602" s="1" t="s">
        <v>704</v>
      </c>
      <c r="C1602" s="1" t="s">
        <v>160</v>
      </c>
      <c r="D1602" s="1" t="s">
        <v>161</v>
      </c>
      <c r="E1602" s="1" t="s">
        <v>30</v>
      </c>
      <c r="F1602" s="1" t="s">
        <v>155</v>
      </c>
      <c r="G1602" s="1" t="s">
        <v>5268</v>
      </c>
      <c r="H1602" s="1" t="s">
        <v>5269</v>
      </c>
      <c r="I1602" s="1" t="s">
        <v>7</v>
      </c>
      <c r="J1602" s="1" t="s">
        <v>5270</v>
      </c>
      <c r="K1602" s="1" t="s">
        <v>2841</v>
      </c>
      <c r="L1602" s="1" t="s">
        <v>2842</v>
      </c>
      <c r="M1602" s="1" t="s">
        <v>5053</v>
      </c>
      <c r="N1602" s="2">
        <v>96980</v>
      </c>
      <c r="O1602" s="1" t="s">
        <v>38</v>
      </c>
      <c r="P1602" s="2">
        <v>96980</v>
      </c>
      <c r="Q1602" s="1" t="s">
        <v>83</v>
      </c>
      <c r="R1602" s="1" t="s">
        <v>40</v>
      </c>
      <c r="S1602" s="1" t="s">
        <v>54</v>
      </c>
      <c r="T1602" s="1" t="s">
        <v>42</v>
      </c>
      <c r="U1602" s="1" t="s">
        <v>43</v>
      </c>
      <c r="V1602" s="1" t="s">
        <v>55</v>
      </c>
      <c r="W1602" s="1" t="s">
        <v>56</v>
      </c>
      <c r="X1602" s="1" t="s">
        <v>43</v>
      </c>
      <c r="Y1602" s="2" t="s">
        <v>43</v>
      </c>
      <c r="Z1602" s="1" t="s">
        <v>46</v>
      </c>
      <c r="AA1602" s="1" t="s">
        <v>69</v>
      </c>
    </row>
    <row r="1603" spans="1:27" x14ac:dyDescent="0.25">
      <c r="A1603" s="1" t="s">
        <v>703</v>
      </c>
      <c r="B1603" s="1" t="s">
        <v>704</v>
      </c>
      <c r="C1603" s="1" t="s">
        <v>160</v>
      </c>
      <c r="D1603" s="1" t="s">
        <v>161</v>
      </c>
      <c r="E1603" s="1" t="s">
        <v>30</v>
      </c>
      <c r="F1603" s="1" t="s">
        <v>273</v>
      </c>
      <c r="G1603" s="1" t="s">
        <v>5271</v>
      </c>
      <c r="H1603" s="1" t="s">
        <v>5272</v>
      </c>
      <c r="I1603" s="1" t="s">
        <v>7</v>
      </c>
      <c r="J1603" s="1" t="s">
        <v>5273</v>
      </c>
      <c r="K1603" s="1" t="s">
        <v>2841</v>
      </c>
      <c r="L1603" s="1" t="s">
        <v>2842</v>
      </c>
      <c r="M1603" s="1" t="s">
        <v>5053</v>
      </c>
      <c r="N1603" s="2">
        <v>236280</v>
      </c>
      <c r="O1603" s="1" t="s">
        <v>38</v>
      </c>
      <c r="P1603" s="2">
        <v>236280</v>
      </c>
      <c r="Q1603" s="1" t="s">
        <v>83</v>
      </c>
      <c r="R1603" s="1" t="s">
        <v>40</v>
      </c>
      <c r="S1603" s="1" t="s">
        <v>54</v>
      </c>
      <c r="T1603" s="1" t="s">
        <v>42</v>
      </c>
      <c r="U1603" s="1" t="s">
        <v>43</v>
      </c>
      <c r="V1603" s="1" t="s">
        <v>55</v>
      </c>
      <c r="W1603" s="1" t="s">
        <v>56</v>
      </c>
      <c r="X1603" s="1" t="s">
        <v>43</v>
      </c>
      <c r="Y1603" s="2" t="s">
        <v>43</v>
      </c>
      <c r="Z1603" s="1" t="s">
        <v>46</v>
      </c>
      <c r="AA1603" s="1" t="s">
        <v>183</v>
      </c>
    </row>
    <row r="1604" spans="1:27" x14ac:dyDescent="0.25">
      <c r="A1604" s="1" t="s">
        <v>703</v>
      </c>
      <c r="B1604" s="1" t="s">
        <v>704</v>
      </c>
      <c r="C1604" s="1" t="s">
        <v>160</v>
      </c>
      <c r="D1604" s="1" t="s">
        <v>161</v>
      </c>
      <c r="E1604" s="1" t="s">
        <v>30</v>
      </c>
      <c r="F1604" s="1" t="s">
        <v>342</v>
      </c>
      <c r="G1604" s="1" t="s">
        <v>6018</v>
      </c>
      <c r="H1604" s="1" t="s">
        <v>6019</v>
      </c>
      <c r="I1604" s="1" t="s">
        <v>7</v>
      </c>
      <c r="J1604" s="1" t="s">
        <v>6020</v>
      </c>
      <c r="K1604" s="1" t="s">
        <v>1421</v>
      </c>
      <c r="L1604" s="1" t="s">
        <v>1422</v>
      </c>
      <c r="M1604" s="1" t="s">
        <v>5928</v>
      </c>
      <c r="N1604" s="2">
        <v>66200</v>
      </c>
      <c r="O1604" s="1" t="s">
        <v>38</v>
      </c>
      <c r="P1604" s="2">
        <v>66200</v>
      </c>
      <c r="Q1604" s="1" t="s">
        <v>83</v>
      </c>
      <c r="R1604" s="1" t="s">
        <v>40</v>
      </c>
      <c r="S1604" s="1" t="s">
        <v>54</v>
      </c>
      <c r="T1604" s="1" t="s">
        <v>42</v>
      </c>
      <c r="U1604" s="1" t="s">
        <v>43</v>
      </c>
      <c r="V1604" s="1" t="s">
        <v>55</v>
      </c>
      <c r="W1604" s="1" t="s">
        <v>56</v>
      </c>
      <c r="X1604" s="1" t="s">
        <v>43</v>
      </c>
      <c r="Y1604" s="2" t="s">
        <v>43</v>
      </c>
      <c r="Z1604" s="1" t="s">
        <v>46</v>
      </c>
      <c r="AA1604" s="1" t="s">
        <v>342</v>
      </c>
    </row>
    <row r="1605" spans="1:27" x14ac:dyDescent="0.25">
      <c r="A1605" s="1" t="s">
        <v>703</v>
      </c>
      <c r="B1605" s="1" t="s">
        <v>704</v>
      </c>
      <c r="C1605" s="1" t="s">
        <v>160</v>
      </c>
      <c r="D1605" s="1" t="s">
        <v>161</v>
      </c>
      <c r="E1605" s="1" t="s">
        <v>30</v>
      </c>
      <c r="F1605" s="1" t="s">
        <v>386</v>
      </c>
      <c r="G1605" s="1" t="s">
        <v>6021</v>
      </c>
      <c r="H1605" s="1" t="s">
        <v>6022</v>
      </c>
      <c r="I1605" s="1" t="s">
        <v>7</v>
      </c>
      <c r="J1605" s="1" t="s">
        <v>6023</v>
      </c>
      <c r="K1605" s="1" t="s">
        <v>62</v>
      </c>
      <c r="L1605" s="1" t="s">
        <v>63</v>
      </c>
      <c r="M1605" s="1" t="s">
        <v>5928</v>
      </c>
      <c r="N1605" s="2">
        <v>75000</v>
      </c>
      <c r="O1605" s="1" t="s">
        <v>38</v>
      </c>
      <c r="P1605" s="2">
        <v>75000</v>
      </c>
      <c r="Q1605" s="1" t="s">
        <v>83</v>
      </c>
      <c r="R1605" s="1" t="s">
        <v>40</v>
      </c>
      <c r="S1605" s="1" t="s">
        <v>54</v>
      </c>
      <c r="T1605" s="1" t="s">
        <v>42</v>
      </c>
      <c r="U1605" s="1" t="s">
        <v>43</v>
      </c>
      <c r="V1605" s="1" t="s">
        <v>55</v>
      </c>
      <c r="W1605" s="1" t="s">
        <v>56</v>
      </c>
      <c r="X1605" s="1" t="s">
        <v>43</v>
      </c>
      <c r="Y1605" s="2" t="s">
        <v>43</v>
      </c>
      <c r="Z1605" s="1" t="s">
        <v>46</v>
      </c>
      <c r="AA1605" s="1" t="s">
        <v>386</v>
      </c>
    </row>
    <row r="1606" spans="1:27" x14ac:dyDescent="0.25">
      <c r="A1606" s="1" t="s">
        <v>2526</v>
      </c>
      <c r="B1606" s="1" t="s">
        <v>2527</v>
      </c>
      <c r="C1606" s="1" t="s">
        <v>160</v>
      </c>
      <c r="D1606" s="1" t="s">
        <v>161</v>
      </c>
      <c r="E1606" s="1" t="s">
        <v>30</v>
      </c>
      <c r="F1606" s="1" t="s">
        <v>47</v>
      </c>
      <c r="G1606" s="1" t="s">
        <v>2528</v>
      </c>
      <c r="H1606" s="1" t="s">
        <v>2529</v>
      </c>
      <c r="I1606" s="1" t="s">
        <v>7</v>
      </c>
      <c r="J1606" s="1" t="s">
        <v>2530</v>
      </c>
      <c r="K1606" s="1" t="s">
        <v>363</v>
      </c>
      <c r="L1606" s="1" t="s">
        <v>364</v>
      </c>
      <c r="M1606" s="1" t="s">
        <v>37</v>
      </c>
      <c r="N1606" s="2">
        <v>75269.119999999995</v>
      </c>
      <c r="O1606" s="1" t="s">
        <v>38</v>
      </c>
      <c r="P1606" s="2">
        <v>75269.119999999995</v>
      </c>
      <c r="Q1606" s="1" t="s">
        <v>83</v>
      </c>
      <c r="R1606" s="1" t="s">
        <v>40</v>
      </c>
      <c r="S1606" s="1" t="s">
        <v>54</v>
      </c>
      <c r="T1606" s="1" t="s">
        <v>42</v>
      </c>
      <c r="U1606" s="1" t="s">
        <v>43</v>
      </c>
      <c r="V1606" s="1" t="s">
        <v>55</v>
      </c>
      <c r="W1606" s="1" t="s">
        <v>56</v>
      </c>
      <c r="X1606" s="1" t="s">
        <v>43</v>
      </c>
      <c r="Y1606" s="2" t="s">
        <v>43</v>
      </c>
      <c r="Z1606" s="1" t="s">
        <v>46</v>
      </c>
      <c r="AA1606" s="1" t="s">
        <v>47</v>
      </c>
    </row>
    <row r="1607" spans="1:27" x14ac:dyDescent="0.25">
      <c r="A1607" s="1" t="s">
        <v>2526</v>
      </c>
      <c r="B1607" s="1" t="s">
        <v>2527</v>
      </c>
      <c r="C1607" s="1" t="s">
        <v>160</v>
      </c>
      <c r="D1607" s="1" t="s">
        <v>161</v>
      </c>
      <c r="E1607" s="1" t="s">
        <v>30</v>
      </c>
      <c r="F1607" s="1" t="s">
        <v>155</v>
      </c>
      <c r="G1607" s="1" t="s">
        <v>6390</v>
      </c>
      <c r="H1607" s="1" t="s">
        <v>6391</v>
      </c>
      <c r="I1607" s="1" t="s">
        <v>7</v>
      </c>
      <c r="J1607" s="1" t="s">
        <v>6392</v>
      </c>
      <c r="K1607" s="1" t="s">
        <v>62</v>
      </c>
      <c r="L1607" s="1" t="s">
        <v>63</v>
      </c>
      <c r="M1607" s="1" t="s">
        <v>5928</v>
      </c>
      <c r="N1607" s="2">
        <v>68000</v>
      </c>
      <c r="O1607" s="1" t="s">
        <v>38</v>
      </c>
      <c r="P1607" s="2">
        <v>68000</v>
      </c>
      <c r="Q1607" s="1" t="s">
        <v>1608</v>
      </c>
      <c r="R1607" s="1" t="s">
        <v>40</v>
      </c>
      <c r="S1607" s="1" t="s">
        <v>54</v>
      </c>
      <c r="T1607" s="1" t="s">
        <v>42</v>
      </c>
      <c r="U1607" s="1" t="s">
        <v>43</v>
      </c>
      <c r="V1607" s="1" t="s">
        <v>55</v>
      </c>
      <c r="W1607" s="1" t="s">
        <v>56</v>
      </c>
      <c r="X1607" s="1" t="s">
        <v>43</v>
      </c>
      <c r="Y1607" s="2" t="s">
        <v>43</v>
      </c>
      <c r="Z1607" s="1" t="s">
        <v>46</v>
      </c>
      <c r="AA1607" s="1" t="s">
        <v>155</v>
      </c>
    </row>
    <row r="1608" spans="1:27" x14ac:dyDescent="0.25">
      <c r="A1608" s="1" t="s">
        <v>4164</v>
      </c>
      <c r="B1608" s="1" t="s">
        <v>4165</v>
      </c>
      <c r="C1608" s="1" t="s">
        <v>160</v>
      </c>
      <c r="D1608" s="1" t="s">
        <v>161</v>
      </c>
      <c r="E1608" s="1" t="s">
        <v>30</v>
      </c>
      <c r="F1608" s="1" t="s">
        <v>64</v>
      </c>
      <c r="G1608" s="1" t="s">
        <v>4166</v>
      </c>
      <c r="H1608" s="1" t="s">
        <v>4167</v>
      </c>
      <c r="I1608" s="1" t="s">
        <v>7</v>
      </c>
      <c r="J1608" s="1" t="s">
        <v>4168</v>
      </c>
      <c r="K1608" s="1" t="s">
        <v>3506</v>
      </c>
      <c r="L1608" s="1" t="s">
        <v>3507</v>
      </c>
      <c r="M1608" s="1" t="s">
        <v>3402</v>
      </c>
      <c r="N1608" s="2">
        <v>118576739.40000001</v>
      </c>
      <c r="O1608" s="1" t="s">
        <v>108</v>
      </c>
      <c r="P1608" s="2">
        <v>24000000</v>
      </c>
      <c r="Q1608" s="1" t="s">
        <v>83</v>
      </c>
      <c r="R1608" s="1" t="s">
        <v>264</v>
      </c>
      <c r="S1608" s="1" t="s">
        <v>54</v>
      </c>
      <c r="T1608" s="1" t="s">
        <v>42</v>
      </c>
      <c r="U1608" s="1" t="s">
        <v>43</v>
      </c>
      <c r="V1608" s="1" t="s">
        <v>55</v>
      </c>
      <c r="W1608" s="1" t="s">
        <v>56</v>
      </c>
      <c r="X1608" s="1" t="s">
        <v>43</v>
      </c>
      <c r="Y1608" s="2" t="s">
        <v>43</v>
      </c>
      <c r="Z1608" s="1" t="s">
        <v>46</v>
      </c>
      <c r="AA1608" s="1" t="s">
        <v>228</v>
      </c>
    </row>
    <row r="1609" spans="1:27" x14ac:dyDescent="0.25">
      <c r="A1609" s="1" t="s">
        <v>4164</v>
      </c>
      <c r="B1609" s="1" t="s">
        <v>4165</v>
      </c>
      <c r="C1609" s="1" t="s">
        <v>160</v>
      </c>
      <c r="D1609" s="1" t="s">
        <v>161</v>
      </c>
      <c r="E1609" s="1" t="s">
        <v>30</v>
      </c>
      <c r="F1609" s="1" t="s">
        <v>64</v>
      </c>
      <c r="G1609" s="1" t="s">
        <v>4166</v>
      </c>
      <c r="H1609" s="1" t="s">
        <v>4169</v>
      </c>
      <c r="I1609" s="1" t="s">
        <v>7</v>
      </c>
      <c r="J1609" s="1" t="s">
        <v>4168</v>
      </c>
      <c r="K1609" s="1" t="s">
        <v>3506</v>
      </c>
      <c r="L1609" s="1" t="s">
        <v>3507</v>
      </c>
      <c r="M1609" s="1" t="s">
        <v>3402</v>
      </c>
      <c r="N1609" s="2">
        <v>118576739.40000001</v>
      </c>
      <c r="O1609" s="1" t="s">
        <v>108</v>
      </c>
      <c r="P1609" s="2">
        <v>27000000</v>
      </c>
      <c r="Q1609" s="1" t="s">
        <v>83</v>
      </c>
      <c r="R1609" s="1" t="s">
        <v>264</v>
      </c>
      <c r="S1609" s="1" t="s">
        <v>54</v>
      </c>
      <c r="T1609" s="1" t="s">
        <v>42</v>
      </c>
      <c r="U1609" s="1" t="s">
        <v>43</v>
      </c>
      <c r="V1609" s="1" t="s">
        <v>55</v>
      </c>
      <c r="W1609" s="1" t="s">
        <v>56</v>
      </c>
      <c r="X1609" s="1" t="s">
        <v>43</v>
      </c>
      <c r="Y1609" s="2" t="s">
        <v>43</v>
      </c>
      <c r="Z1609" s="1" t="s">
        <v>46</v>
      </c>
      <c r="AA1609" s="1" t="s">
        <v>228</v>
      </c>
    </row>
    <row r="1610" spans="1:27" x14ac:dyDescent="0.25">
      <c r="A1610" s="1" t="s">
        <v>4164</v>
      </c>
      <c r="B1610" s="1" t="s">
        <v>4165</v>
      </c>
      <c r="C1610" s="1" t="s">
        <v>160</v>
      </c>
      <c r="D1610" s="1" t="s">
        <v>161</v>
      </c>
      <c r="E1610" s="1" t="s">
        <v>30</v>
      </c>
      <c r="F1610" s="1" t="s">
        <v>64</v>
      </c>
      <c r="G1610" s="1" t="s">
        <v>4166</v>
      </c>
      <c r="H1610" s="1" t="s">
        <v>4170</v>
      </c>
      <c r="I1610" s="1" t="s">
        <v>7</v>
      </c>
      <c r="J1610" s="1" t="s">
        <v>4168</v>
      </c>
      <c r="K1610" s="1" t="s">
        <v>3506</v>
      </c>
      <c r="L1610" s="1" t="s">
        <v>3507</v>
      </c>
      <c r="M1610" s="1" t="s">
        <v>3402</v>
      </c>
      <c r="N1610" s="2">
        <v>118576739.40000001</v>
      </c>
      <c r="O1610" s="1" t="s">
        <v>108</v>
      </c>
      <c r="P1610" s="2">
        <v>357300</v>
      </c>
      <c r="Q1610" s="1" t="s">
        <v>83</v>
      </c>
      <c r="R1610" s="1" t="s">
        <v>264</v>
      </c>
      <c r="S1610" s="1" t="s">
        <v>54</v>
      </c>
      <c r="T1610" s="1" t="s">
        <v>42</v>
      </c>
      <c r="U1610" s="1" t="s">
        <v>43</v>
      </c>
      <c r="V1610" s="1" t="s">
        <v>55</v>
      </c>
      <c r="W1610" s="1" t="s">
        <v>56</v>
      </c>
      <c r="X1610" s="1" t="s">
        <v>43</v>
      </c>
      <c r="Y1610" s="2" t="s">
        <v>43</v>
      </c>
      <c r="Z1610" s="1" t="s">
        <v>46</v>
      </c>
      <c r="AA1610" s="1" t="s">
        <v>228</v>
      </c>
    </row>
    <row r="1611" spans="1:27" x14ac:dyDescent="0.25">
      <c r="A1611" s="1" t="s">
        <v>4164</v>
      </c>
      <c r="B1611" s="1" t="s">
        <v>4165</v>
      </c>
      <c r="C1611" s="1" t="s">
        <v>160</v>
      </c>
      <c r="D1611" s="1" t="s">
        <v>161</v>
      </c>
      <c r="E1611" s="1" t="s">
        <v>30</v>
      </c>
      <c r="F1611" s="1" t="s">
        <v>64</v>
      </c>
      <c r="G1611" s="1" t="s">
        <v>4166</v>
      </c>
      <c r="H1611" s="1" t="s">
        <v>4171</v>
      </c>
      <c r="I1611" s="1" t="s">
        <v>7</v>
      </c>
      <c r="J1611" s="1" t="s">
        <v>4168</v>
      </c>
      <c r="K1611" s="1" t="s">
        <v>3506</v>
      </c>
      <c r="L1611" s="1" t="s">
        <v>3507</v>
      </c>
      <c r="M1611" s="1" t="s">
        <v>3402</v>
      </c>
      <c r="N1611" s="2">
        <v>118576739.40000001</v>
      </c>
      <c r="O1611" s="1" t="s">
        <v>108</v>
      </c>
      <c r="P1611" s="2">
        <v>597000</v>
      </c>
      <c r="Q1611" s="1" t="s">
        <v>83</v>
      </c>
      <c r="R1611" s="1" t="s">
        <v>264</v>
      </c>
      <c r="S1611" s="1" t="s">
        <v>54</v>
      </c>
      <c r="T1611" s="1" t="s">
        <v>42</v>
      </c>
      <c r="U1611" s="1" t="s">
        <v>43</v>
      </c>
      <c r="V1611" s="1" t="s">
        <v>55</v>
      </c>
      <c r="W1611" s="1" t="s">
        <v>56</v>
      </c>
      <c r="X1611" s="1" t="s">
        <v>43</v>
      </c>
      <c r="Y1611" s="2" t="s">
        <v>43</v>
      </c>
      <c r="Z1611" s="1" t="s">
        <v>46</v>
      </c>
      <c r="AA1611" s="1" t="s">
        <v>228</v>
      </c>
    </row>
    <row r="1612" spans="1:27" x14ac:dyDescent="0.25">
      <c r="A1612" s="1" t="s">
        <v>4164</v>
      </c>
      <c r="B1612" s="1" t="s">
        <v>4165</v>
      </c>
      <c r="C1612" s="1" t="s">
        <v>160</v>
      </c>
      <c r="D1612" s="1" t="s">
        <v>161</v>
      </c>
      <c r="E1612" s="1" t="s">
        <v>30</v>
      </c>
      <c r="F1612" s="1" t="s">
        <v>64</v>
      </c>
      <c r="G1612" s="1" t="s">
        <v>4166</v>
      </c>
      <c r="H1612" s="1" t="s">
        <v>4172</v>
      </c>
      <c r="I1612" s="1" t="s">
        <v>7</v>
      </c>
      <c r="J1612" s="1" t="s">
        <v>4168</v>
      </c>
      <c r="K1612" s="1" t="s">
        <v>3506</v>
      </c>
      <c r="L1612" s="1" t="s">
        <v>3507</v>
      </c>
      <c r="M1612" s="1" t="s">
        <v>3402</v>
      </c>
      <c r="N1612" s="2">
        <v>118576739.40000001</v>
      </c>
      <c r="O1612" s="1" t="s">
        <v>108</v>
      </c>
      <c r="P1612" s="2">
        <v>9297600</v>
      </c>
      <c r="Q1612" s="1" t="s">
        <v>83</v>
      </c>
      <c r="R1612" s="1" t="s">
        <v>264</v>
      </c>
      <c r="S1612" s="1" t="s">
        <v>54</v>
      </c>
      <c r="T1612" s="1" t="s">
        <v>42</v>
      </c>
      <c r="U1612" s="1" t="s">
        <v>43</v>
      </c>
      <c r="V1612" s="1" t="s">
        <v>55</v>
      </c>
      <c r="W1612" s="1" t="s">
        <v>56</v>
      </c>
      <c r="X1612" s="1" t="s">
        <v>43</v>
      </c>
      <c r="Y1612" s="2" t="s">
        <v>43</v>
      </c>
      <c r="Z1612" s="1" t="s">
        <v>46</v>
      </c>
      <c r="AA1612" s="1" t="s">
        <v>228</v>
      </c>
    </row>
    <row r="1613" spans="1:27" x14ac:dyDescent="0.25">
      <c r="A1613" s="1" t="s">
        <v>4164</v>
      </c>
      <c r="B1613" s="1" t="s">
        <v>4165</v>
      </c>
      <c r="C1613" s="1" t="s">
        <v>160</v>
      </c>
      <c r="D1613" s="1" t="s">
        <v>161</v>
      </c>
      <c r="E1613" s="1" t="s">
        <v>30</v>
      </c>
      <c r="F1613" s="1" t="s">
        <v>64</v>
      </c>
      <c r="G1613" s="1" t="s">
        <v>4166</v>
      </c>
      <c r="H1613" s="1" t="s">
        <v>4173</v>
      </c>
      <c r="I1613" s="1" t="s">
        <v>7</v>
      </c>
      <c r="J1613" s="1" t="s">
        <v>4168</v>
      </c>
      <c r="K1613" s="1" t="s">
        <v>3506</v>
      </c>
      <c r="L1613" s="1" t="s">
        <v>3507</v>
      </c>
      <c r="M1613" s="1" t="s">
        <v>3402</v>
      </c>
      <c r="N1613" s="2">
        <v>118576739.40000001</v>
      </c>
      <c r="O1613" s="1" t="s">
        <v>108</v>
      </c>
      <c r="P1613" s="2">
        <v>60000</v>
      </c>
      <c r="Q1613" s="1" t="s">
        <v>83</v>
      </c>
      <c r="R1613" s="1" t="s">
        <v>264</v>
      </c>
      <c r="S1613" s="1" t="s">
        <v>54</v>
      </c>
      <c r="T1613" s="1" t="s">
        <v>42</v>
      </c>
      <c r="U1613" s="1" t="s">
        <v>43</v>
      </c>
      <c r="V1613" s="1" t="s">
        <v>55</v>
      </c>
      <c r="W1613" s="1" t="s">
        <v>56</v>
      </c>
      <c r="X1613" s="1" t="s">
        <v>43</v>
      </c>
      <c r="Y1613" s="2" t="s">
        <v>43</v>
      </c>
      <c r="Z1613" s="1" t="s">
        <v>46</v>
      </c>
      <c r="AA1613" s="1" t="s">
        <v>228</v>
      </c>
    </row>
    <row r="1614" spans="1:27" x14ac:dyDescent="0.25">
      <c r="A1614" s="1" t="s">
        <v>4164</v>
      </c>
      <c r="B1614" s="1" t="s">
        <v>4165</v>
      </c>
      <c r="C1614" s="1" t="s">
        <v>160</v>
      </c>
      <c r="D1614" s="1" t="s">
        <v>161</v>
      </c>
      <c r="E1614" s="1" t="s">
        <v>30</v>
      </c>
      <c r="F1614" s="1" t="s">
        <v>64</v>
      </c>
      <c r="G1614" s="1" t="s">
        <v>4166</v>
      </c>
      <c r="H1614" s="1" t="s">
        <v>4174</v>
      </c>
      <c r="I1614" s="1" t="s">
        <v>7</v>
      </c>
      <c r="J1614" s="1" t="s">
        <v>4168</v>
      </c>
      <c r="K1614" s="1" t="s">
        <v>3506</v>
      </c>
      <c r="L1614" s="1" t="s">
        <v>3507</v>
      </c>
      <c r="M1614" s="1" t="s">
        <v>3402</v>
      </c>
      <c r="N1614" s="2">
        <v>118576739.40000001</v>
      </c>
      <c r="O1614" s="1" t="s">
        <v>108</v>
      </c>
      <c r="P1614" s="2">
        <v>450000</v>
      </c>
      <c r="Q1614" s="1" t="s">
        <v>83</v>
      </c>
      <c r="R1614" s="1" t="s">
        <v>264</v>
      </c>
      <c r="S1614" s="1" t="s">
        <v>54</v>
      </c>
      <c r="T1614" s="1" t="s">
        <v>42</v>
      </c>
      <c r="U1614" s="1" t="s">
        <v>43</v>
      </c>
      <c r="V1614" s="1" t="s">
        <v>55</v>
      </c>
      <c r="W1614" s="1" t="s">
        <v>56</v>
      </c>
      <c r="X1614" s="1" t="s">
        <v>43</v>
      </c>
      <c r="Y1614" s="2" t="s">
        <v>43</v>
      </c>
      <c r="Z1614" s="1" t="s">
        <v>46</v>
      </c>
      <c r="AA1614" s="1" t="s">
        <v>228</v>
      </c>
    </row>
    <row r="1615" spans="1:27" x14ac:dyDescent="0.25">
      <c r="A1615" s="1" t="s">
        <v>4164</v>
      </c>
      <c r="B1615" s="1" t="s">
        <v>4165</v>
      </c>
      <c r="C1615" s="1" t="s">
        <v>160</v>
      </c>
      <c r="D1615" s="1" t="s">
        <v>161</v>
      </c>
      <c r="E1615" s="1" t="s">
        <v>30</v>
      </c>
      <c r="F1615" s="1" t="s">
        <v>64</v>
      </c>
      <c r="G1615" s="1" t="s">
        <v>4166</v>
      </c>
      <c r="H1615" s="1" t="s">
        <v>4175</v>
      </c>
      <c r="I1615" s="1" t="s">
        <v>7</v>
      </c>
      <c r="J1615" s="1" t="s">
        <v>4168</v>
      </c>
      <c r="K1615" s="1" t="s">
        <v>3506</v>
      </c>
      <c r="L1615" s="1" t="s">
        <v>3507</v>
      </c>
      <c r="M1615" s="1" t="s">
        <v>3402</v>
      </c>
      <c r="N1615" s="2">
        <v>118576739.40000001</v>
      </c>
      <c r="O1615" s="1" t="s">
        <v>108</v>
      </c>
      <c r="P1615" s="2">
        <v>13452</v>
      </c>
      <c r="Q1615" s="1" t="s">
        <v>83</v>
      </c>
      <c r="R1615" s="1" t="s">
        <v>264</v>
      </c>
      <c r="S1615" s="1" t="s">
        <v>54</v>
      </c>
      <c r="T1615" s="1" t="s">
        <v>42</v>
      </c>
      <c r="U1615" s="1" t="s">
        <v>43</v>
      </c>
      <c r="V1615" s="1" t="s">
        <v>55</v>
      </c>
      <c r="W1615" s="1" t="s">
        <v>56</v>
      </c>
      <c r="X1615" s="1" t="s">
        <v>43</v>
      </c>
      <c r="Y1615" s="2" t="s">
        <v>43</v>
      </c>
      <c r="Z1615" s="1" t="s">
        <v>46</v>
      </c>
      <c r="AA1615" s="1" t="s">
        <v>228</v>
      </c>
    </row>
    <row r="1616" spans="1:27" x14ac:dyDescent="0.25">
      <c r="A1616" s="1" t="s">
        <v>4164</v>
      </c>
      <c r="B1616" s="1" t="s">
        <v>4165</v>
      </c>
      <c r="C1616" s="1" t="s">
        <v>160</v>
      </c>
      <c r="D1616" s="1" t="s">
        <v>161</v>
      </c>
      <c r="E1616" s="1" t="s">
        <v>30</v>
      </c>
      <c r="F1616" s="1" t="s">
        <v>64</v>
      </c>
      <c r="G1616" s="1" t="s">
        <v>4166</v>
      </c>
      <c r="H1616" s="1" t="s">
        <v>4176</v>
      </c>
      <c r="I1616" s="1" t="s">
        <v>7</v>
      </c>
      <c r="J1616" s="1" t="s">
        <v>4168</v>
      </c>
      <c r="K1616" s="1" t="s">
        <v>3506</v>
      </c>
      <c r="L1616" s="1" t="s">
        <v>3507</v>
      </c>
      <c r="M1616" s="1" t="s">
        <v>3402</v>
      </c>
      <c r="N1616" s="2">
        <v>118576739.40000001</v>
      </c>
      <c r="O1616" s="1" t="s">
        <v>108</v>
      </c>
      <c r="P1616" s="2">
        <v>367200</v>
      </c>
      <c r="Q1616" s="1" t="s">
        <v>83</v>
      </c>
      <c r="R1616" s="1" t="s">
        <v>264</v>
      </c>
      <c r="S1616" s="1" t="s">
        <v>54</v>
      </c>
      <c r="T1616" s="1" t="s">
        <v>42</v>
      </c>
      <c r="U1616" s="1" t="s">
        <v>43</v>
      </c>
      <c r="V1616" s="1" t="s">
        <v>55</v>
      </c>
      <c r="W1616" s="1" t="s">
        <v>56</v>
      </c>
      <c r="X1616" s="1" t="s">
        <v>43</v>
      </c>
      <c r="Y1616" s="2" t="s">
        <v>43</v>
      </c>
      <c r="Z1616" s="1" t="s">
        <v>46</v>
      </c>
      <c r="AA1616" s="1" t="s">
        <v>228</v>
      </c>
    </row>
    <row r="1617" spans="1:27" x14ac:dyDescent="0.25">
      <c r="A1617" s="1" t="s">
        <v>4164</v>
      </c>
      <c r="B1617" s="1" t="s">
        <v>4165</v>
      </c>
      <c r="C1617" s="1" t="s">
        <v>160</v>
      </c>
      <c r="D1617" s="1" t="s">
        <v>161</v>
      </c>
      <c r="E1617" s="1" t="s">
        <v>30</v>
      </c>
      <c r="F1617" s="1" t="s">
        <v>64</v>
      </c>
      <c r="G1617" s="1" t="s">
        <v>4166</v>
      </c>
      <c r="H1617" s="1" t="s">
        <v>4177</v>
      </c>
      <c r="I1617" s="1" t="s">
        <v>7</v>
      </c>
      <c r="J1617" s="1" t="s">
        <v>4168</v>
      </c>
      <c r="K1617" s="1" t="s">
        <v>3506</v>
      </c>
      <c r="L1617" s="1" t="s">
        <v>3507</v>
      </c>
      <c r="M1617" s="1" t="s">
        <v>3402</v>
      </c>
      <c r="N1617" s="2">
        <v>118576739.40000001</v>
      </c>
      <c r="O1617" s="1" t="s">
        <v>108</v>
      </c>
      <c r="P1617" s="2">
        <v>911687.4</v>
      </c>
      <c r="Q1617" s="1" t="s">
        <v>83</v>
      </c>
      <c r="R1617" s="1" t="s">
        <v>264</v>
      </c>
      <c r="S1617" s="1" t="s">
        <v>54</v>
      </c>
      <c r="T1617" s="1" t="s">
        <v>42</v>
      </c>
      <c r="U1617" s="1" t="s">
        <v>43</v>
      </c>
      <c r="V1617" s="1" t="s">
        <v>55</v>
      </c>
      <c r="W1617" s="1" t="s">
        <v>56</v>
      </c>
      <c r="X1617" s="1" t="s">
        <v>43</v>
      </c>
      <c r="Y1617" s="2" t="s">
        <v>43</v>
      </c>
      <c r="Z1617" s="1" t="s">
        <v>46</v>
      </c>
      <c r="AA1617" s="1" t="s">
        <v>228</v>
      </c>
    </row>
    <row r="1618" spans="1:27" x14ac:dyDescent="0.25">
      <c r="A1618" s="1" t="s">
        <v>4164</v>
      </c>
      <c r="B1618" s="1" t="s">
        <v>4165</v>
      </c>
      <c r="C1618" s="1" t="s">
        <v>160</v>
      </c>
      <c r="D1618" s="1" t="s">
        <v>161</v>
      </c>
      <c r="E1618" s="1" t="s">
        <v>30</v>
      </c>
      <c r="F1618" s="1" t="s">
        <v>64</v>
      </c>
      <c r="G1618" s="1" t="s">
        <v>4166</v>
      </c>
      <c r="H1618" s="1" t="s">
        <v>4178</v>
      </c>
      <c r="I1618" s="1" t="s">
        <v>7</v>
      </c>
      <c r="J1618" s="1" t="s">
        <v>4168</v>
      </c>
      <c r="K1618" s="1" t="s">
        <v>3506</v>
      </c>
      <c r="L1618" s="1" t="s">
        <v>3507</v>
      </c>
      <c r="M1618" s="1" t="s">
        <v>3402</v>
      </c>
      <c r="N1618" s="2">
        <v>118576739.40000001</v>
      </c>
      <c r="O1618" s="1" t="s">
        <v>108</v>
      </c>
      <c r="P1618" s="2">
        <v>17328000</v>
      </c>
      <c r="Q1618" s="1" t="s">
        <v>83</v>
      </c>
      <c r="R1618" s="1" t="s">
        <v>264</v>
      </c>
      <c r="S1618" s="1" t="s">
        <v>54</v>
      </c>
      <c r="T1618" s="1" t="s">
        <v>42</v>
      </c>
      <c r="U1618" s="1" t="s">
        <v>43</v>
      </c>
      <c r="V1618" s="1" t="s">
        <v>55</v>
      </c>
      <c r="W1618" s="1" t="s">
        <v>56</v>
      </c>
      <c r="X1618" s="1" t="s">
        <v>43</v>
      </c>
      <c r="Y1618" s="2" t="s">
        <v>43</v>
      </c>
      <c r="Z1618" s="1" t="s">
        <v>46</v>
      </c>
      <c r="AA1618" s="1" t="s">
        <v>228</v>
      </c>
    </row>
    <row r="1619" spans="1:27" x14ac:dyDescent="0.25">
      <c r="A1619" s="1" t="s">
        <v>4164</v>
      </c>
      <c r="B1619" s="1" t="s">
        <v>4165</v>
      </c>
      <c r="C1619" s="1" t="s">
        <v>160</v>
      </c>
      <c r="D1619" s="1" t="s">
        <v>161</v>
      </c>
      <c r="E1619" s="1" t="s">
        <v>30</v>
      </c>
      <c r="F1619" s="1" t="s">
        <v>64</v>
      </c>
      <c r="G1619" s="1" t="s">
        <v>4166</v>
      </c>
      <c r="H1619" s="1" t="s">
        <v>4179</v>
      </c>
      <c r="I1619" s="1" t="s">
        <v>7</v>
      </c>
      <c r="J1619" s="1" t="s">
        <v>4168</v>
      </c>
      <c r="K1619" s="1" t="s">
        <v>3506</v>
      </c>
      <c r="L1619" s="1" t="s">
        <v>3507</v>
      </c>
      <c r="M1619" s="1" t="s">
        <v>3402</v>
      </c>
      <c r="N1619" s="2">
        <v>118576739.40000001</v>
      </c>
      <c r="O1619" s="1" t="s">
        <v>108</v>
      </c>
      <c r="P1619" s="2">
        <v>8910000</v>
      </c>
      <c r="Q1619" s="1" t="s">
        <v>83</v>
      </c>
      <c r="R1619" s="1" t="s">
        <v>264</v>
      </c>
      <c r="S1619" s="1" t="s">
        <v>54</v>
      </c>
      <c r="T1619" s="1" t="s">
        <v>42</v>
      </c>
      <c r="U1619" s="1" t="s">
        <v>43</v>
      </c>
      <c r="V1619" s="1" t="s">
        <v>55</v>
      </c>
      <c r="W1619" s="1" t="s">
        <v>56</v>
      </c>
      <c r="X1619" s="1" t="s">
        <v>43</v>
      </c>
      <c r="Y1619" s="2" t="s">
        <v>43</v>
      </c>
      <c r="Z1619" s="1" t="s">
        <v>46</v>
      </c>
      <c r="AA1619" s="1" t="s">
        <v>228</v>
      </c>
    </row>
    <row r="1620" spans="1:27" x14ac:dyDescent="0.25">
      <c r="A1620" s="1" t="s">
        <v>4164</v>
      </c>
      <c r="B1620" s="1" t="s">
        <v>4165</v>
      </c>
      <c r="C1620" s="1" t="s">
        <v>160</v>
      </c>
      <c r="D1620" s="1" t="s">
        <v>161</v>
      </c>
      <c r="E1620" s="1" t="s">
        <v>30</v>
      </c>
      <c r="F1620" s="1" t="s">
        <v>64</v>
      </c>
      <c r="G1620" s="1" t="s">
        <v>4166</v>
      </c>
      <c r="H1620" s="1" t="s">
        <v>4180</v>
      </c>
      <c r="I1620" s="1" t="s">
        <v>7</v>
      </c>
      <c r="J1620" s="1" t="s">
        <v>4168</v>
      </c>
      <c r="K1620" s="1" t="s">
        <v>3506</v>
      </c>
      <c r="L1620" s="1" t="s">
        <v>3507</v>
      </c>
      <c r="M1620" s="1" t="s">
        <v>3402</v>
      </c>
      <c r="N1620" s="2">
        <v>118576739.40000001</v>
      </c>
      <c r="O1620" s="1" t="s">
        <v>108</v>
      </c>
      <c r="P1620" s="2">
        <v>7495500</v>
      </c>
      <c r="Q1620" s="1" t="s">
        <v>83</v>
      </c>
      <c r="R1620" s="1" t="s">
        <v>264</v>
      </c>
      <c r="S1620" s="1" t="s">
        <v>54</v>
      </c>
      <c r="T1620" s="1" t="s">
        <v>42</v>
      </c>
      <c r="U1620" s="1" t="s">
        <v>43</v>
      </c>
      <c r="V1620" s="1" t="s">
        <v>55</v>
      </c>
      <c r="W1620" s="1" t="s">
        <v>56</v>
      </c>
      <c r="X1620" s="1" t="s">
        <v>43</v>
      </c>
      <c r="Y1620" s="2" t="s">
        <v>43</v>
      </c>
      <c r="Z1620" s="1" t="s">
        <v>46</v>
      </c>
      <c r="AA1620" s="1" t="s">
        <v>228</v>
      </c>
    </row>
    <row r="1621" spans="1:27" x14ac:dyDescent="0.25">
      <c r="A1621" s="1" t="s">
        <v>4164</v>
      </c>
      <c r="B1621" s="1" t="s">
        <v>4165</v>
      </c>
      <c r="C1621" s="1" t="s">
        <v>160</v>
      </c>
      <c r="D1621" s="1" t="s">
        <v>161</v>
      </c>
      <c r="E1621" s="1" t="s">
        <v>30</v>
      </c>
      <c r="F1621" s="1" t="s">
        <v>64</v>
      </c>
      <c r="G1621" s="1" t="s">
        <v>4166</v>
      </c>
      <c r="H1621" s="1" t="s">
        <v>4181</v>
      </c>
      <c r="I1621" s="1" t="s">
        <v>7</v>
      </c>
      <c r="J1621" s="1" t="s">
        <v>4168</v>
      </c>
      <c r="K1621" s="1" t="s">
        <v>3506</v>
      </c>
      <c r="L1621" s="1" t="s">
        <v>3507</v>
      </c>
      <c r="M1621" s="1" t="s">
        <v>3402</v>
      </c>
      <c r="N1621" s="2">
        <v>118576739.40000001</v>
      </c>
      <c r="O1621" s="1" t="s">
        <v>108</v>
      </c>
      <c r="P1621" s="2">
        <v>3600000</v>
      </c>
      <c r="Q1621" s="1" t="s">
        <v>83</v>
      </c>
      <c r="R1621" s="1" t="s">
        <v>264</v>
      </c>
      <c r="S1621" s="1" t="s">
        <v>54</v>
      </c>
      <c r="T1621" s="1" t="s">
        <v>42</v>
      </c>
      <c r="U1621" s="1" t="s">
        <v>43</v>
      </c>
      <c r="V1621" s="1" t="s">
        <v>55</v>
      </c>
      <c r="W1621" s="1" t="s">
        <v>56</v>
      </c>
      <c r="X1621" s="1" t="s">
        <v>43</v>
      </c>
      <c r="Y1621" s="2" t="s">
        <v>43</v>
      </c>
      <c r="Z1621" s="1" t="s">
        <v>46</v>
      </c>
      <c r="AA1621" s="1" t="s">
        <v>228</v>
      </c>
    </row>
    <row r="1622" spans="1:27" x14ac:dyDescent="0.25">
      <c r="A1622" s="1" t="s">
        <v>4164</v>
      </c>
      <c r="B1622" s="1" t="s">
        <v>4165</v>
      </c>
      <c r="C1622" s="1" t="s">
        <v>160</v>
      </c>
      <c r="D1622" s="1" t="s">
        <v>161</v>
      </c>
      <c r="E1622" s="1" t="s">
        <v>30</v>
      </c>
      <c r="F1622" s="1" t="s">
        <v>64</v>
      </c>
      <c r="G1622" s="1" t="s">
        <v>4166</v>
      </c>
      <c r="H1622" s="1" t="s">
        <v>4182</v>
      </c>
      <c r="I1622" s="1" t="s">
        <v>7</v>
      </c>
      <c r="J1622" s="1" t="s">
        <v>4168</v>
      </c>
      <c r="K1622" s="1" t="s">
        <v>3506</v>
      </c>
      <c r="L1622" s="1" t="s">
        <v>3507</v>
      </c>
      <c r="M1622" s="1" t="s">
        <v>3402</v>
      </c>
      <c r="N1622" s="2">
        <v>118576739.40000001</v>
      </c>
      <c r="O1622" s="1" t="s">
        <v>108</v>
      </c>
      <c r="P1622" s="2">
        <v>2085000</v>
      </c>
      <c r="Q1622" s="1" t="s">
        <v>83</v>
      </c>
      <c r="R1622" s="1" t="s">
        <v>264</v>
      </c>
      <c r="S1622" s="1" t="s">
        <v>54</v>
      </c>
      <c r="T1622" s="1" t="s">
        <v>42</v>
      </c>
      <c r="U1622" s="1" t="s">
        <v>43</v>
      </c>
      <c r="V1622" s="1" t="s">
        <v>55</v>
      </c>
      <c r="W1622" s="1" t="s">
        <v>56</v>
      </c>
      <c r="X1622" s="1" t="s">
        <v>43</v>
      </c>
      <c r="Y1622" s="2" t="s">
        <v>43</v>
      </c>
      <c r="Z1622" s="1" t="s">
        <v>46</v>
      </c>
      <c r="AA1622" s="1" t="s">
        <v>228</v>
      </c>
    </row>
    <row r="1623" spans="1:27" x14ac:dyDescent="0.25">
      <c r="A1623" s="1" t="s">
        <v>4164</v>
      </c>
      <c r="B1623" s="1" t="s">
        <v>4165</v>
      </c>
      <c r="C1623" s="1" t="s">
        <v>160</v>
      </c>
      <c r="D1623" s="1" t="s">
        <v>161</v>
      </c>
      <c r="E1623" s="1" t="s">
        <v>30</v>
      </c>
      <c r="F1623" s="1" t="s">
        <v>64</v>
      </c>
      <c r="G1623" s="1" t="s">
        <v>4166</v>
      </c>
      <c r="H1623" s="1" t="s">
        <v>4183</v>
      </c>
      <c r="I1623" s="1" t="s">
        <v>7</v>
      </c>
      <c r="J1623" s="1" t="s">
        <v>4168</v>
      </c>
      <c r="K1623" s="1" t="s">
        <v>3506</v>
      </c>
      <c r="L1623" s="1" t="s">
        <v>3507</v>
      </c>
      <c r="M1623" s="1" t="s">
        <v>3402</v>
      </c>
      <c r="N1623" s="2">
        <v>118576739.40000001</v>
      </c>
      <c r="O1623" s="1" t="s">
        <v>108</v>
      </c>
      <c r="P1623" s="2">
        <v>16104000</v>
      </c>
      <c r="Q1623" s="1" t="s">
        <v>83</v>
      </c>
      <c r="R1623" s="1" t="s">
        <v>264</v>
      </c>
      <c r="S1623" s="1" t="s">
        <v>54</v>
      </c>
      <c r="T1623" s="1" t="s">
        <v>42</v>
      </c>
      <c r="U1623" s="1" t="s">
        <v>43</v>
      </c>
      <c r="V1623" s="1" t="s">
        <v>55</v>
      </c>
      <c r="W1623" s="1" t="s">
        <v>56</v>
      </c>
      <c r="X1623" s="1" t="s">
        <v>43</v>
      </c>
      <c r="Y1623" s="2" t="s">
        <v>43</v>
      </c>
      <c r="Z1623" s="1" t="s">
        <v>46</v>
      </c>
      <c r="AA1623" s="1" t="s">
        <v>228</v>
      </c>
    </row>
    <row r="1624" spans="1:27" x14ac:dyDescent="0.25">
      <c r="A1624" s="1" t="s">
        <v>924</v>
      </c>
      <c r="B1624" s="1" t="s">
        <v>925</v>
      </c>
      <c r="C1624" s="1" t="s">
        <v>730</v>
      </c>
      <c r="D1624" s="1" t="s">
        <v>731</v>
      </c>
      <c r="E1624" s="1" t="s">
        <v>30</v>
      </c>
      <c r="F1624" s="1" t="s">
        <v>386</v>
      </c>
      <c r="G1624" s="1" t="s">
        <v>926</v>
      </c>
      <c r="H1624" s="1" t="s">
        <v>927</v>
      </c>
      <c r="I1624" s="1" t="s">
        <v>7</v>
      </c>
      <c r="J1624" s="1" t="s">
        <v>928</v>
      </c>
      <c r="K1624" s="1" t="s">
        <v>495</v>
      </c>
      <c r="L1624" s="1" t="s">
        <v>496</v>
      </c>
      <c r="M1624" s="1" t="s">
        <v>37</v>
      </c>
      <c r="N1624" s="2">
        <v>110000</v>
      </c>
      <c r="O1624" s="1" t="s">
        <v>108</v>
      </c>
      <c r="P1624" s="2">
        <v>60000</v>
      </c>
      <c r="Q1624" s="1" t="s">
        <v>165</v>
      </c>
      <c r="R1624" s="1" t="s">
        <v>40</v>
      </c>
      <c r="S1624" s="1" t="s">
        <v>54</v>
      </c>
      <c r="T1624" s="1" t="s">
        <v>42</v>
      </c>
      <c r="U1624" s="1" t="s">
        <v>43</v>
      </c>
      <c r="V1624" s="1" t="s">
        <v>55</v>
      </c>
      <c r="W1624" s="1" t="s">
        <v>56</v>
      </c>
      <c r="X1624" s="1" t="s">
        <v>43</v>
      </c>
      <c r="Y1624" s="2" t="s">
        <v>43</v>
      </c>
      <c r="Z1624" s="1" t="s">
        <v>46</v>
      </c>
      <c r="AA1624" s="1" t="s">
        <v>57</v>
      </c>
    </row>
    <row r="1625" spans="1:27" x14ac:dyDescent="0.25">
      <c r="A1625" s="1" t="s">
        <v>924</v>
      </c>
      <c r="B1625" s="1" t="s">
        <v>925</v>
      </c>
      <c r="C1625" s="1" t="s">
        <v>730</v>
      </c>
      <c r="D1625" s="1" t="s">
        <v>731</v>
      </c>
      <c r="E1625" s="1" t="s">
        <v>30</v>
      </c>
      <c r="F1625" s="1" t="s">
        <v>386</v>
      </c>
      <c r="G1625" s="1" t="s">
        <v>4453</v>
      </c>
      <c r="H1625" s="1" t="s">
        <v>4454</v>
      </c>
      <c r="I1625" s="1" t="s">
        <v>7</v>
      </c>
      <c r="J1625" s="1" t="s">
        <v>4455</v>
      </c>
      <c r="K1625" s="1" t="s">
        <v>135</v>
      </c>
      <c r="L1625" s="1" t="s">
        <v>136</v>
      </c>
      <c r="M1625" s="1" t="s">
        <v>4296</v>
      </c>
      <c r="N1625" s="2">
        <v>273000</v>
      </c>
      <c r="O1625" s="1" t="s">
        <v>38</v>
      </c>
      <c r="P1625" s="2">
        <v>273000</v>
      </c>
      <c r="Q1625" s="1" t="s">
        <v>39</v>
      </c>
      <c r="R1625" s="1" t="s">
        <v>40</v>
      </c>
      <c r="S1625" s="1" t="s">
        <v>54</v>
      </c>
      <c r="T1625" s="1" t="s">
        <v>42</v>
      </c>
      <c r="U1625" s="1" t="s">
        <v>43</v>
      </c>
      <c r="V1625" s="1" t="s">
        <v>55</v>
      </c>
      <c r="W1625" s="1" t="s">
        <v>56</v>
      </c>
      <c r="X1625" s="1" t="s">
        <v>43</v>
      </c>
      <c r="Y1625" s="2" t="s">
        <v>43</v>
      </c>
      <c r="Z1625" s="1" t="s">
        <v>46</v>
      </c>
      <c r="AA1625" s="1" t="s">
        <v>386</v>
      </c>
    </row>
    <row r="1626" spans="1:27" x14ac:dyDescent="0.25">
      <c r="A1626" s="1" t="s">
        <v>1681</v>
      </c>
      <c r="B1626" s="1" t="s">
        <v>1682</v>
      </c>
      <c r="C1626" s="1" t="s">
        <v>730</v>
      </c>
      <c r="D1626" s="1" t="s">
        <v>731</v>
      </c>
      <c r="E1626" s="1" t="s">
        <v>30</v>
      </c>
      <c r="F1626" s="1" t="s">
        <v>31</v>
      </c>
      <c r="G1626" s="1" t="s">
        <v>1683</v>
      </c>
      <c r="H1626" s="1" t="s">
        <v>1684</v>
      </c>
      <c r="I1626" s="1" t="s">
        <v>7</v>
      </c>
      <c r="J1626" s="1" t="s">
        <v>1685</v>
      </c>
      <c r="K1626" s="1" t="s">
        <v>310</v>
      </c>
      <c r="L1626" s="1" t="s">
        <v>311</v>
      </c>
      <c r="M1626" s="1" t="s">
        <v>37</v>
      </c>
      <c r="N1626" s="2">
        <v>70909.899999999994</v>
      </c>
      <c r="O1626" s="1" t="s">
        <v>38</v>
      </c>
      <c r="P1626" s="2">
        <v>70909.899999999994</v>
      </c>
      <c r="Q1626" s="1" t="s">
        <v>39</v>
      </c>
      <c r="R1626" s="1" t="s">
        <v>895</v>
      </c>
      <c r="S1626" s="1" t="s">
        <v>41</v>
      </c>
      <c r="T1626" s="1" t="s">
        <v>42</v>
      </c>
      <c r="U1626" s="1" t="s">
        <v>43</v>
      </c>
      <c r="V1626" s="1" t="s">
        <v>44</v>
      </c>
      <c r="W1626" s="1" t="s">
        <v>45</v>
      </c>
      <c r="X1626" s="1" t="s">
        <v>43</v>
      </c>
      <c r="Y1626" s="2" t="s">
        <v>43</v>
      </c>
      <c r="Z1626" s="1" t="s">
        <v>46</v>
      </c>
      <c r="AA1626" s="1" t="s">
        <v>252</v>
      </c>
    </row>
    <row r="1627" spans="1:27" x14ac:dyDescent="0.25">
      <c r="A1627" s="1" t="s">
        <v>1681</v>
      </c>
      <c r="B1627" s="1" t="s">
        <v>1682</v>
      </c>
      <c r="C1627" s="1" t="s">
        <v>730</v>
      </c>
      <c r="D1627" s="1" t="s">
        <v>731</v>
      </c>
      <c r="E1627" s="1" t="s">
        <v>30</v>
      </c>
      <c r="F1627" s="1" t="s">
        <v>31</v>
      </c>
      <c r="G1627" s="1" t="s">
        <v>1686</v>
      </c>
      <c r="H1627" s="1" t="s">
        <v>1687</v>
      </c>
      <c r="I1627" s="1" t="s">
        <v>7</v>
      </c>
      <c r="J1627" s="1" t="s">
        <v>1688</v>
      </c>
      <c r="K1627" s="1" t="s">
        <v>310</v>
      </c>
      <c r="L1627" s="1" t="s">
        <v>311</v>
      </c>
      <c r="M1627" s="1" t="s">
        <v>37</v>
      </c>
      <c r="N1627" s="2">
        <v>49340.78</v>
      </c>
      <c r="O1627" s="1" t="s">
        <v>38</v>
      </c>
      <c r="P1627" s="2">
        <v>49340.78</v>
      </c>
      <c r="Q1627" s="1" t="s">
        <v>39</v>
      </c>
      <c r="R1627" s="1" t="s">
        <v>895</v>
      </c>
      <c r="S1627" s="1" t="s">
        <v>41</v>
      </c>
      <c r="T1627" s="1" t="s">
        <v>42</v>
      </c>
      <c r="U1627" s="1" t="s">
        <v>43</v>
      </c>
      <c r="V1627" s="1" t="s">
        <v>44</v>
      </c>
      <c r="W1627" s="1" t="s">
        <v>45</v>
      </c>
      <c r="X1627" s="1" t="s">
        <v>43</v>
      </c>
      <c r="Y1627" s="2" t="s">
        <v>43</v>
      </c>
      <c r="Z1627" s="1" t="s">
        <v>46</v>
      </c>
      <c r="AA1627" s="1" t="s">
        <v>252</v>
      </c>
    </row>
    <row r="1628" spans="1:27" x14ac:dyDescent="0.25">
      <c r="A1628" s="1" t="s">
        <v>1681</v>
      </c>
      <c r="B1628" s="1" t="s">
        <v>1682</v>
      </c>
      <c r="C1628" s="1" t="s">
        <v>730</v>
      </c>
      <c r="D1628" s="1" t="s">
        <v>731</v>
      </c>
      <c r="E1628" s="1" t="s">
        <v>30</v>
      </c>
      <c r="F1628" s="1" t="s">
        <v>31</v>
      </c>
      <c r="G1628" s="1" t="s">
        <v>1689</v>
      </c>
      <c r="H1628" s="1" t="s">
        <v>1690</v>
      </c>
      <c r="I1628" s="1" t="s">
        <v>7</v>
      </c>
      <c r="J1628" s="1" t="s">
        <v>1691</v>
      </c>
      <c r="K1628" s="1" t="s">
        <v>310</v>
      </c>
      <c r="L1628" s="1" t="s">
        <v>311</v>
      </c>
      <c r="M1628" s="1" t="s">
        <v>37</v>
      </c>
      <c r="N1628" s="2">
        <v>62832.23</v>
      </c>
      <c r="O1628" s="1" t="s">
        <v>38</v>
      </c>
      <c r="P1628" s="2">
        <v>62832.23</v>
      </c>
      <c r="Q1628" s="1" t="s">
        <v>39</v>
      </c>
      <c r="R1628" s="1" t="s">
        <v>895</v>
      </c>
      <c r="S1628" s="1" t="s">
        <v>41</v>
      </c>
      <c r="T1628" s="1" t="s">
        <v>42</v>
      </c>
      <c r="U1628" s="1" t="s">
        <v>43</v>
      </c>
      <c r="V1628" s="1" t="s">
        <v>44</v>
      </c>
      <c r="W1628" s="1" t="s">
        <v>45</v>
      </c>
      <c r="X1628" s="1" t="s">
        <v>43</v>
      </c>
      <c r="Y1628" s="2" t="s">
        <v>43</v>
      </c>
      <c r="Z1628" s="1" t="s">
        <v>46</v>
      </c>
      <c r="AA1628" s="1" t="s">
        <v>252</v>
      </c>
    </row>
    <row r="1629" spans="1:27" x14ac:dyDescent="0.25">
      <c r="A1629" s="1" t="s">
        <v>1681</v>
      </c>
      <c r="B1629" s="1" t="s">
        <v>1682</v>
      </c>
      <c r="C1629" s="1" t="s">
        <v>730</v>
      </c>
      <c r="D1629" s="1" t="s">
        <v>731</v>
      </c>
      <c r="E1629" s="1" t="s">
        <v>30</v>
      </c>
      <c r="F1629" s="1" t="s">
        <v>31</v>
      </c>
      <c r="G1629" s="1" t="s">
        <v>1692</v>
      </c>
      <c r="H1629" s="1" t="s">
        <v>1693</v>
      </c>
      <c r="I1629" s="1" t="s">
        <v>7</v>
      </c>
      <c r="J1629" s="1" t="s">
        <v>1694</v>
      </c>
      <c r="K1629" s="1" t="s">
        <v>310</v>
      </c>
      <c r="L1629" s="1" t="s">
        <v>311</v>
      </c>
      <c r="M1629" s="1" t="s">
        <v>37</v>
      </c>
      <c r="N1629" s="2">
        <v>89368.22</v>
      </c>
      <c r="O1629" s="1" t="s">
        <v>38</v>
      </c>
      <c r="P1629" s="2">
        <v>89368.22</v>
      </c>
      <c r="Q1629" s="1" t="s">
        <v>39</v>
      </c>
      <c r="R1629" s="1" t="s">
        <v>895</v>
      </c>
      <c r="S1629" s="1" t="s">
        <v>41</v>
      </c>
      <c r="T1629" s="1" t="s">
        <v>42</v>
      </c>
      <c r="U1629" s="1" t="s">
        <v>43</v>
      </c>
      <c r="V1629" s="1" t="s">
        <v>44</v>
      </c>
      <c r="W1629" s="1" t="s">
        <v>45</v>
      </c>
      <c r="X1629" s="1" t="s">
        <v>43</v>
      </c>
      <c r="Y1629" s="2" t="s">
        <v>43</v>
      </c>
      <c r="Z1629" s="1" t="s">
        <v>46</v>
      </c>
      <c r="AA1629" s="1" t="s">
        <v>252</v>
      </c>
    </row>
    <row r="1630" spans="1:27" x14ac:dyDescent="0.25">
      <c r="A1630" s="1" t="s">
        <v>1681</v>
      </c>
      <c r="B1630" s="1" t="s">
        <v>1682</v>
      </c>
      <c r="C1630" s="1" t="s">
        <v>730</v>
      </c>
      <c r="D1630" s="1" t="s">
        <v>731</v>
      </c>
      <c r="E1630" s="1" t="s">
        <v>30</v>
      </c>
      <c r="F1630" s="1" t="s">
        <v>31</v>
      </c>
      <c r="G1630" s="1" t="s">
        <v>1695</v>
      </c>
      <c r="H1630" s="1" t="s">
        <v>1696</v>
      </c>
      <c r="I1630" s="1" t="s">
        <v>7</v>
      </c>
      <c r="J1630" s="1" t="s">
        <v>1697</v>
      </c>
      <c r="K1630" s="1" t="s">
        <v>310</v>
      </c>
      <c r="L1630" s="1" t="s">
        <v>311</v>
      </c>
      <c r="M1630" s="1" t="s">
        <v>37</v>
      </c>
      <c r="N1630" s="2">
        <v>116104.76</v>
      </c>
      <c r="O1630" s="1" t="s">
        <v>38</v>
      </c>
      <c r="P1630" s="2">
        <v>116104.76</v>
      </c>
      <c r="Q1630" s="1" t="s">
        <v>39</v>
      </c>
      <c r="R1630" s="1" t="s">
        <v>895</v>
      </c>
      <c r="S1630" s="1" t="s">
        <v>41</v>
      </c>
      <c r="T1630" s="1" t="s">
        <v>42</v>
      </c>
      <c r="U1630" s="1" t="s">
        <v>43</v>
      </c>
      <c r="V1630" s="1" t="s">
        <v>44</v>
      </c>
      <c r="W1630" s="1" t="s">
        <v>45</v>
      </c>
      <c r="X1630" s="1" t="s">
        <v>43</v>
      </c>
      <c r="Y1630" s="2" t="s">
        <v>43</v>
      </c>
      <c r="Z1630" s="1" t="s">
        <v>46</v>
      </c>
      <c r="AA1630" s="1" t="s">
        <v>252</v>
      </c>
    </row>
    <row r="1631" spans="1:27" x14ac:dyDescent="0.25">
      <c r="A1631" s="1" t="s">
        <v>1681</v>
      </c>
      <c r="B1631" s="1" t="s">
        <v>1682</v>
      </c>
      <c r="C1631" s="1" t="s">
        <v>730</v>
      </c>
      <c r="D1631" s="1" t="s">
        <v>731</v>
      </c>
      <c r="E1631" s="1" t="s">
        <v>30</v>
      </c>
      <c r="F1631" s="1" t="s">
        <v>31</v>
      </c>
      <c r="G1631" s="1" t="s">
        <v>1698</v>
      </c>
      <c r="H1631" s="1" t="s">
        <v>1699</v>
      </c>
      <c r="I1631" s="1" t="s">
        <v>7</v>
      </c>
      <c r="J1631" s="1" t="s">
        <v>1700</v>
      </c>
      <c r="K1631" s="1" t="s">
        <v>310</v>
      </c>
      <c r="L1631" s="1" t="s">
        <v>311</v>
      </c>
      <c r="M1631" s="1" t="s">
        <v>37</v>
      </c>
      <c r="N1631" s="2">
        <v>56559.42</v>
      </c>
      <c r="O1631" s="1" t="s">
        <v>38</v>
      </c>
      <c r="P1631" s="2">
        <v>56559.42</v>
      </c>
      <c r="Q1631" s="1" t="s">
        <v>39</v>
      </c>
      <c r="R1631" s="1" t="s">
        <v>895</v>
      </c>
      <c r="S1631" s="1" t="s">
        <v>41</v>
      </c>
      <c r="T1631" s="1" t="s">
        <v>42</v>
      </c>
      <c r="U1631" s="1" t="s">
        <v>43</v>
      </c>
      <c r="V1631" s="1" t="s">
        <v>44</v>
      </c>
      <c r="W1631" s="1" t="s">
        <v>45</v>
      </c>
      <c r="X1631" s="1" t="s">
        <v>43</v>
      </c>
      <c r="Y1631" s="2" t="s">
        <v>43</v>
      </c>
      <c r="Z1631" s="1" t="s">
        <v>46</v>
      </c>
      <c r="AA1631" s="1" t="s">
        <v>252</v>
      </c>
    </row>
    <row r="1632" spans="1:27" x14ac:dyDescent="0.25">
      <c r="A1632" s="1" t="s">
        <v>1681</v>
      </c>
      <c r="B1632" s="1" t="s">
        <v>1682</v>
      </c>
      <c r="C1632" s="1" t="s">
        <v>730</v>
      </c>
      <c r="D1632" s="1" t="s">
        <v>731</v>
      </c>
      <c r="E1632" s="1" t="s">
        <v>30</v>
      </c>
      <c r="F1632" s="1" t="s">
        <v>31</v>
      </c>
      <c r="G1632" s="1" t="s">
        <v>1701</v>
      </c>
      <c r="H1632" s="1" t="s">
        <v>1702</v>
      </c>
      <c r="I1632" s="1" t="s">
        <v>7</v>
      </c>
      <c r="J1632" s="1" t="s">
        <v>1703</v>
      </c>
      <c r="K1632" s="1" t="s">
        <v>310</v>
      </c>
      <c r="L1632" s="1" t="s">
        <v>311</v>
      </c>
      <c r="M1632" s="1" t="s">
        <v>37</v>
      </c>
      <c r="N1632" s="2">
        <v>40231.79</v>
      </c>
      <c r="O1632" s="1" t="s">
        <v>38</v>
      </c>
      <c r="P1632" s="2">
        <v>40231.79</v>
      </c>
      <c r="Q1632" s="1" t="s">
        <v>39</v>
      </c>
      <c r="R1632" s="1" t="s">
        <v>895</v>
      </c>
      <c r="S1632" s="1" t="s">
        <v>41</v>
      </c>
      <c r="T1632" s="1" t="s">
        <v>42</v>
      </c>
      <c r="U1632" s="1" t="s">
        <v>43</v>
      </c>
      <c r="V1632" s="1" t="s">
        <v>44</v>
      </c>
      <c r="W1632" s="1" t="s">
        <v>45</v>
      </c>
      <c r="X1632" s="1" t="s">
        <v>43</v>
      </c>
      <c r="Y1632" s="2" t="s">
        <v>43</v>
      </c>
      <c r="Z1632" s="1" t="s">
        <v>46</v>
      </c>
      <c r="AA1632" s="1" t="s">
        <v>252</v>
      </c>
    </row>
    <row r="1633" spans="1:27" x14ac:dyDescent="0.25">
      <c r="A1633" s="1" t="s">
        <v>1681</v>
      </c>
      <c r="B1633" s="1" t="s">
        <v>1682</v>
      </c>
      <c r="C1633" s="1" t="s">
        <v>730</v>
      </c>
      <c r="D1633" s="1" t="s">
        <v>731</v>
      </c>
      <c r="E1633" s="1" t="s">
        <v>30</v>
      </c>
      <c r="F1633" s="1" t="s">
        <v>31</v>
      </c>
      <c r="G1633" s="1" t="s">
        <v>1704</v>
      </c>
      <c r="H1633" s="1" t="s">
        <v>1705</v>
      </c>
      <c r="I1633" s="1" t="s">
        <v>7</v>
      </c>
      <c r="J1633" s="1" t="s">
        <v>1706</v>
      </c>
      <c r="K1633" s="1" t="s">
        <v>310</v>
      </c>
      <c r="L1633" s="1" t="s">
        <v>311</v>
      </c>
      <c r="M1633" s="1" t="s">
        <v>37</v>
      </c>
      <c r="N1633" s="2">
        <v>20920.39</v>
      </c>
      <c r="O1633" s="1" t="s">
        <v>38</v>
      </c>
      <c r="P1633" s="2">
        <v>20920.39</v>
      </c>
      <c r="Q1633" s="1" t="s">
        <v>39</v>
      </c>
      <c r="R1633" s="1" t="s">
        <v>895</v>
      </c>
      <c r="S1633" s="1" t="s">
        <v>41</v>
      </c>
      <c r="T1633" s="1" t="s">
        <v>42</v>
      </c>
      <c r="U1633" s="1" t="s">
        <v>43</v>
      </c>
      <c r="V1633" s="1" t="s">
        <v>44</v>
      </c>
      <c r="W1633" s="1" t="s">
        <v>45</v>
      </c>
      <c r="X1633" s="1" t="s">
        <v>43</v>
      </c>
      <c r="Y1633" s="2" t="s">
        <v>43</v>
      </c>
      <c r="Z1633" s="1" t="s">
        <v>46</v>
      </c>
      <c r="AA1633" s="1" t="s">
        <v>252</v>
      </c>
    </row>
    <row r="1634" spans="1:27" x14ac:dyDescent="0.25">
      <c r="A1634" s="1" t="s">
        <v>1681</v>
      </c>
      <c r="B1634" s="1" t="s">
        <v>1682</v>
      </c>
      <c r="C1634" s="1" t="s">
        <v>730</v>
      </c>
      <c r="D1634" s="1" t="s">
        <v>731</v>
      </c>
      <c r="E1634" s="1" t="s">
        <v>30</v>
      </c>
      <c r="F1634" s="1" t="s">
        <v>31</v>
      </c>
      <c r="G1634" s="1" t="s">
        <v>1707</v>
      </c>
      <c r="H1634" s="1" t="s">
        <v>1708</v>
      </c>
      <c r="I1634" s="1" t="s">
        <v>7</v>
      </c>
      <c r="J1634" s="1" t="s">
        <v>1709</v>
      </c>
      <c r="K1634" s="1" t="s">
        <v>310</v>
      </c>
      <c r="L1634" s="1" t="s">
        <v>311</v>
      </c>
      <c r="M1634" s="1" t="s">
        <v>37</v>
      </c>
      <c r="N1634" s="2">
        <v>55940.85</v>
      </c>
      <c r="O1634" s="1" t="s">
        <v>38</v>
      </c>
      <c r="P1634" s="2">
        <v>55940.85</v>
      </c>
      <c r="Q1634" s="1" t="s">
        <v>39</v>
      </c>
      <c r="R1634" s="1" t="s">
        <v>895</v>
      </c>
      <c r="S1634" s="1" t="s">
        <v>41</v>
      </c>
      <c r="T1634" s="1" t="s">
        <v>42</v>
      </c>
      <c r="U1634" s="1" t="s">
        <v>43</v>
      </c>
      <c r="V1634" s="1" t="s">
        <v>44</v>
      </c>
      <c r="W1634" s="1" t="s">
        <v>45</v>
      </c>
      <c r="X1634" s="1" t="s">
        <v>43</v>
      </c>
      <c r="Y1634" s="2" t="s">
        <v>43</v>
      </c>
      <c r="Z1634" s="1" t="s">
        <v>46</v>
      </c>
      <c r="AA1634" s="1" t="s">
        <v>190</v>
      </c>
    </row>
    <row r="1635" spans="1:27" x14ac:dyDescent="0.25">
      <c r="A1635" s="1" t="s">
        <v>1681</v>
      </c>
      <c r="B1635" s="1" t="s">
        <v>1682</v>
      </c>
      <c r="C1635" s="1" t="s">
        <v>730</v>
      </c>
      <c r="D1635" s="1" t="s">
        <v>731</v>
      </c>
      <c r="E1635" s="1" t="s">
        <v>30</v>
      </c>
      <c r="F1635" s="1" t="s">
        <v>324</v>
      </c>
      <c r="G1635" s="1" t="s">
        <v>1710</v>
      </c>
      <c r="H1635" s="1" t="s">
        <v>1711</v>
      </c>
      <c r="I1635" s="1" t="s">
        <v>7</v>
      </c>
      <c r="J1635" s="1" t="s">
        <v>1712</v>
      </c>
      <c r="K1635" s="1" t="s">
        <v>116</v>
      </c>
      <c r="L1635" s="1" t="s">
        <v>117</v>
      </c>
      <c r="M1635" s="1" t="s">
        <v>37</v>
      </c>
      <c r="N1635" s="2">
        <v>372000</v>
      </c>
      <c r="O1635" s="1" t="s">
        <v>38</v>
      </c>
      <c r="P1635" s="2">
        <v>372000</v>
      </c>
      <c r="Q1635" s="1" t="s">
        <v>83</v>
      </c>
      <c r="R1635" s="1" t="s">
        <v>40</v>
      </c>
      <c r="S1635" s="1" t="s">
        <v>54</v>
      </c>
      <c r="T1635" s="1" t="s">
        <v>42</v>
      </c>
      <c r="U1635" s="1" t="s">
        <v>43</v>
      </c>
      <c r="V1635" s="1" t="s">
        <v>55</v>
      </c>
      <c r="W1635" s="1" t="s">
        <v>56</v>
      </c>
      <c r="X1635" s="1" t="s">
        <v>43</v>
      </c>
      <c r="Y1635" s="2" t="s">
        <v>43</v>
      </c>
      <c r="Z1635" s="1" t="s">
        <v>205</v>
      </c>
      <c r="AA1635" s="1" t="s">
        <v>1713</v>
      </c>
    </row>
    <row r="1636" spans="1:27" x14ac:dyDescent="0.25">
      <c r="A1636" s="1" t="s">
        <v>1681</v>
      </c>
      <c r="B1636" s="1" t="s">
        <v>1682</v>
      </c>
      <c r="C1636" s="1" t="s">
        <v>730</v>
      </c>
      <c r="D1636" s="1" t="s">
        <v>731</v>
      </c>
      <c r="E1636" s="1" t="s">
        <v>30</v>
      </c>
      <c r="F1636" s="1" t="s">
        <v>189</v>
      </c>
      <c r="G1636" s="1" t="s">
        <v>3182</v>
      </c>
      <c r="H1636" s="1" t="s">
        <v>3183</v>
      </c>
      <c r="I1636" s="1" t="s">
        <v>7</v>
      </c>
      <c r="J1636" s="1" t="s">
        <v>3184</v>
      </c>
      <c r="K1636" s="1" t="s">
        <v>3053</v>
      </c>
      <c r="L1636" s="1" t="s">
        <v>3054</v>
      </c>
      <c r="M1636" s="1" t="s">
        <v>3055</v>
      </c>
      <c r="N1636" s="2">
        <v>22800</v>
      </c>
      <c r="O1636" s="1" t="s">
        <v>38</v>
      </c>
      <c r="P1636" s="2">
        <v>22800</v>
      </c>
      <c r="Q1636" s="1" t="s">
        <v>93</v>
      </c>
      <c r="R1636" s="1" t="s">
        <v>94</v>
      </c>
      <c r="S1636" s="1" t="s">
        <v>54</v>
      </c>
      <c r="T1636" s="1" t="s">
        <v>42</v>
      </c>
      <c r="U1636" s="1" t="s">
        <v>43</v>
      </c>
      <c r="V1636" s="1" t="s">
        <v>55</v>
      </c>
      <c r="W1636" s="1" t="s">
        <v>56</v>
      </c>
      <c r="X1636" s="1" t="s">
        <v>43</v>
      </c>
      <c r="Y1636" s="2">
        <v>22800</v>
      </c>
      <c r="Z1636" s="1" t="s">
        <v>46</v>
      </c>
      <c r="AA1636" s="1" t="s">
        <v>189</v>
      </c>
    </row>
    <row r="1637" spans="1:27" x14ac:dyDescent="0.25">
      <c r="A1637" s="1" t="s">
        <v>1681</v>
      </c>
      <c r="B1637" s="1" t="s">
        <v>1682</v>
      </c>
      <c r="C1637" s="1" t="s">
        <v>730</v>
      </c>
      <c r="D1637" s="1" t="s">
        <v>731</v>
      </c>
      <c r="E1637" s="1" t="s">
        <v>30</v>
      </c>
      <c r="F1637" s="1" t="s">
        <v>189</v>
      </c>
      <c r="G1637" s="1" t="s">
        <v>3185</v>
      </c>
      <c r="H1637" s="1" t="s">
        <v>3186</v>
      </c>
      <c r="I1637" s="1" t="s">
        <v>7</v>
      </c>
      <c r="J1637" s="1" t="s">
        <v>3187</v>
      </c>
      <c r="K1637" s="1" t="s">
        <v>3053</v>
      </c>
      <c r="L1637" s="1" t="s">
        <v>3054</v>
      </c>
      <c r="M1637" s="1" t="s">
        <v>3055</v>
      </c>
      <c r="N1637" s="2">
        <v>1297.5999999999999</v>
      </c>
      <c r="O1637" s="1" t="s">
        <v>38</v>
      </c>
      <c r="P1637" s="2">
        <v>1297.5999999999999</v>
      </c>
      <c r="Q1637" s="1" t="s">
        <v>93</v>
      </c>
      <c r="R1637" s="1" t="s">
        <v>94</v>
      </c>
      <c r="S1637" s="1" t="s">
        <v>54</v>
      </c>
      <c r="T1637" s="1" t="s">
        <v>42</v>
      </c>
      <c r="U1637" s="1" t="s">
        <v>43</v>
      </c>
      <c r="V1637" s="1" t="s">
        <v>55</v>
      </c>
      <c r="W1637" s="1" t="s">
        <v>56</v>
      </c>
      <c r="X1637" s="1" t="s">
        <v>43</v>
      </c>
      <c r="Y1637" s="2">
        <v>1297.5999999999999</v>
      </c>
      <c r="Z1637" s="1" t="s">
        <v>46</v>
      </c>
      <c r="AA1637" s="1" t="s">
        <v>189</v>
      </c>
    </row>
    <row r="1638" spans="1:27" x14ac:dyDescent="0.25">
      <c r="A1638" s="1" t="s">
        <v>1681</v>
      </c>
      <c r="B1638" s="1" t="s">
        <v>1682</v>
      </c>
      <c r="C1638" s="1" t="s">
        <v>730</v>
      </c>
      <c r="D1638" s="1" t="s">
        <v>731</v>
      </c>
      <c r="E1638" s="1" t="s">
        <v>30</v>
      </c>
      <c r="F1638" s="1" t="s">
        <v>189</v>
      </c>
      <c r="G1638" s="1" t="s">
        <v>3188</v>
      </c>
      <c r="H1638" s="1" t="s">
        <v>3189</v>
      </c>
      <c r="I1638" s="1" t="s">
        <v>7</v>
      </c>
      <c r="J1638" s="1" t="s">
        <v>3184</v>
      </c>
      <c r="K1638" s="1" t="s">
        <v>3053</v>
      </c>
      <c r="L1638" s="1" t="s">
        <v>3054</v>
      </c>
      <c r="M1638" s="1" t="s">
        <v>3055</v>
      </c>
      <c r="N1638" s="2">
        <v>500</v>
      </c>
      <c r="O1638" s="1" t="s">
        <v>38</v>
      </c>
      <c r="P1638" s="2">
        <v>500</v>
      </c>
      <c r="Q1638" s="1" t="s">
        <v>93</v>
      </c>
      <c r="R1638" s="1" t="s">
        <v>94</v>
      </c>
      <c r="S1638" s="1" t="s">
        <v>54</v>
      </c>
      <c r="T1638" s="1" t="s">
        <v>42</v>
      </c>
      <c r="U1638" s="1" t="s">
        <v>43</v>
      </c>
      <c r="V1638" s="1" t="s">
        <v>55</v>
      </c>
      <c r="W1638" s="1" t="s">
        <v>56</v>
      </c>
      <c r="X1638" s="1" t="s">
        <v>43</v>
      </c>
      <c r="Y1638" s="2">
        <v>500</v>
      </c>
      <c r="Z1638" s="1" t="s">
        <v>46</v>
      </c>
      <c r="AA1638" s="1" t="s">
        <v>189</v>
      </c>
    </row>
    <row r="1639" spans="1:27" x14ac:dyDescent="0.25">
      <c r="A1639" s="1" t="s">
        <v>1681</v>
      </c>
      <c r="B1639" s="1" t="s">
        <v>1682</v>
      </c>
      <c r="C1639" s="1" t="s">
        <v>730</v>
      </c>
      <c r="D1639" s="1" t="s">
        <v>731</v>
      </c>
      <c r="E1639" s="1" t="s">
        <v>30</v>
      </c>
      <c r="F1639" s="1" t="s">
        <v>189</v>
      </c>
      <c r="G1639" s="1" t="s">
        <v>3190</v>
      </c>
      <c r="H1639" s="1" t="s">
        <v>3191</v>
      </c>
      <c r="I1639" s="1" t="s">
        <v>7</v>
      </c>
      <c r="J1639" s="1" t="s">
        <v>3184</v>
      </c>
      <c r="K1639" s="1" t="s">
        <v>3053</v>
      </c>
      <c r="L1639" s="1" t="s">
        <v>3054</v>
      </c>
      <c r="M1639" s="1" t="s">
        <v>3055</v>
      </c>
      <c r="N1639" s="2">
        <v>1770</v>
      </c>
      <c r="O1639" s="1" t="s">
        <v>38</v>
      </c>
      <c r="P1639" s="2">
        <v>1770</v>
      </c>
      <c r="Q1639" s="1" t="s">
        <v>93</v>
      </c>
      <c r="R1639" s="1" t="s">
        <v>94</v>
      </c>
      <c r="S1639" s="1" t="s">
        <v>54</v>
      </c>
      <c r="T1639" s="1" t="s">
        <v>42</v>
      </c>
      <c r="U1639" s="1" t="s">
        <v>43</v>
      </c>
      <c r="V1639" s="1" t="s">
        <v>55</v>
      </c>
      <c r="W1639" s="1" t="s">
        <v>56</v>
      </c>
      <c r="X1639" s="1" t="s">
        <v>43</v>
      </c>
      <c r="Y1639" s="2">
        <v>1770</v>
      </c>
      <c r="Z1639" s="1" t="s">
        <v>46</v>
      </c>
      <c r="AA1639" s="1" t="s">
        <v>189</v>
      </c>
    </row>
    <row r="1640" spans="1:27" x14ac:dyDescent="0.25">
      <c r="A1640" s="1" t="s">
        <v>1681</v>
      </c>
      <c r="B1640" s="1" t="s">
        <v>1682</v>
      </c>
      <c r="C1640" s="1" t="s">
        <v>730</v>
      </c>
      <c r="D1640" s="1" t="s">
        <v>731</v>
      </c>
      <c r="E1640" s="1" t="s">
        <v>30</v>
      </c>
      <c r="F1640" s="1" t="s">
        <v>189</v>
      </c>
      <c r="G1640" s="1" t="s">
        <v>3192</v>
      </c>
      <c r="H1640" s="1" t="s">
        <v>3193</v>
      </c>
      <c r="I1640" s="1" t="s">
        <v>7</v>
      </c>
      <c r="J1640" s="1" t="s">
        <v>3184</v>
      </c>
      <c r="K1640" s="1" t="s">
        <v>3053</v>
      </c>
      <c r="L1640" s="1" t="s">
        <v>3054</v>
      </c>
      <c r="M1640" s="1" t="s">
        <v>3055</v>
      </c>
      <c r="N1640" s="2">
        <v>58.05</v>
      </c>
      <c r="O1640" s="1" t="s">
        <v>38</v>
      </c>
      <c r="P1640" s="2">
        <v>58.05</v>
      </c>
      <c r="Q1640" s="1" t="s">
        <v>93</v>
      </c>
      <c r="R1640" s="1" t="s">
        <v>94</v>
      </c>
      <c r="S1640" s="1" t="s">
        <v>54</v>
      </c>
      <c r="T1640" s="1" t="s">
        <v>42</v>
      </c>
      <c r="U1640" s="1" t="s">
        <v>43</v>
      </c>
      <c r="V1640" s="1" t="s">
        <v>55</v>
      </c>
      <c r="W1640" s="1" t="s">
        <v>56</v>
      </c>
      <c r="X1640" s="1" t="s">
        <v>43</v>
      </c>
      <c r="Y1640" s="2">
        <v>58.05</v>
      </c>
      <c r="Z1640" s="1" t="s">
        <v>46</v>
      </c>
      <c r="AA1640" s="1" t="s">
        <v>189</v>
      </c>
    </row>
    <row r="1641" spans="1:27" x14ac:dyDescent="0.25">
      <c r="A1641" s="1" t="s">
        <v>1681</v>
      </c>
      <c r="B1641" s="1" t="s">
        <v>1682</v>
      </c>
      <c r="C1641" s="1" t="s">
        <v>730</v>
      </c>
      <c r="D1641" s="1" t="s">
        <v>731</v>
      </c>
      <c r="E1641" s="1" t="s">
        <v>30</v>
      </c>
      <c r="F1641" s="1" t="s">
        <v>189</v>
      </c>
      <c r="G1641" s="1" t="s">
        <v>3194</v>
      </c>
      <c r="H1641" s="1" t="s">
        <v>3195</v>
      </c>
      <c r="I1641" s="1" t="s">
        <v>7</v>
      </c>
      <c r="J1641" s="1" t="s">
        <v>3184</v>
      </c>
      <c r="K1641" s="1" t="s">
        <v>3053</v>
      </c>
      <c r="L1641" s="1" t="s">
        <v>3054</v>
      </c>
      <c r="M1641" s="1" t="s">
        <v>3055</v>
      </c>
      <c r="N1641" s="2">
        <v>1950</v>
      </c>
      <c r="O1641" s="1" t="s">
        <v>38</v>
      </c>
      <c r="P1641" s="2">
        <v>1950</v>
      </c>
      <c r="Q1641" s="1" t="s">
        <v>93</v>
      </c>
      <c r="R1641" s="1" t="s">
        <v>94</v>
      </c>
      <c r="S1641" s="1" t="s">
        <v>54</v>
      </c>
      <c r="T1641" s="1" t="s">
        <v>42</v>
      </c>
      <c r="U1641" s="1" t="s">
        <v>43</v>
      </c>
      <c r="V1641" s="1" t="s">
        <v>55</v>
      </c>
      <c r="W1641" s="1" t="s">
        <v>56</v>
      </c>
      <c r="X1641" s="1" t="s">
        <v>43</v>
      </c>
      <c r="Y1641" s="2">
        <v>1950</v>
      </c>
      <c r="Z1641" s="1" t="s">
        <v>46</v>
      </c>
      <c r="AA1641" s="1" t="s">
        <v>189</v>
      </c>
    </row>
    <row r="1642" spans="1:27" x14ac:dyDescent="0.25">
      <c r="A1642" s="1" t="s">
        <v>1681</v>
      </c>
      <c r="B1642" s="1" t="s">
        <v>1682</v>
      </c>
      <c r="C1642" s="1" t="s">
        <v>730</v>
      </c>
      <c r="D1642" s="1" t="s">
        <v>731</v>
      </c>
      <c r="E1642" s="1" t="s">
        <v>30</v>
      </c>
      <c r="F1642" s="1" t="s">
        <v>189</v>
      </c>
      <c r="G1642" s="1" t="s">
        <v>3196</v>
      </c>
      <c r="H1642" s="1" t="s">
        <v>3197</v>
      </c>
      <c r="I1642" s="1" t="s">
        <v>7</v>
      </c>
      <c r="J1642" s="1" t="s">
        <v>3184</v>
      </c>
      <c r="K1642" s="1" t="s">
        <v>3053</v>
      </c>
      <c r="L1642" s="1" t="s">
        <v>3054</v>
      </c>
      <c r="M1642" s="1" t="s">
        <v>3055</v>
      </c>
      <c r="N1642" s="2">
        <v>738</v>
      </c>
      <c r="O1642" s="1" t="s">
        <v>38</v>
      </c>
      <c r="P1642" s="2">
        <v>738</v>
      </c>
      <c r="Q1642" s="1" t="s">
        <v>93</v>
      </c>
      <c r="R1642" s="1" t="s">
        <v>94</v>
      </c>
      <c r="S1642" s="1" t="s">
        <v>54</v>
      </c>
      <c r="T1642" s="1" t="s">
        <v>42</v>
      </c>
      <c r="U1642" s="1" t="s">
        <v>43</v>
      </c>
      <c r="V1642" s="1" t="s">
        <v>55</v>
      </c>
      <c r="W1642" s="1" t="s">
        <v>56</v>
      </c>
      <c r="X1642" s="1" t="s">
        <v>43</v>
      </c>
      <c r="Y1642" s="2">
        <v>738</v>
      </c>
      <c r="Z1642" s="1" t="s">
        <v>46</v>
      </c>
      <c r="AA1642" s="1" t="s">
        <v>189</v>
      </c>
    </row>
    <row r="1643" spans="1:27" x14ac:dyDescent="0.25">
      <c r="A1643" s="1" t="s">
        <v>1681</v>
      </c>
      <c r="B1643" s="1" t="s">
        <v>1682</v>
      </c>
      <c r="C1643" s="1" t="s">
        <v>730</v>
      </c>
      <c r="D1643" s="1" t="s">
        <v>731</v>
      </c>
      <c r="E1643" s="1" t="s">
        <v>30</v>
      </c>
      <c r="F1643" s="1" t="s">
        <v>189</v>
      </c>
      <c r="G1643" s="1" t="s">
        <v>3198</v>
      </c>
      <c r="H1643" s="1" t="s">
        <v>3199</v>
      </c>
      <c r="I1643" s="1" t="s">
        <v>7</v>
      </c>
      <c r="J1643" s="1" t="s">
        <v>3200</v>
      </c>
      <c r="K1643" s="1" t="s">
        <v>3053</v>
      </c>
      <c r="L1643" s="1" t="s">
        <v>3054</v>
      </c>
      <c r="M1643" s="1" t="s">
        <v>3055</v>
      </c>
      <c r="N1643" s="2">
        <v>2570</v>
      </c>
      <c r="O1643" s="1" t="s">
        <v>38</v>
      </c>
      <c r="P1643" s="2">
        <v>2570</v>
      </c>
      <c r="Q1643" s="1" t="s">
        <v>93</v>
      </c>
      <c r="R1643" s="1" t="s">
        <v>94</v>
      </c>
      <c r="S1643" s="1" t="s">
        <v>54</v>
      </c>
      <c r="T1643" s="1" t="s">
        <v>42</v>
      </c>
      <c r="U1643" s="1" t="s">
        <v>43</v>
      </c>
      <c r="V1643" s="1" t="s">
        <v>55</v>
      </c>
      <c r="W1643" s="1" t="s">
        <v>56</v>
      </c>
      <c r="X1643" s="1" t="s">
        <v>43</v>
      </c>
      <c r="Y1643" s="2">
        <v>2570</v>
      </c>
      <c r="Z1643" s="1" t="s">
        <v>46</v>
      </c>
      <c r="AA1643" s="1" t="s">
        <v>189</v>
      </c>
    </row>
    <row r="1644" spans="1:27" x14ac:dyDescent="0.25">
      <c r="A1644" s="1" t="s">
        <v>1681</v>
      </c>
      <c r="B1644" s="1" t="s">
        <v>1682</v>
      </c>
      <c r="C1644" s="1" t="s">
        <v>730</v>
      </c>
      <c r="D1644" s="1" t="s">
        <v>731</v>
      </c>
      <c r="E1644" s="1" t="s">
        <v>30</v>
      </c>
      <c r="F1644" s="1" t="s">
        <v>189</v>
      </c>
      <c r="G1644" s="1" t="s">
        <v>3201</v>
      </c>
      <c r="H1644" s="1" t="s">
        <v>3202</v>
      </c>
      <c r="I1644" s="1" t="s">
        <v>7</v>
      </c>
      <c r="J1644" s="1" t="s">
        <v>3200</v>
      </c>
      <c r="K1644" s="1" t="s">
        <v>3053</v>
      </c>
      <c r="L1644" s="1" t="s">
        <v>3054</v>
      </c>
      <c r="M1644" s="1" t="s">
        <v>3055</v>
      </c>
      <c r="N1644" s="2">
        <v>4185</v>
      </c>
      <c r="O1644" s="1" t="s">
        <v>38</v>
      </c>
      <c r="P1644" s="2">
        <v>4185</v>
      </c>
      <c r="Q1644" s="1" t="s">
        <v>93</v>
      </c>
      <c r="R1644" s="1" t="s">
        <v>94</v>
      </c>
      <c r="S1644" s="1" t="s">
        <v>54</v>
      </c>
      <c r="T1644" s="1" t="s">
        <v>42</v>
      </c>
      <c r="U1644" s="1" t="s">
        <v>43</v>
      </c>
      <c r="V1644" s="1" t="s">
        <v>55</v>
      </c>
      <c r="W1644" s="1" t="s">
        <v>56</v>
      </c>
      <c r="X1644" s="1" t="s">
        <v>43</v>
      </c>
      <c r="Y1644" s="2">
        <v>4185</v>
      </c>
      <c r="Z1644" s="1" t="s">
        <v>46</v>
      </c>
      <c r="AA1644" s="1" t="s">
        <v>189</v>
      </c>
    </row>
    <row r="1645" spans="1:27" x14ac:dyDescent="0.25">
      <c r="A1645" s="1" t="s">
        <v>1681</v>
      </c>
      <c r="B1645" s="1" t="s">
        <v>1682</v>
      </c>
      <c r="C1645" s="1" t="s">
        <v>730</v>
      </c>
      <c r="D1645" s="1" t="s">
        <v>731</v>
      </c>
      <c r="E1645" s="1" t="s">
        <v>30</v>
      </c>
      <c r="F1645" s="1" t="s">
        <v>189</v>
      </c>
      <c r="G1645" s="1" t="s">
        <v>3203</v>
      </c>
      <c r="H1645" s="1" t="s">
        <v>3204</v>
      </c>
      <c r="I1645" s="1" t="s">
        <v>7</v>
      </c>
      <c r="J1645" s="1" t="s">
        <v>3200</v>
      </c>
      <c r="K1645" s="1" t="s">
        <v>3053</v>
      </c>
      <c r="L1645" s="1" t="s">
        <v>3054</v>
      </c>
      <c r="M1645" s="1" t="s">
        <v>3055</v>
      </c>
      <c r="N1645" s="2">
        <v>3900</v>
      </c>
      <c r="O1645" s="1" t="s">
        <v>38</v>
      </c>
      <c r="P1645" s="2">
        <v>3900</v>
      </c>
      <c r="Q1645" s="1" t="s">
        <v>93</v>
      </c>
      <c r="R1645" s="1" t="s">
        <v>94</v>
      </c>
      <c r="S1645" s="1" t="s">
        <v>54</v>
      </c>
      <c r="T1645" s="1" t="s">
        <v>42</v>
      </c>
      <c r="U1645" s="1" t="s">
        <v>43</v>
      </c>
      <c r="V1645" s="1" t="s">
        <v>55</v>
      </c>
      <c r="W1645" s="1" t="s">
        <v>56</v>
      </c>
      <c r="X1645" s="1" t="s">
        <v>43</v>
      </c>
      <c r="Y1645" s="2">
        <v>3900</v>
      </c>
      <c r="Z1645" s="1" t="s">
        <v>46</v>
      </c>
      <c r="AA1645" s="1" t="s">
        <v>189</v>
      </c>
    </row>
    <row r="1646" spans="1:27" x14ac:dyDescent="0.25">
      <c r="A1646" s="1" t="s">
        <v>1681</v>
      </c>
      <c r="B1646" s="1" t="s">
        <v>1682</v>
      </c>
      <c r="C1646" s="1" t="s">
        <v>730</v>
      </c>
      <c r="D1646" s="1" t="s">
        <v>731</v>
      </c>
      <c r="E1646" s="1" t="s">
        <v>30</v>
      </c>
      <c r="F1646" s="1" t="s">
        <v>189</v>
      </c>
      <c r="G1646" s="1" t="s">
        <v>3205</v>
      </c>
      <c r="H1646" s="1" t="s">
        <v>3206</v>
      </c>
      <c r="I1646" s="1" t="s">
        <v>7</v>
      </c>
      <c r="J1646" s="1" t="s">
        <v>3200</v>
      </c>
      <c r="K1646" s="1" t="s">
        <v>3053</v>
      </c>
      <c r="L1646" s="1" t="s">
        <v>3054</v>
      </c>
      <c r="M1646" s="1" t="s">
        <v>3055</v>
      </c>
      <c r="N1646" s="2">
        <v>400</v>
      </c>
      <c r="O1646" s="1" t="s">
        <v>38</v>
      </c>
      <c r="P1646" s="2">
        <v>400</v>
      </c>
      <c r="Q1646" s="1" t="s">
        <v>93</v>
      </c>
      <c r="R1646" s="1" t="s">
        <v>94</v>
      </c>
      <c r="S1646" s="1" t="s">
        <v>54</v>
      </c>
      <c r="T1646" s="1" t="s">
        <v>42</v>
      </c>
      <c r="U1646" s="1" t="s">
        <v>43</v>
      </c>
      <c r="V1646" s="1" t="s">
        <v>55</v>
      </c>
      <c r="W1646" s="1" t="s">
        <v>56</v>
      </c>
      <c r="X1646" s="1" t="s">
        <v>43</v>
      </c>
      <c r="Y1646" s="2">
        <v>400</v>
      </c>
      <c r="Z1646" s="1" t="s">
        <v>46</v>
      </c>
      <c r="AA1646" s="1" t="s">
        <v>189</v>
      </c>
    </row>
    <row r="1647" spans="1:27" x14ac:dyDescent="0.25">
      <c r="A1647" s="1" t="s">
        <v>1681</v>
      </c>
      <c r="B1647" s="1" t="s">
        <v>1682</v>
      </c>
      <c r="C1647" s="1" t="s">
        <v>730</v>
      </c>
      <c r="D1647" s="1" t="s">
        <v>731</v>
      </c>
      <c r="E1647" s="1" t="s">
        <v>30</v>
      </c>
      <c r="F1647" s="1" t="s">
        <v>189</v>
      </c>
      <c r="G1647" s="1" t="s">
        <v>3207</v>
      </c>
      <c r="H1647" s="1" t="s">
        <v>3208</v>
      </c>
      <c r="I1647" s="1" t="s">
        <v>7</v>
      </c>
      <c r="J1647" s="1" t="s">
        <v>3200</v>
      </c>
      <c r="K1647" s="1" t="s">
        <v>3053</v>
      </c>
      <c r="L1647" s="1" t="s">
        <v>3054</v>
      </c>
      <c r="M1647" s="1" t="s">
        <v>3055</v>
      </c>
      <c r="N1647" s="2">
        <v>850</v>
      </c>
      <c r="O1647" s="1" t="s">
        <v>38</v>
      </c>
      <c r="P1647" s="2">
        <v>850</v>
      </c>
      <c r="Q1647" s="1" t="s">
        <v>93</v>
      </c>
      <c r="R1647" s="1" t="s">
        <v>94</v>
      </c>
      <c r="S1647" s="1" t="s">
        <v>54</v>
      </c>
      <c r="T1647" s="1" t="s">
        <v>42</v>
      </c>
      <c r="U1647" s="1" t="s">
        <v>43</v>
      </c>
      <c r="V1647" s="1" t="s">
        <v>55</v>
      </c>
      <c r="W1647" s="1" t="s">
        <v>56</v>
      </c>
      <c r="X1647" s="1" t="s">
        <v>43</v>
      </c>
      <c r="Y1647" s="2">
        <v>850</v>
      </c>
      <c r="Z1647" s="1" t="s">
        <v>46</v>
      </c>
      <c r="AA1647" s="1" t="s">
        <v>189</v>
      </c>
    </row>
    <row r="1648" spans="1:27" x14ac:dyDescent="0.25">
      <c r="A1648" s="1" t="s">
        <v>1681</v>
      </c>
      <c r="B1648" s="1" t="s">
        <v>1682</v>
      </c>
      <c r="C1648" s="1" t="s">
        <v>730</v>
      </c>
      <c r="D1648" s="1" t="s">
        <v>731</v>
      </c>
      <c r="E1648" s="1" t="s">
        <v>30</v>
      </c>
      <c r="F1648" s="1" t="s">
        <v>189</v>
      </c>
      <c r="G1648" s="1" t="s">
        <v>3209</v>
      </c>
      <c r="H1648" s="1" t="s">
        <v>3210</v>
      </c>
      <c r="I1648" s="1" t="s">
        <v>7</v>
      </c>
      <c r="J1648" s="1" t="s">
        <v>3200</v>
      </c>
      <c r="K1648" s="1" t="s">
        <v>3053</v>
      </c>
      <c r="L1648" s="1" t="s">
        <v>3054</v>
      </c>
      <c r="M1648" s="1" t="s">
        <v>3055</v>
      </c>
      <c r="N1648" s="2">
        <v>3900</v>
      </c>
      <c r="O1648" s="1" t="s">
        <v>38</v>
      </c>
      <c r="P1648" s="2">
        <v>3900</v>
      </c>
      <c r="Q1648" s="1" t="s">
        <v>93</v>
      </c>
      <c r="R1648" s="1" t="s">
        <v>94</v>
      </c>
      <c r="S1648" s="1" t="s">
        <v>54</v>
      </c>
      <c r="T1648" s="1" t="s">
        <v>42</v>
      </c>
      <c r="U1648" s="1" t="s">
        <v>43</v>
      </c>
      <c r="V1648" s="1" t="s">
        <v>55</v>
      </c>
      <c r="W1648" s="1" t="s">
        <v>56</v>
      </c>
      <c r="X1648" s="1" t="s">
        <v>43</v>
      </c>
      <c r="Y1648" s="2">
        <v>3900</v>
      </c>
      <c r="Z1648" s="1" t="s">
        <v>46</v>
      </c>
      <c r="AA1648" s="1" t="s">
        <v>189</v>
      </c>
    </row>
    <row r="1649" spans="1:27" x14ac:dyDescent="0.25">
      <c r="A1649" s="1" t="s">
        <v>1681</v>
      </c>
      <c r="B1649" s="1" t="s">
        <v>1682</v>
      </c>
      <c r="C1649" s="1" t="s">
        <v>730</v>
      </c>
      <c r="D1649" s="1" t="s">
        <v>731</v>
      </c>
      <c r="E1649" s="1" t="s">
        <v>30</v>
      </c>
      <c r="F1649" s="1" t="s">
        <v>189</v>
      </c>
      <c r="G1649" s="1" t="s">
        <v>3211</v>
      </c>
      <c r="H1649" s="1" t="s">
        <v>3212</v>
      </c>
      <c r="I1649" s="1" t="s">
        <v>7</v>
      </c>
      <c r="J1649" s="1" t="s">
        <v>3200</v>
      </c>
      <c r="K1649" s="1" t="s">
        <v>3053</v>
      </c>
      <c r="L1649" s="1" t="s">
        <v>3054</v>
      </c>
      <c r="M1649" s="1" t="s">
        <v>3055</v>
      </c>
      <c r="N1649" s="2">
        <v>3000</v>
      </c>
      <c r="O1649" s="1" t="s">
        <v>38</v>
      </c>
      <c r="P1649" s="2">
        <v>3000</v>
      </c>
      <c r="Q1649" s="1" t="s">
        <v>93</v>
      </c>
      <c r="R1649" s="1" t="s">
        <v>94</v>
      </c>
      <c r="S1649" s="1" t="s">
        <v>54</v>
      </c>
      <c r="T1649" s="1" t="s">
        <v>42</v>
      </c>
      <c r="U1649" s="1" t="s">
        <v>43</v>
      </c>
      <c r="V1649" s="1" t="s">
        <v>55</v>
      </c>
      <c r="W1649" s="1" t="s">
        <v>56</v>
      </c>
      <c r="X1649" s="1" t="s">
        <v>43</v>
      </c>
      <c r="Y1649" s="2">
        <v>3000</v>
      </c>
      <c r="Z1649" s="1" t="s">
        <v>46</v>
      </c>
      <c r="AA1649" s="1" t="s">
        <v>189</v>
      </c>
    </row>
    <row r="1650" spans="1:27" x14ac:dyDescent="0.25">
      <c r="A1650" s="1" t="s">
        <v>1681</v>
      </c>
      <c r="B1650" s="1" t="s">
        <v>1682</v>
      </c>
      <c r="C1650" s="1" t="s">
        <v>730</v>
      </c>
      <c r="D1650" s="1" t="s">
        <v>731</v>
      </c>
      <c r="E1650" s="1" t="s">
        <v>30</v>
      </c>
      <c r="F1650" s="1" t="s">
        <v>189</v>
      </c>
      <c r="G1650" s="1" t="s">
        <v>3213</v>
      </c>
      <c r="H1650" s="1" t="s">
        <v>3214</v>
      </c>
      <c r="I1650" s="1" t="s">
        <v>7</v>
      </c>
      <c r="J1650" s="1" t="s">
        <v>3200</v>
      </c>
      <c r="K1650" s="1" t="s">
        <v>3053</v>
      </c>
      <c r="L1650" s="1" t="s">
        <v>3054</v>
      </c>
      <c r="M1650" s="1" t="s">
        <v>3055</v>
      </c>
      <c r="N1650" s="2">
        <v>382</v>
      </c>
      <c r="O1650" s="1" t="s">
        <v>38</v>
      </c>
      <c r="P1650" s="2">
        <v>382</v>
      </c>
      <c r="Q1650" s="1" t="s">
        <v>93</v>
      </c>
      <c r="R1650" s="1" t="s">
        <v>94</v>
      </c>
      <c r="S1650" s="1" t="s">
        <v>54</v>
      </c>
      <c r="T1650" s="1" t="s">
        <v>42</v>
      </c>
      <c r="U1650" s="1" t="s">
        <v>43</v>
      </c>
      <c r="V1650" s="1" t="s">
        <v>55</v>
      </c>
      <c r="W1650" s="1" t="s">
        <v>56</v>
      </c>
      <c r="X1650" s="1" t="s">
        <v>43</v>
      </c>
      <c r="Y1650" s="2">
        <v>382</v>
      </c>
      <c r="Z1650" s="1" t="s">
        <v>46</v>
      </c>
      <c r="AA1650" s="1" t="s">
        <v>189</v>
      </c>
    </row>
    <row r="1651" spans="1:27" x14ac:dyDescent="0.25">
      <c r="A1651" s="1" t="s">
        <v>1681</v>
      </c>
      <c r="B1651" s="1" t="s">
        <v>1682</v>
      </c>
      <c r="C1651" s="1" t="s">
        <v>730</v>
      </c>
      <c r="D1651" s="1" t="s">
        <v>731</v>
      </c>
      <c r="E1651" s="1" t="s">
        <v>30</v>
      </c>
      <c r="F1651" s="1" t="s">
        <v>189</v>
      </c>
      <c r="G1651" s="1" t="s">
        <v>3215</v>
      </c>
      <c r="H1651" s="1" t="s">
        <v>3216</v>
      </c>
      <c r="I1651" s="1" t="s">
        <v>7</v>
      </c>
      <c r="J1651" s="1" t="s">
        <v>3200</v>
      </c>
      <c r="K1651" s="1" t="s">
        <v>3053</v>
      </c>
      <c r="L1651" s="1" t="s">
        <v>3054</v>
      </c>
      <c r="M1651" s="1" t="s">
        <v>3055</v>
      </c>
      <c r="N1651" s="2">
        <v>14500</v>
      </c>
      <c r="O1651" s="1" t="s">
        <v>38</v>
      </c>
      <c r="P1651" s="2">
        <v>14500</v>
      </c>
      <c r="Q1651" s="1" t="s">
        <v>93</v>
      </c>
      <c r="R1651" s="1" t="s">
        <v>94</v>
      </c>
      <c r="S1651" s="1" t="s">
        <v>54</v>
      </c>
      <c r="T1651" s="1" t="s">
        <v>42</v>
      </c>
      <c r="U1651" s="1" t="s">
        <v>43</v>
      </c>
      <c r="V1651" s="1" t="s">
        <v>55</v>
      </c>
      <c r="W1651" s="1" t="s">
        <v>56</v>
      </c>
      <c r="X1651" s="1" t="s">
        <v>43</v>
      </c>
      <c r="Y1651" s="2">
        <v>14500</v>
      </c>
      <c r="Z1651" s="1" t="s">
        <v>46</v>
      </c>
      <c r="AA1651" s="1" t="s">
        <v>189</v>
      </c>
    </row>
    <row r="1652" spans="1:27" x14ac:dyDescent="0.25">
      <c r="A1652" s="1" t="s">
        <v>1681</v>
      </c>
      <c r="B1652" s="1" t="s">
        <v>1682</v>
      </c>
      <c r="C1652" s="1" t="s">
        <v>730</v>
      </c>
      <c r="D1652" s="1" t="s">
        <v>731</v>
      </c>
      <c r="E1652" s="1" t="s">
        <v>30</v>
      </c>
      <c r="F1652" s="1" t="s">
        <v>189</v>
      </c>
      <c r="G1652" s="1" t="s">
        <v>3217</v>
      </c>
      <c r="H1652" s="1" t="s">
        <v>3218</v>
      </c>
      <c r="I1652" s="1" t="s">
        <v>7</v>
      </c>
      <c r="J1652" s="1" t="s">
        <v>3219</v>
      </c>
      <c r="K1652" s="1" t="s">
        <v>3053</v>
      </c>
      <c r="L1652" s="1" t="s">
        <v>3054</v>
      </c>
      <c r="M1652" s="1" t="s">
        <v>3055</v>
      </c>
      <c r="N1652" s="2">
        <v>238.5</v>
      </c>
      <c r="O1652" s="1" t="s">
        <v>38</v>
      </c>
      <c r="P1652" s="2">
        <v>238.5</v>
      </c>
      <c r="Q1652" s="1" t="s">
        <v>93</v>
      </c>
      <c r="R1652" s="1" t="s">
        <v>94</v>
      </c>
      <c r="S1652" s="1" t="s">
        <v>54</v>
      </c>
      <c r="T1652" s="1" t="s">
        <v>42</v>
      </c>
      <c r="U1652" s="1" t="s">
        <v>43</v>
      </c>
      <c r="V1652" s="1" t="s">
        <v>55</v>
      </c>
      <c r="W1652" s="1" t="s">
        <v>56</v>
      </c>
      <c r="X1652" s="1" t="s">
        <v>43</v>
      </c>
      <c r="Y1652" s="2">
        <v>238.5</v>
      </c>
      <c r="Z1652" s="1" t="s">
        <v>46</v>
      </c>
      <c r="AA1652" s="1" t="s">
        <v>189</v>
      </c>
    </row>
    <row r="1653" spans="1:27" x14ac:dyDescent="0.25">
      <c r="A1653" s="1" t="s">
        <v>1681</v>
      </c>
      <c r="B1653" s="1" t="s">
        <v>1682</v>
      </c>
      <c r="C1653" s="1" t="s">
        <v>730</v>
      </c>
      <c r="D1653" s="1" t="s">
        <v>731</v>
      </c>
      <c r="E1653" s="1" t="s">
        <v>30</v>
      </c>
      <c r="F1653" s="1" t="s">
        <v>189</v>
      </c>
      <c r="G1653" s="1" t="s">
        <v>3220</v>
      </c>
      <c r="H1653" s="1" t="s">
        <v>3221</v>
      </c>
      <c r="I1653" s="1" t="s">
        <v>7</v>
      </c>
      <c r="J1653" s="1" t="s">
        <v>3200</v>
      </c>
      <c r="K1653" s="1" t="s">
        <v>3053</v>
      </c>
      <c r="L1653" s="1" t="s">
        <v>3054</v>
      </c>
      <c r="M1653" s="1" t="s">
        <v>3055</v>
      </c>
      <c r="N1653" s="2">
        <v>48</v>
      </c>
      <c r="O1653" s="1" t="s">
        <v>38</v>
      </c>
      <c r="P1653" s="2">
        <v>48</v>
      </c>
      <c r="Q1653" s="1" t="s">
        <v>93</v>
      </c>
      <c r="R1653" s="1" t="s">
        <v>94</v>
      </c>
      <c r="S1653" s="1" t="s">
        <v>54</v>
      </c>
      <c r="T1653" s="1" t="s">
        <v>42</v>
      </c>
      <c r="U1653" s="1" t="s">
        <v>43</v>
      </c>
      <c r="V1653" s="1" t="s">
        <v>55</v>
      </c>
      <c r="W1653" s="1" t="s">
        <v>56</v>
      </c>
      <c r="X1653" s="1" t="s">
        <v>43</v>
      </c>
      <c r="Y1653" s="2">
        <v>48</v>
      </c>
      <c r="Z1653" s="1" t="s">
        <v>46</v>
      </c>
      <c r="AA1653" s="1" t="s">
        <v>189</v>
      </c>
    </row>
    <row r="1654" spans="1:27" x14ac:dyDescent="0.25">
      <c r="A1654" s="1" t="s">
        <v>1681</v>
      </c>
      <c r="B1654" s="1" t="s">
        <v>1682</v>
      </c>
      <c r="C1654" s="1" t="s">
        <v>730</v>
      </c>
      <c r="D1654" s="1" t="s">
        <v>731</v>
      </c>
      <c r="E1654" s="1" t="s">
        <v>30</v>
      </c>
      <c r="F1654" s="1" t="s">
        <v>189</v>
      </c>
      <c r="G1654" s="1" t="s">
        <v>3222</v>
      </c>
      <c r="H1654" s="1" t="s">
        <v>3223</v>
      </c>
      <c r="I1654" s="1" t="s">
        <v>7</v>
      </c>
      <c r="J1654" s="1" t="s">
        <v>3200</v>
      </c>
      <c r="K1654" s="1" t="s">
        <v>3053</v>
      </c>
      <c r="L1654" s="1" t="s">
        <v>3054</v>
      </c>
      <c r="M1654" s="1" t="s">
        <v>3055</v>
      </c>
      <c r="N1654" s="2">
        <v>1830</v>
      </c>
      <c r="O1654" s="1" t="s">
        <v>38</v>
      </c>
      <c r="P1654" s="2">
        <v>1830</v>
      </c>
      <c r="Q1654" s="1" t="s">
        <v>93</v>
      </c>
      <c r="R1654" s="1" t="s">
        <v>94</v>
      </c>
      <c r="S1654" s="1" t="s">
        <v>54</v>
      </c>
      <c r="T1654" s="1" t="s">
        <v>42</v>
      </c>
      <c r="U1654" s="1" t="s">
        <v>43</v>
      </c>
      <c r="V1654" s="1" t="s">
        <v>55</v>
      </c>
      <c r="W1654" s="1" t="s">
        <v>56</v>
      </c>
      <c r="X1654" s="1" t="s">
        <v>43</v>
      </c>
      <c r="Y1654" s="2">
        <v>1830</v>
      </c>
      <c r="Z1654" s="1" t="s">
        <v>46</v>
      </c>
      <c r="AA1654" s="1" t="s">
        <v>189</v>
      </c>
    </row>
    <row r="1655" spans="1:27" x14ac:dyDescent="0.25">
      <c r="A1655" s="1" t="s">
        <v>1681</v>
      </c>
      <c r="B1655" s="1" t="s">
        <v>1682</v>
      </c>
      <c r="C1655" s="1" t="s">
        <v>730</v>
      </c>
      <c r="D1655" s="1" t="s">
        <v>731</v>
      </c>
      <c r="E1655" s="1" t="s">
        <v>30</v>
      </c>
      <c r="F1655" s="1" t="s">
        <v>189</v>
      </c>
      <c r="G1655" s="1" t="s">
        <v>3224</v>
      </c>
      <c r="H1655" s="1" t="s">
        <v>3225</v>
      </c>
      <c r="I1655" s="1" t="s">
        <v>7</v>
      </c>
      <c r="J1655" s="1" t="s">
        <v>3200</v>
      </c>
      <c r="K1655" s="1" t="s">
        <v>3053</v>
      </c>
      <c r="L1655" s="1" t="s">
        <v>3054</v>
      </c>
      <c r="M1655" s="1" t="s">
        <v>3055</v>
      </c>
      <c r="N1655" s="2">
        <v>1620</v>
      </c>
      <c r="O1655" s="1" t="s">
        <v>38</v>
      </c>
      <c r="P1655" s="2">
        <v>1620</v>
      </c>
      <c r="Q1655" s="1" t="s">
        <v>93</v>
      </c>
      <c r="R1655" s="1" t="s">
        <v>94</v>
      </c>
      <c r="S1655" s="1" t="s">
        <v>54</v>
      </c>
      <c r="T1655" s="1" t="s">
        <v>42</v>
      </c>
      <c r="U1655" s="1" t="s">
        <v>43</v>
      </c>
      <c r="V1655" s="1" t="s">
        <v>55</v>
      </c>
      <c r="W1655" s="1" t="s">
        <v>56</v>
      </c>
      <c r="X1655" s="1" t="s">
        <v>43</v>
      </c>
      <c r="Y1655" s="2">
        <v>1620</v>
      </c>
      <c r="Z1655" s="1" t="s">
        <v>46</v>
      </c>
      <c r="AA1655" s="1" t="s">
        <v>189</v>
      </c>
    </row>
    <row r="1656" spans="1:27" x14ac:dyDescent="0.25">
      <c r="A1656" s="1" t="s">
        <v>1681</v>
      </c>
      <c r="B1656" s="1" t="s">
        <v>1682</v>
      </c>
      <c r="C1656" s="1" t="s">
        <v>730</v>
      </c>
      <c r="D1656" s="1" t="s">
        <v>731</v>
      </c>
      <c r="E1656" s="1" t="s">
        <v>30</v>
      </c>
      <c r="F1656" s="1" t="s">
        <v>189</v>
      </c>
      <c r="G1656" s="1" t="s">
        <v>3226</v>
      </c>
      <c r="H1656" s="1" t="s">
        <v>3227</v>
      </c>
      <c r="I1656" s="1" t="s">
        <v>7</v>
      </c>
      <c r="J1656" s="1" t="s">
        <v>3200</v>
      </c>
      <c r="K1656" s="1" t="s">
        <v>3053</v>
      </c>
      <c r="L1656" s="1" t="s">
        <v>3054</v>
      </c>
      <c r="M1656" s="1" t="s">
        <v>3055</v>
      </c>
      <c r="N1656" s="2">
        <v>93.2</v>
      </c>
      <c r="O1656" s="1" t="s">
        <v>38</v>
      </c>
      <c r="P1656" s="2">
        <v>93.2</v>
      </c>
      <c r="Q1656" s="1" t="s">
        <v>93</v>
      </c>
      <c r="R1656" s="1" t="s">
        <v>94</v>
      </c>
      <c r="S1656" s="1" t="s">
        <v>54</v>
      </c>
      <c r="T1656" s="1" t="s">
        <v>42</v>
      </c>
      <c r="U1656" s="1" t="s">
        <v>43</v>
      </c>
      <c r="V1656" s="1" t="s">
        <v>55</v>
      </c>
      <c r="W1656" s="1" t="s">
        <v>56</v>
      </c>
      <c r="X1656" s="1" t="s">
        <v>43</v>
      </c>
      <c r="Y1656" s="2">
        <v>93.2</v>
      </c>
      <c r="Z1656" s="1" t="s">
        <v>46</v>
      </c>
      <c r="AA1656" s="1" t="s">
        <v>189</v>
      </c>
    </row>
    <row r="1657" spans="1:27" x14ac:dyDescent="0.25">
      <c r="A1657" s="1" t="s">
        <v>1681</v>
      </c>
      <c r="B1657" s="1" t="s">
        <v>1682</v>
      </c>
      <c r="C1657" s="1" t="s">
        <v>730</v>
      </c>
      <c r="D1657" s="1" t="s">
        <v>731</v>
      </c>
      <c r="E1657" s="1" t="s">
        <v>30</v>
      </c>
      <c r="F1657" s="1" t="s">
        <v>189</v>
      </c>
      <c r="G1657" s="1" t="s">
        <v>3228</v>
      </c>
      <c r="H1657" s="1" t="s">
        <v>3229</v>
      </c>
      <c r="I1657" s="1" t="s">
        <v>7</v>
      </c>
      <c r="J1657" s="1" t="s">
        <v>3200</v>
      </c>
      <c r="K1657" s="1" t="s">
        <v>3053</v>
      </c>
      <c r="L1657" s="1" t="s">
        <v>3054</v>
      </c>
      <c r="M1657" s="1" t="s">
        <v>3055</v>
      </c>
      <c r="N1657" s="2">
        <v>624</v>
      </c>
      <c r="O1657" s="1" t="s">
        <v>38</v>
      </c>
      <c r="P1657" s="2">
        <v>624</v>
      </c>
      <c r="Q1657" s="1" t="s">
        <v>93</v>
      </c>
      <c r="R1657" s="1" t="s">
        <v>94</v>
      </c>
      <c r="S1657" s="1" t="s">
        <v>54</v>
      </c>
      <c r="T1657" s="1" t="s">
        <v>42</v>
      </c>
      <c r="U1657" s="1" t="s">
        <v>43</v>
      </c>
      <c r="V1657" s="1" t="s">
        <v>55</v>
      </c>
      <c r="W1657" s="1" t="s">
        <v>56</v>
      </c>
      <c r="X1657" s="1" t="s">
        <v>43</v>
      </c>
      <c r="Y1657" s="2">
        <v>624</v>
      </c>
      <c r="Z1657" s="1" t="s">
        <v>46</v>
      </c>
      <c r="AA1657" s="1" t="s">
        <v>189</v>
      </c>
    </row>
    <row r="1658" spans="1:27" x14ac:dyDescent="0.25">
      <c r="A1658" s="1" t="s">
        <v>1681</v>
      </c>
      <c r="B1658" s="1" t="s">
        <v>1682</v>
      </c>
      <c r="C1658" s="1" t="s">
        <v>730</v>
      </c>
      <c r="D1658" s="1" t="s">
        <v>731</v>
      </c>
      <c r="E1658" s="1" t="s">
        <v>30</v>
      </c>
      <c r="F1658" s="1" t="s">
        <v>189</v>
      </c>
      <c r="G1658" s="1" t="s">
        <v>3230</v>
      </c>
      <c r="H1658" s="1" t="s">
        <v>3231</v>
      </c>
      <c r="I1658" s="1" t="s">
        <v>7</v>
      </c>
      <c r="J1658" s="1" t="s">
        <v>3200</v>
      </c>
      <c r="K1658" s="1" t="s">
        <v>3053</v>
      </c>
      <c r="L1658" s="1" t="s">
        <v>3054</v>
      </c>
      <c r="M1658" s="1" t="s">
        <v>3055</v>
      </c>
      <c r="N1658" s="2">
        <v>2160</v>
      </c>
      <c r="O1658" s="1" t="s">
        <v>38</v>
      </c>
      <c r="P1658" s="2">
        <v>2160</v>
      </c>
      <c r="Q1658" s="1" t="s">
        <v>93</v>
      </c>
      <c r="R1658" s="1" t="s">
        <v>94</v>
      </c>
      <c r="S1658" s="1" t="s">
        <v>54</v>
      </c>
      <c r="T1658" s="1" t="s">
        <v>42</v>
      </c>
      <c r="U1658" s="1" t="s">
        <v>43</v>
      </c>
      <c r="V1658" s="1" t="s">
        <v>55</v>
      </c>
      <c r="W1658" s="1" t="s">
        <v>56</v>
      </c>
      <c r="X1658" s="1" t="s">
        <v>43</v>
      </c>
      <c r="Y1658" s="2">
        <v>2160</v>
      </c>
      <c r="Z1658" s="1" t="s">
        <v>46</v>
      </c>
      <c r="AA1658" s="1" t="s">
        <v>189</v>
      </c>
    </row>
    <row r="1659" spans="1:27" x14ac:dyDescent="0.25">
      <c r="A1659" s="1" t="s">
        <v>1681</v>
      </c>
      <c r="B1659" s="1" t="s">
        <v>1682</v>
      </c>
      <c r="C1659" s="1" t="s">
        <v>730</v>
      </c>
      <c r="D1659" s="1" t="s">
        <v>731</v>
      </c>
      <c r="E1659" s="1" t="s">
        <v>30</v>
      </c>
      <c r="F1659" s="1" t="s">
        <v>189</v>
      </c>
      <c r="G1659" s="1" t="s">
        <v>3232</v>
      </c>
      <c r="H1659" s="1" t="s">
        <v>3233</v>
      </c>
      <c r="I1659" s="1" t="s">
        <v>7</v>
      </c>
      <c r="J1659" s="1" t="s">
        <v>3200</v>
      </c>
      <c r="K1659" s="1" t="s">
        <v>3053</v>
      </c>
      <c r="L1659" s="1" t="s">
        <v>3054</v>
      </c>
      <c r="M1659" s="1" t="s">
        <v>3055</v>
      </c>
      <c r="N1659" s="2">
        <v>1049</v>
      </c>
      <c r="O1659" s="1" t="s">
        <v>38</v>
      </c>
      <c r="P1659" s="2">
        <v>1049</v>
      </c>
      <c r="Q1659" s="1" t="s">
        <v>93</v>
      </c>
      <c r="R1659" s="1" t="s">
        <v>94</v>
      </c>
      <c r="S1659" s="1" t="s">
        <v>54</v>
      </c>
      <c r="T1659" s="1" t="s">
        <v>42</v>
      </c>
      <c r="U1659" s="1" t="s">
        <v>43</v>
      </c>
      <c r="V1659" s="1" t="s">
        <v>55</v>
      </c>
      <c r="W1659" s="1" t="s">
        <v>56</v>
      </c>
      <c r="X1659" s="1" t="s">
        <v>43</v>
      </c>
      <c r="Y1659" s="2">
        <v>1049</v>
      </c>
      <c r="Z1659" s="1" t="s">
        <v>46</v>
      </c>
      <c r="AA1659" s="1" t="s">
        <v>189</v>
      </c>
    </row>
    <row r="1660" spans="1:27" x14ac:dyDescent="0.25">
      <c r="A1660" s="1" t="s">
        <v>1681</v>
      </c>
      <c r="B1660" s="1" t="s">
        <v>1682</v>
      </c>
      <c r="C1660" s="1" t="s">
        <v>730</v>
      </c>
      <c r="D1660" s="1" t="s">
        <v>731</v>
      </c>
      <c r="E1660" s="1" t="s">
        <v>30</v>
      </c>
      <c r="F1660" s="1" t="s">
        <v>189</v>
      </c>
      <c r="G1660" s="1" t="s">
        <v>3234</v>
      </c>
      <c r="H1660" s="1" t="s">
        <v>3235</v>
      </c>
      <c r="I1660" s="1" t="s">
        <v>7</v>
      </c>
      <c r="J1660" s="1" t="s">
        <v>3200</v>
      </c>
      <c r="K1660" s="1" t="s">
        <v>3053</v>
      </c>
      <c r="L1660" s="1" t="s">
        <v>3054</v>
      </c>
      <c r="M1660" s="1" t="s">
        <v>3055</v>
      </c>
      <c r="N1660" s="2">
        <v>148680</v>
      </c>
      <c r="O1660" s="1" t="s">
        <v>38</v>
      </c>
      <c r="P1660" s="2">
        <v>148680</v>
      </c>
      <c r="Q1660" s="1" t="s">
        <v>93</v>
      </c>
      <c r="R1660" s="1" t="s">
        <v>94</v>
      </c>
      <c r="S1660" s="1" t="s">
        <v>54</v>
      </c>
      <c r="T1660" s="1" t="s">
        <v>42</v>
      </c>
      <c r="U1660" s="1" t="s">
        <v>43</v>
      </c>
      <c r="V1660" s="1" t="s">
        <v>55</v>
      </c>
      <c r="W1660" s="1" t="s">
        <v>56</v>
      </c>
      <c r="X1660" s="1" t="s">
        <v>189</v>
      </c>
      <c r="Y1660" s="2">
        <v>148680</v>
      </c>
      <c r="Z1660" s="1" t="s">
        <v>205</v>
      </c>
      <c r="AA1660" s="1" t="s">
        <v>77</v>
      </c>
    </row>
    <row r="1661" spans="1:27" x14ac:dyDescent="0.25">
      <c r="A1661" s="1" t="s">
        <v>1681</v>
      </c>
      <c r="B1661" s="1" t="s">
        <v>1682</v>
      </c>
      <c r="C1661" s="1" t="s">
        <v>730</v>
      </c>
      <c r="D1661" s="1" t="s">
        <v>731</v>
      </c>
      <c r="E1661" s="1" t="s">
        <v>30</v>
      </c>
      <c r="F1661" s="1" t="s">
        <v>189</v>
      </c>
      <c r="G1661" s="1" t="s">
        <v>3236</v>
      </c>
      <c r="H1661" s="1" t="s">
        <v>3237</v>
      </c>
      <c r="I1661" s="1" t="s">
        <v>7</v>
      </c>
      <c r="J1661" s="1" t="s">
        <v>3200</v>
      </c>
      <c r="K1661" s="1" t="s">
        <v>3053</v>
      </c>
      <c r="L1661" s="1" t="s">
        <v>3054</v>
      </c>
      <c r="M1661" s="1" t="s">
        <v>3055</v>
      </c>
      <c r="N1661" s="2">
        <v>43.9</v>
      </c>
      <c r="O1661" s="1" t="s">
        <v>38</v>
      </c>
      <c r="P1661" s="2">
        <v>43.9</v>
      </c>
      <c r="Q1661" s="1" t="s">
        <v>93</v>
      </c>
      <c r="R1661" s="1" t="s">
        <v>94</v>
      </c>
      <c r="S1661" s="1" t="s">
        <v>54</v>
      </c>
      <c r="T1661" s="1" t="s">
        <v>42</v>
      </c>
      <c r="U1661" s="1" t="s">
        <v>43</v>
      </c>
      <c r="V1661" s="1" t="s">
        <v>55</v>
      </c>
      <c r="W1661" s="1" t="s">
        <v>56</v>
      </c>
      <c r="X1661" s="1" t="s">
        <v>43</v>
      </c>
      <c r="Y1661" s="2">
        <v>43.9</v>
      </c>
      <c r="Z1661" s="1" t="s">
        <v>46</v>
      </c>
      <c r="AA1661" s="1" t="s">
        <v>189</v>
      </c>
    </row>
    <row r="1662" spans="1:27" x14ac:dyDescent="0.25">
      <c r="A1662" s="1" t="s">
        <v>1681</v>
      </c>
      <c r="B1662" s="1" t="s">
        <v>1682</v>
      </c>
      <c r="C1662" s="1" t="s">
        <v>730</v>
      </c>
      <c r="D1662" s="1" t="s">
        <v>731</v>
      </c>
      <c r="E1662" s="1" t="s">
        <v>30</v>
      </c>
      <c r="F1662" s="1" t="s">
        <v>189</v>
      </c>
      <c r="G1662" s="1" t="s">
        <v>3238</v>
      </c>
      <c r="H1662" s="1" t="s">
        <v>3239</v>
      </c>
      <c r="I1662" s="1" t="s">
        <v>7</v>
      </c>
      <c r="J1662" s="1" t="s">
        <v>3200</v>
      </c>
      <c r="K1662" s="1" t="s">
        <v>3053</v>
      </c>
      <c r="L1662" s="1" t="s">
        <v>3054</v>
      </c>
      <c r="M1662" s="1" t="s">
        <v>3055</v>
      </c>
      <c r="N1662" s="2">
        <v>5700</v>
      </c>
      <c r="O1662" s="1" t="s">
        <v>38</v>
      </c>
      <c r="P1662" s="2">
        <v>5700</v>
      </c>
      <c r="Q1662" s="1" t="s">
        <v>93</v>
      </c>
      <c r="R1662" s="1" t="s">
        <v>94</v>
      </c>
      <c r="S1662" s="1" t="s">
        <v>54</v>
      </c>
      <c r="T1662" s="1" t="s">
        <v>42</v>
      </c>
      <c r="U1662" s="1" t="s">
        <v>43</v>
      </c>
      <c r="V1662" s="1" t="s">
        <v>55</v>
      </c>
      <c r="W1662" s="1" t="s">
        <v>56</v>
      </c>
      <c r="X1662" s="1" t="s">
        <v>43</v>
      </c>
      <c r="Y1662" s="2">
        <v>5700</v>
      </c>
      <c r="Z1662" s="1" t="s">
        <v>46</v>
      </c>
      <c r="AA1662" s="1" t="s">
        <v>189</v>
      </c>
    </row>
    <row r="1663" spans="1:27" x14ac:dyDescent="0.25">
      <c r="A1663" s="1" t="s">
        <v>1681</v>
      </c>
      <c r="B1663" s="1" t="s">
        <v>1682</v>
      </c>
      <c r="C1663" s="1" t="s">
        <v>730</v>
      </c>
      <c r="D1663" s="1" t="s">
        <v>731</v>
      </c>
      <c r="E1663" s="1" t="s">
        <v>30</v>
      </c>
      <c r="F1663" s="1" t="s">
        <v>189</v>
      </c>
      <c r="G1663" s="1" t="s">
        <v>3240</v>
      </c>
      <c r="H1663" s="1" t="s">
        <v>3241</v>
      </c>
      <c r="I1663" s="1" t="s">
        <v>7</v>
      </c>
      <c r="J1663" s="1" t="s">
        <v>3200</v>
      </c>
      <c r="K1663" s="1" t="s">
        <v>3053</v>
      </c>
      <c r="L1663" s="1" t="s">
        <v>3054</v>
      </c>
      <c r="M1663" s="1" t="s">
        <v>3055</v>
      </c>
      <c r="N1663" s="2">
        <v>1860</v>
      </c>
      <c r="O1663" s="1" t="s">
        <v>38</v>
      </c>
      <c r="P1663" s="2">
        <v>1860</v>
      </c>
      <c r="Q1663" s="1" t="s">
        <v>93</v>
      </c>
      <c r="R1663" s="1" t="s">
        <v>94</v>
      </c>
      <c r="S1663" s="1" t="s">
        <v>54</v>
      </c>
      <c r="T1663" s="1" t="s">
        <v>42</v>
      </c>
      <c r="U1663" s="1" t="s">
        <v>43</v>
      </c>
      <c r="V1663" s="1" t="s">
        <v>55</v>
      </c>
      <c r="W1663" s="1" t="s">
        <v>56</v>
      </c>
      <c r="X1663" s="1" t="s">
        <v>43</v>
      </c>
      <c r="Y1663" s="2">
        <v>1860</v>
      </c>
      <c r="Z1663" s="1" t="s">
        <v>46</v>
      </c>
      <c r="AA1663" s="1" t="s">
        <v>189</v>
      </c>
    </row>
    <row r="1664" spans="1:27" x14ac:dyDescent="0.25">
      <c r="A1664" s="1" t="s">
        <v>1681</v>
      </c>
      <c r="B1664" s="1" t="s">
        <v>1682</v>
      </c>
      <c r="C1664" s="1" t="s">
        <v>730</v>
      </c>
      <c r="D1664" s="1" t="s">
        <v>731</v>
      </c>
      <c r="E1664" s="1" t="s">
        <v>30</v>
      </c>
      <c r="F1664" s="1" t="s">
        <v>189</v>
      </c>
      <c r="G1664" s="1" t="s">
        <v>3242</v>
      </c>
      <c r="H1664" s="1" t="s">
        <v>3243</v>
      </c>
      <c r="I1664" s="1" t="s">
        <v>7</v>
      </c>
      <c r="J1664" s="1" t="s">
        <v>3200</v>
      </c>
      <c r="K1664" s="1" t="s">
        <v>3053</v>
      </c>
      <c r="L1664" s="1" t="s">
        <v>3054</v>
      </c>
      <c r="M1664" s="1" t="s">
        <v>3055</v>
      </c>
      <c r="N1664" s="2">
        <v>4.28</v>
      </c>
      <c r="O1664" s="1" t="s">
        <v>38</v>
      </c>
      <c r="P1664" s="2">
        <v>4.28</v>
      </c>
      <c r="Q1664" s="1" t="s">
        <v>93</v>
      </c>
      <c r="R1664" s="1" t="s">
        <v>94</v>
      </c>
      <c r="S1664" s="1" t="s">
        <v>54</v>
      </c>
      <c r="T1664" s="1" t="s">
        <v>42</v>
      </c>
      <c r="U1664" s="1" t="s">
        <v>43</v>
      </c>
      <c r="V1664" s="1" t="s">
        <v>55</v>
      </c>
      <c r="W1664" s="1" t="s">
        <v>56</v>
      </c>
      <c r="X1664" s="1" t="s">
        <v>43</v>
      </c>
      <c r="Y1664" s="2">
        <v>4.28</v>
      </c>
      <c r="Z1664" s="1" t="s">
        <v>46</v>
      </c>
      <c r="AA1664" s="1" t="s">
        <v>189</v>
      </c>
    </row>
    <row r="1665" spans="1:27" x14ac:dyDescent="0.25">
      <c r="A1665" s="1" t="s">
        <v>1681</v>
      </c>
      <c r="B1665" s="1" t="s">
        <v>1682</v>
      </c>
      <c r="C1665" s="1" t="s">
        <v>730</v>
      </c>
      <c r="D1665" s="1" t="s">
        <v>731</v>
      </c>
      <c r="E1665" s="1" t="s">
        <v>30</v>
      </c>
      <c r="F1665" s="1" t="s">
        <v>189</v>
      </c>
      <c r="G1665" s="1" t="s">
        <v>3244</v>
      </c>
      <c r="H1665" s="1" t="s">
        <v>3245</v>
      </c>
      <c r="I1665" s="1" t="s">
        <v>7</v>
      </c>
      <c r="J1665" s="1" t="s">
        <v>3200</v>
      </c>
      <c r="K1665" s="1" t="s">
        <v>3053</v>
      </c>
      <c r="L1665" s="1" t="s">
        <v>3054</v>
      </c>
      <c r="M1665" s="1" t="s">
        <v>3055</v>
      </c>
      <c r="N1665" s="2">
        <v>714</v>
      </c>
      <c r="O1665" s="1" t="s">
        <v>38</v>
      </c>
      <c r="P1665" s="2">
        <v>714</v>
      </c>
      <c r="Q1665" s="1" t="s">
        <v>93</v>
      </c>
      <c r="R1665" s="1" t="s">
        <v>94</v>
      </c>
      <c r="S1665" s="1" t="s">
        <v>54</v>
      </c>
      <c r="T1665" s="1" t="s">
        <v>42</v>
      </c>
      <c r="U1665" s="1" t="s">
        <v>43</v>
      </c>
      <c r="V1665" s="1" t="s">
        <v>55</v>
      </c>
      <c r="W1665" s="1" t="s">
        <v>56</v>
      </c>
      <c r="X1665" s="1" t="s">
        <v>43</v>
      </c>
      <c r="Y1665" s="2">
        <v>714</v>
      </c>
      <c r="Z1665" s="1" t="s">
        <v>46</v>
      </c>
      <c r="AA1665" s="1" t="s">
        <v>189</v>
      </c>
    </row>
    <row r="1666" spans="1:27" x14ac:dyDescent="0.25">
      <c r="A1666" s="1" t="s">
        <v>1681</v>
      </c>
      <c r="B1666" s="1" t="s">
        <v>1682</v>
      </c>
      <c r="C1666" s="1" t="s">
        <v>730</v>
      </c>
      <c r="D1666" s="1" t="s">
        <v>731</v>
      </c>
      <c r="E1666" s="1" t="s">
        <v>30</v>
      </c>
      <c r="F1666" s="1" t="s">
        <v>189</v>
      </c>
      <c r="G1666" s="1" t="s">
        <v>3246</v>
      </c>
      <c r="H1666" s="1" t="s">
        <v>3247</v>
      </c>
      <c r="I1666" s="1" t="s">
        <v>7</v>
      </c>
      <c r="J1666" s="1" t="s">
        <v>3200</v>
      </c>
      <c r="K1666" s="1" t="s">
        <v>3053</v>
      </c>
      <c r="L1666" s="1" t="s">
        <v>3054</v>
      </c>
      <c r="M1666" s="1" t="s">
        <v>3055</v>
      </c>
      <c r="N1666" s="2">
        <v>1780</v>
      </c>
      <c r="O1666" s="1" t="s">
        <v>38</v>
      </c>
      <c r="P1666" s="2">
        <v>1780</v>
      </c>
      <c r="Q1666" s="1" t="s">
        <v>93</v>
      </c>
      <c r="R1666" s="1" t="s">
        <v>94</v>
      </c>
      <c r="S1666" s="1" t="s">
        <v>54</v>
      </c>
      <c r="T1666" s="1" t="s">
        <v>42</v>
      </c>
      <c r="U1666" s="1" t="s">
        <v>43</v>
      </c>
      <c r="V1666" s="1" t="s">
        <v>55</v>
      </c>
      <c r="W1666" s="1" t="s">
        <v>56</v>
      </c>
      <c r="X1666" s="1" t="s">
        <v>43</v>
      </c>
      <c r="Y1666" s="2">
        <v>1780</v>
      </c>
      <c r="Z1666" s="1" t="s">
        <v>46</v>
      </c>
      <c r="AA1666" s="1" t="s">
        <v>189</v>
      </c>
    </row>
    <row r="1667" spans="1:27" x14ac:dyDescent="0.25">
      <c r="A1667" s="1" t="s">
        <v>1681</v>
      </c>
      <c r="B1667" s="1" t="s">
        <v>1682</v>
      </c>
      <c r="C1667" s="1" t="s">
        <v>730</v>
      </c>
      <c r="D1667" s="1" t="s">
        <v>731</v>
      </c>
      <c r="E1667" s="1" t="s">
        <v>30</v>
      </c>
      <c r="F1667" s="1" t="s">
        <v>189</v>
      </c>
      <c r="G1667" s="1" t="s">
        <v>3248</v>
      </c>
      <c r="H1667" s="1" t="s">
        <v>3249</v>
      </c>
      <c r="I1667" s="1" t="s">
        <v>7</v>
      </c>
      <c r="J1667" s="1" t="s">
        <v>3200</v>
      </c>
      <c r="K1667" s="1" t="s">
        <v>3053</v>
      </c>
      <c r="L1667" s="1" t="s">
        <v>3054</v>
      </c>
      <c r="M1667" s="1" t="s">
        <v>3055</v>
      </c>
      <c r="N1667" s="2">
        <v>420</v>
      </c>
      <c r="O1667" s="1" t="s">
        <v>38</v>
      </c>
      <c r="P1667" s="2">
        <v>420</v>
      </c>
      <c r="Q1667" s="1" t="s">
        <v>93</v>
      </c>
      <c r="R1667" s="1" t="s">
        <v>94</v>
      </c>
      <c r="S1667" s="1" t="s">
        <v>54</v>
      </c>
      <c r="T1667" s="1" t="s">
        <v>42</v>
      </c>
      <c r="U1667" s="1" t="s">
        <v>43</v>
      </c>
      <c r="V1667" s="1" t="s">
        <v>55</v>
      </c>
      <c r="W1667" s="1" t="s">
        <v>56</v>
      </c>
      <c r="X1667" s="1" t="s">
        <v>43</v>
      </c>
      <c r="Y1667" s="2">
        <v>420</v>
      </c>
      <c r="Z1667" s="1" t="s">
        <v>46</v>
      </c>
      <c r="AA1667" s="1" t="s">
        <v>189</v>
      </c>
    </row>
    <row r="1668" spans="1:27" x14ac:dyDescent="0.25">
      <c r="A1668" s="1" t="s">
        <v>1681</v>
      </c>
      <c r="B1668" s="1" t="s">
        <v>1682</v>
      </c>
      <c r="C1668" s="1" t="s">
        <v>730</v>
      </c>
      <c r="D1668" s="1" t="s">
        <v>731</v>
      </c>
      <c r="E1668" s="1" t="s">
        <v>30</v>
      </c>
      <c r="F1668" s="1" t="s">
        <v>77</v>
      </c>
      <c r="G1668" s="1" t="s">
        <v>3740</v>
      </c>
      <c r="H1668" s="1" t="s">
        <v>3741</v>
      </c>
      <c r="I1668" s="1" t="s">
        <v>7</v>
      </c>
      <c r="J1668" s="1" t="s">
        <v>3742</v>
      </c>
      <c r="K1668" s="1" t="s">
        <v>3506</v>
      </c>
      <c r="L1668" s="1" t="s">
        <v>3507</v>
      </c>
      <c r="M1668" s="1" t="s">
        <v>3402</v>
      </c>
      <c r="N1668" s="2">
        <v>121700</v>
      </c>
      <c r="O1668" s="1" t="s">
        <v>38</v>
      </c>
      <c r="P1668" s="2">
        <v>121700</v>
      </c>
      <c r="Q1668" s="1" t="s">
        <v>165</v>
      </c>
      <c r="R1668" s="1" t="s">
        <v>40</v>
      </c>
      <c r="S1668" s="1" t="s">
        <v>54</v>
      </c>
      <c r="T1668" s="1" t="s">
        <v>42</v>
      </c>
      <c r="U1668" s="1" t="s">
        <v>43</v>
      </c>
      <c r="V1668" s="1" t="s">
        <v>55</v>
      </c>
      <c r="W1668" s="1" t="s">
        <v>56</v>
      </c>
      <c r="X1668" s="1" t="s">
        <v>43</v>
      </c>
      <c r="Y1668" s="2" t="s">
        <v>43</v>
      </c>
      <c r="Z1668" s="1" t="s">
        <v>205</v>
      </c>
      <c r="AA1668" s="1" t="s">
        <v>112</v>
      </c>
    </row>
    <row r="1669" spans="1:27" x14ac:dyDescent="0.25">
      <c r="A1669" s="1" t="s">
        <v>1681</v>
      </c>
      <c r="B1669" s="1" t="s">
        <v>1682</v>
      </c>
      <c r="C1669" s="1" t="s">
        <v>730</v>
      </c>
      <c r="D1669" s="1" t="s">
        <v>731</v>
      </c>
      <c r="E1669" s="1" t="s">
        <v>30</v>
      </c>
      <c r="F1669" s="1" t="s">
        <v>77</v>
      </c>
      <c r="G1669" s="1" t="s">
        <v>4587</v>
      </c>
      <c r="H1669" s="1" t="s">
        <v>4588</v>
      </c>
      <c r="I1669" s="1" t="s">
        <v>7</v>
      </c>
      <c r="J1669" s="1" t="s">
        <v>4589</v>
      </c>
      <c r="K1669" s="1" t="s">
        <v>3559</v>
      </c>
      <c r="L1669" s="1" t="s">
        <v>3560</v>
      </c>
      <c r="M1669" s="1" t="s">
        <v>4296</v>
      </c>
      <c r="N1669" s="2">
        <v>49500</v>
      </c>
      <c r="O1669" s="1" t="s">
        <v>38</v>
      </c>
      <c r="P1669" s="2">
        <v>49500</v>
      </c>
      <c r="Q1669" s="1" t="s">
        <v>165</v>
      </c>
      <c r="R1669" s="1" t="s">
        <v>40</v>
      </c>
      <c r="S1669" s="1" t="s">
        <v>54</v>
      </c>
      <c r="T1669" s="1" t="s">
        <v>42</v>
      </c>
      <c r="U1669" s="1" t="s">
        <v>43</v>
      </c>
      <c r="V1669" s="1" t="s">
        <v>55</v>
      </c>
      <c r="W1669" s="1" t="s">
        <v>56</v>
      </c>
      <c r="X1669" s="1" t="s">
        <v>43</v>
      </c>
      <c r="Y1669" s="2" t="s">
        <v>43</v>
      </c>
      <c r="Z1669" s="1" t="s">
        <v>205</v>
      </c>
      <c r="AA1669" s="1" t="s">
        <v>289</v>
      </c>
    </row>
    <row r="1670" spans="1:27" x14ac:dyDescent="0.25">
      <c r="A1670" s="1" t="s">
        <v>2128</v>
      </c>
      <c r="B1670" s="1" t="s">
        <v>2129</v>
      </c>
      <c r="C1670" s="1" t="s">
        <v>730</v>
      </c>
      <c r="D1670" s="1" t="s">
        <v>731</v>
      </c>
      <c r="E1670" s="1" t="s">
        <v>30</v>
      </c>
      <c r="F1670" s="1" t="s">
        <v>145</v>
      </c>
      <c r="G1670" s="1" t="s">
        <v>2130</v>
      </c>
      <c r="H1670" s="1" t="s">
        <v>2131</v>
      </c>
      <c r="I1670" s="1" t="s">
        <v>7</v>
      </c>
      <c r="J1670" s="1" t="s">
        <v>2132</v>
      </c>
      <c r="K1670" s="1" t="s">
        <v>135</v>
      </c>
      <c r="L1670" s="1" t="s">
        <v>136</v>
      </c>
      <c r="M1670" s="1" t="s">
        <v>37</v>
      </c>
      <c r="N1670" s="2">
        <v>85200</v>
      </c>
      <c r="O1670" s="1" t="s">
        <v>38</v>
      </c>
      <c r="P1670" s="2">
        <v>85200</v>
      </c>
      <c r="Q1670" s="1" t="s">
        <v>39</v>
      </c>
      <c r="R1670" s="1" t="s">
        <v>40</v>
      </c>
      <c r="S1670" s="1" t="s">
        <v>54</v>
      </c>
      <c r="T1670" s="1" t="s">
        <v>42</v>
      </c>
      <c r="U1670" s="1" t="s">
        <v>43</v>
      </c>
      <c r="V1670" s="1" t="s">
        <v>55</v>
      </c>
      <c r="W1670" s="1" t="s">
        <v>56</v>
      </c>
      <c r="X1670" s="1" t="s">
        <v>43</v>
      </c>
      <c r="Y1670" s="2" t="s">
        <v>43</v>
      </c>
      <c r="Z1670" s="1" t="s">
        <v>46</v>
      </c>
      <c r="AA1670" s="1" t="s">
        <v>145</v>
      </c>
    </row>
    <row r="1671" spans="1:27" x14ac:dyDescent="0.25">
      <c r="A1671" s="1" t="s">
        <v>2128</v>
      </c>
      <c r="B1671" s="1" t="s">
        <v>2129</v>
      </c>
      <c r="C1671" s="1" t="s">
        <v>730</v>
      </c>
      <c r="D1671" s="1" t="s">
        <v>731</v>
      </c>
      <c r="E1671" s="1" t="s">
        <v>30</v>
      </c>
      <c r="F1671" s="1" t="s">
        <v>58</v>
      </c>
      <c r="G1671" s="1" t="s">
        <v>2133</v>
      </c>
      <c r="H1671" s="1" t="s">
        <v>2134</v>
      </c>
      <c r="I1671" s="1" t="s">
        <v>7</v>
      </c>
      <c r="J1671" s="1" t="s">
        <v>2135</v>
      </c>
      <c r="K1671" s="1" t="s">
        <v>135</v>
      </c>
      <c r="L1671" s="1" t="s">
        <v>136</v>
      </c>
      <c r="M1671" s="1" t="s">
        <v>37</v>
      </c>
      <c r="N1671" s="2">
        <v>135320</v>
      </c>
      <c r="O1671" s="1" t="s">
        <v>38</v>
      </c>
      <c r="P1671" s="2">
        <v>135320</v>
      </c>
      <c r="Q1671" s="1" t="s">
        <v>39</v>
      </c>
      <c r="R1671" s="1" t="s">
        <v>40</v>
      </c>
      <c r="S1671" s="1" t="s">
        <v>54</v>
      </c>
      <c r="T1671" s="1" t="s">
        <v>42</v>
      </c>
      <c r="U1671" s="1" t="s">
        <v>43</v>
      </c>
      <c r="V1671" s="1" t="s">
        <v>55</v>
      </c>
      <c r="W1671" s="1" t="s">
        <v>56</v>
      </c>
      <c r="X1671" s="1" t="s">
        <v>43</v>
      </c>
      <c r="Y1671" s="2" t="s">
        <v>43</v>
      </c>
      <c r="Z1671" s="1" t="s">
        <v>46</v>
      </c>
      <c r="AA1671" s="1" t="s">
        <v>155</v>
      </c>
    </row>
    <row r="1672" spans="1:27" x14ac:dyDescent="0.25">
      <c r="A1672" s="1" t="s">
        <v>2128</v>
      </c>
      <c r="B1672" s="1" t="s">
        <v>2129</v>
      </c>
      <c r="C1672" s="1" t="s">
        <v>730</v>
      </c>
      <c r="D1672" s="1" t="s">
        <v>731</v>
      </c>
      <c r="E1672" s="1" t="s">
        <v>30</v>
      </c>
      <c r="F1672" s="1" t="s">
        <v>903</v>
      </c>
      <c r="G1672" s="1" t="s">
        <v>2136</v>
      </c>
      <c r="H1672" s="1" t="s">
        <v>2137</v>
      </c>
      <c r="I1672" s="1" t="s">
        <v>7</v>
      </c>
      <c r="J1672" s="1" t="s">
        <v>2138</v>
      </c>
      <c r="K1672" s="1" t="s">
        <v>135</v>
      </c>
      <c r="L1672" s="1" t="s">
        <v>136</v>
      </c>
      <c r="M1672" s="1" t="s">
        <v>37</v>
      </c>
      <c r="N1672" s="2">
        <v>31200</v>
      </c>
      <c r="O1672" s="1" t="s">
        <v>38</v>
      </c>
      <c r="P1672" s="2">
        <v>31200</v>
      </c>
      <c r="Q1672" s="1" t="s">
        <v>2139</v>
      </c>
      <c r="R1672" s="1" t="s">
        <v>40</v>
      </c>
      <c r="S1672" s="1" t="s">
        <v>54</v>
      </c>
      <c r="T1672" s="1" t="s">
        <v>42</v>
      </c>
      <c r="U1672" s="1" t="s">
        <v>43</v>
      </c>
      <c r="V1672" s="1" t="s">
        <v>55</v>
      </c>
      <c r="W1672" s="1" t="s">
        <v>56</v>
      </c>
      <c r="X1672" s="1" t="s">
        <v>43</v>
      </c>
      <c r="Y1672" s="2" t="s">
        <v>43</v>
      </c>
      <c r="Z1672" s="1" t="s">
        <v>46</v>
      </c>
      <c r="AA1672" s="1" t="s">
        <v>273</v>
      </c>
    </row>
    <row r="1673" spans="1:27" x14ac:dyDescent="0.25">
      <c r="A1673" s="1" t="s">
        <v>2128</v>
      </c>
      <c r="B1673" s="1" t="s">
        <v>2129</v>
      </c>
      <c r="C1673" s="1" t="s">
        <v>730</v>
      </c>
      <c r="D1673" s="1" t="s">
        <v>731</v>
      </c>
      <c r="E1673" s="1" t="s">
        <v>30</v>
      </c>
      <c r="F1673" s="1" t="s">
        <v>155</v>
      </c>
      <c r="G1673" s="1" t="s">
        <v>2140</v>
      </c>
      <c r="H1673" s="1" t="s">
        <v>2141</v>
      </c>
      <c r="I1673" s="1" t="s">
        <v>7</v>
      </c>
      <c r="J1673" s="1" t="s">
        <v>2142</v>
      </c>
      <c r="K1673" s="1" t="s">
        <v>135</v>
      </c>
      <c r="L1673" s="1" t="s">
        <v>136</v>
      </c>
      <c r="M1673" s="1" t="s">
        <v>37</v>
      </c>
      <c r="N1673" s="2">
        <v>456000</v>
      </c>
      <c r="O1673" s="1" t="s">
        <v>38</v>
      </c>
      <c r="P1673" s="2">
        <v>456000</v>
      </c>
      <c r="Q1673" s="1" t="s">
        <v>2139</v>
      </c>
      <c r="R1673" s="1" t="s">
        <v>40</v>
      </c>
      <c r="S1673" s="1" t="s">
        <v>54</v>
      </c>
      <c r="T1673" s="1" t="s">
        <v>42</v>
      </c>
      <c r="U1673" s="1" t="s">
        <v>43</v>
      </c>
      <c r="V1673" s="1" t="s">
        <v>55</v>
      </c>
      <c r="W1673" s="1" t="s">
        <v>56</v>
      </c>
      <c r="X1673" s="1" t="s">
        <v>43</v>
      </c>
      <c r="Y1673" s="2" t="s">
        <v>43</v>
      </c>
      <c r="Z1673" s="1" t="s">
        <v>46</v>
      </c>
      <c r="AA1673" s="1" t="s">
        <v>273</v>
      </c>
    </row>
    <row r="1674" spans="1:27" x14ac:dyDescent="0.25">
      <c r="A1674" s="1" t="s">
        <v>2128</v>
      </c>
      <c r="B1674" s="1" t="s">
        <v>2129</v>
      </c>
      <c r="C1674" s="1" t="s">
        <v>730</v>
      </c>
      <c r="D1674" s="1" t="s">
        <v>731</v>
      </c>
      <c r="E1674" s="1" t="s">
        <v>30</v>
      </c>
      <c r="F1674" s="1" t="s">
        <v>174</v>
      </c>
      <c r="G1674" s="1" t="s">
        <v>2143</v>
      </c>
      <c r="H1674" s="1" t="s">
        <v>2144</v>
      </c>
      <c r="I1674" s="1" t="s">
        <v>7</v>
      </c>
      <c r="J1674" s="1" t="s">
        <v>2145</v>
      </c>
      <c r="K1674" s="1" t="s">
        <v>135</v>
      </c>
      <c r="L1674" s="1" t="s">
        <v>136</v>
      </c>
      <c r="M1674" s="1" t="s">
        <v>37</v>
      </c>
      <c r="N1674" s="2">
        <v>155000</v>
      </c>
      <c r="O1674" s="1" t="s">
        <v>38</v>
      </c>
      <c r="P1674" s="2">
        <v>155000</v>
      </c>
      <c r="Q1674" s="1" t="s">
        <v>165</v>
      </c>
      <c r="R1674" s="1" t="s">
        <v>895</v>
      </c>
      <c r="S1674" s="1" t="s">
        <v>54</v>
      </c>
      <c r="T1674" s="1" t="s">
        <v>42</v>
      </c>
      <c r="U1674" s="1" t="s">
        <v>43</v>
      </c>
      <c r="V1674" s="1" t="s">
        <v>55</v>
      </c>
      <c r="W1674" s="1" t="s">
        <v>56</v>
      </c>
      <c r="X1674" s="1" t="s">
        <v>43</v>
      </c>
      <c r="Y1674" s="2" t="s">
        <v>43</v>
      </c>
      <c r="Z1674" s="1" t="s">
        <v>46</v>
      </c>
      <c r="AA1674" s="1" t="s">
        <v>174</v>
      </c>
    </row>
    <row r="1675" spans="1:27" x14ac:dyDescent="0.25">
      <c r="A1675" s="1" t="s">
        <v>2128</v>
      </c>
      <c r="B1675" s="1" t="s">
        <v>2129</v>
      </c>
      <c r="C1675" s="1" t="s">
        <v>730</v>
      </c>
      <c r="D1675" s="1" t="s">
        <v>731</v>
      </c>
      <c r="E1675" s="1" t="s">
        <v>30</v>
      </c>
      <c r="F1675" s="1" t="s">
        <v>252</v>
      </c>
      <c r="G1675" s="1" t="s">
        <v>2146</v>
      </c>
      <c r="H1675" s="1" t="s">
        <v>2147</v>
      </c>
      <c r="I1675" s="1" t="s">
        <v>7</v>
      </c>
      <c r="J1675" s="1" t="s">
        <v>2148</v>
      </c>
      <c r="K1675" s="1" t="s">
        <v>223</v>
      </c>
      <c r="L1675" s="1" t="s">
        <v>224</v>
      </c>
      <c r="M1675" s="1" t="s">
        <v>37</v>
      </c>
      <c r="N1675" s="2">
        <v>130000</v>
      </c>
      <c r="O1675" s="1" t="s">
        <v>108</v>
      </c>
      <c r="P1675" s="2">
        <v>52000</v>
      </c>
      <c r="Q1675" s="1" t="s">
        <v>83</v>
      </c>
      <c r="R1675" s="1" t="s">
        <v>40</v>
      </c>
      <c r="S1675" s="1" t="s">
        <v>54</v>
      </c>
      <c r="T1675" s="1" t="s">
        <v>42</v>
      </c>
      <c r="U1675" s="1" t="s">
        <v>43</v>
      </c>
      <c r="V1675" s="1" t="s">
        <v>55</v>
      </c>
      <c r="W1675" s="1" t="s">
        <v>56</v>
      </c>
      <c r="X1675" s="1" t="s">
        <v>43</v>
      </c>
      <c r="Y1675" s="2" t="s">
        <v>43</v>
      </c>
      <c r="Z1675" s="1" t="s">
        <v>46</v>
      </c>
      <c r="AA1675" s="1" t="s">
        <v>252</v>
      </c>
    </row>
    <row r="1676" spans="1:27" x14ac:dyDescent="0.25">
      <c r="A1676" s="1" t="s">
        <v>2128</v>
      </c>
      <c r="B1676" s="1" t="s">
        <v>2129</v>
      </c>
      <c r="C1676" s="1" t="s">
        <v>730</v>
      </c>
      <c r="D1676" s="1" t="s">
        <v>731</v>
      </c>
      <c r="E1676" s="1" t="s">
        <v>30</v>
      </c>
      <c r="F1676" s="1" t="s">
        <v>252</v>
      </c>
      <c r="G1676" s="1" t="s">
        <v>2146</v>
      </c>
      <c r="H1676" s="1" t="s">
        <v>2149</v>
      </c>
      <c r="I1676" s="1" t="s">
        <v>7</v>
      </c>
      <c r="J1676" s="1" t="s">
        <v>2148</v>
      </c>
      <c r="K1676" s="1" t="s">
        <v>223</v>
      </c>
      <c r="L1676" s="1" t="s">
        <v>224</v>
      </c>
      <c r="M1676" s="1" t="s">
        <v>37</v>
      </c>
      <c r="N1676" s="2">
        <v>130000</v>
      </c>
      <c r="O1676" s="1" t="s">
        <v>108</v>
      </c>
      <c r="P1676" s="2">
        <v>78000</v>
      </c>
      <c r="Q1676" s="1" t="s">
        <v>83</v>
      </c>
      <c r="R1676" s="1" t="s">
        <v>40</v>
      </c>
      <c r="S1676" s="1" t="s">
        <v>54</v>
      </c>
      <c r="T1676" s="1" t="s">
        <v>42</v>
      </c>
      <c r="U1676" s="1" t="s">
        <v>43</v>
      </c>
      <c r="V1676" s="1" t="s">
        <v>55</v>
      </c>
      <c r="W1676" s="1" t="s">
        <v>56</v>
      </c>
      <c r="X1676" s="1" t="s">
        <v>43</v>
      </c>
      <c r="Y1676" s="2" t="s">
        <v>43</v>
      </c>
      <c r="Z1676" s="1" t="s">
        <v>46</v>
      </c>
      <c r="AA1676" s="1" t="s">
        <v>252</v>
      </c>
    </row>
    <row r="1677" spans="1:27" x14ac:dyDescent="0.25">
      <c r="A1677" s="1" t="s">
        <v>2128</v>
      </c>
      <c r="B1677" s="1" t="s">
        <v>2129</v>
      </c>
      <c r="C1677" s="1" t="s">
        <v>730</v>
      </c>
      <c r="D1677" s="1" t="s">
        <v>731</v>
      </c>
      <c r="E1677" s="1" t="s">
        <v>30</v>
      </c>
      <c r="F1677" s="1" t="s">
        <v>58</v>
      </c>
      <c r="G1677" s="1" t="s">
        <v>3769</v>
      </c>
      <c r="H1677" s="1" t="s">
        <v>3770</v>
      </c>
      <c r="I1677" s="1" t="s">
        <v>7</v>
      </c>
      <c r="J1677" s="1" t="s">
        <v>3771</v>
      </c>
      <c r="K1677" s="1" t="s">
        <v>135</v>
      </c>
      <c r="L1677" s="1" t="s">
        <v>136</v>
      </c>
      <c r="M1677" s="1" t="s">
        <v>3402</v>
      </c>
      <c r="N1677" s="2">
        <v>5765.4</v>
      </c>
      <c r="O1677" s="1" t="s">
        <v>38</v>
      </c>
      <c r="P1677" s="2">
        <v>5765.4</v>
      </c>
      <c r="Q1677" s="1" t="s">
        <v>39</v>
      </c>
      <c r="R1677" s="1" t="s">
        <v>40</v>
      </c>
      <c r="S1677" s="1" t="s">
        <v>54</v>
      </c>
      <c r="T1677" s="1" t="s">
        <v>42</v>
      </c>
      <c r="U1677" s="1" t="s">
        <v>43</v>
      </c>
      <c r="V1677" s="1" t="s">
        <v>55</v>
      </c>
      <c r="W1677" s="1" t="s">
        <v>56</v>
      </c>
      <c r="X1677" s="1" t="s">
        <v>43</v>
      </c>
      <c r="Y1677" s="2" t="s">
        <v>43</v>
      </c>
      <c r="Z1677" s="1" t="s">
        <v>46</v>
      </c>
      <c r="AA1677" s="1" t="s">
        <v>155</v>
      </c>
    </row>
    <row r="1678" spans="1:27" x14ac:dyDescent="0.25">
      <c r="A1678" s="1" t="s">
        <v>2128</v>
      </c>
      <c r="B1678" s="1" t="s">
        <v>2129</v>
      </c>
      <c r="C1678" s="1" t="s">
        <v>730</v>
      </c>
      <c r="D1678" s="1" t="s">
        <v>731</v>
      </c>
      <c r="E1678" s="1" t="s">
        <v>30</v>
      </c>
      <c r="F1678" s="1" t="s">
        <v>903</v>
      </c>
      <c r="G1678" s="1" t="s">
        <v>3772</v>
      </c>
      <c r="H1678" s="1" t="s">
        <v>3773</v>
      </c>
      <c r="I1678" s="1" t="s">
        <v>7</v>
      </c>
      <c r="J1678" s="1" t="s">
        <v>3774</v>
      </c>
      <c r="K1678" s="1" t="s">
        <v>135</v>
      </c>
      <c r="L1678" s="1" t="s">
        <v>136</v>
      </c>
      <c r="M1678" s="1" t="s">
        <v>3402</v>
      </c>
      <c r="N1678" s="2">
        <v>57900</v>
      </c>
      <c r="O1678" s="1" t="s">
        <v>38</v>
      </c>
      <c r="P1678" s="2">
        <v>57900</v>
      </c>
      <c r="Q1678" s="1" t="s">
        <v>2139</v>
      </c>
      <c r="R1678" s="1" t="s">
        <v>40</v>
      </c>
      <c r="S1678" s="1" t="s">
        <v>54</v>
      </c>
      <c r="T1678" s="1" t="s">
        <v>42</v>
      </c>
      <c r="U1678" s="1" t="s">
        <v>43</v>
      </c>
      <c r="V1678" s="1" t="s">
        <v>55</v>
      </c>
      <c r="W1678" s="1" t="s">
        <v>56</v>
      </c>
      <c r="X1678" s="1" t="s">
        <v>43</v>
      </c>
      <c r="Y1678" s="2" t="s">
        <v>43</v>
      </c>
      <c r="Z1678" s="1" t="s">
        <v>46</v>
      </c>
      <c r="AA1678" s="1" t="s">
        <v>273</v>
      </c>
    </row>
    <row r="1679" spans="1:27" x14ac:dyDescent="0.25">
      <c r="A1679" s="1" t="s">
        <v>2128</v>
      </c>
      <c r="B1679" s="1" t="s">
        <v>2129</v>
      </c>
      <c r="C1679" s="1" t="s">
        <v>730</v>
      </c>
      <c r="D1679" s="1" t="s">
        <v>731</v>
      </c>
      <c r="E1679" s="1" t="s">
        <v>30</v>
      </c>
      <c r="F1679" s="1" t="s">
        <v>903</v>
      </c>
      <c r="G1679" s="1" t="s">
        <v>3775</v>
      </c>
      <c r="H1679" s="1" t="s">
        <v>3776</v>
      </c>
      <c r="I1679" s="1" t="s">
        <v>7</v>
      </c>
      <c r="J1679" s="1" t="s">
        <v>3777</v>
      </c>
      <c r="K1679" s="1" t="s">
        <v>135</v>
      </c>
      <c r="L1679" s="1" t="s">
        <v>136</v>
      </c>
      <c r="M1679" s="1" t="s">
        <v>3402</v>
      </c>
      <c r="N1679" s="2">
        <v>69082.5</v>
      </c>
      <c r="O1679" s="1" t="s">
        <v>38</v>
      </c>
      <c r="P1679" s="2">
        <v>69082.5</v>
      </c>
      <c r="Q1679" s="1" t="s">
        <v>2139</v>
      </c>
      <c r="R1679" s="1" t="s">
        <v>40</v>
      </c>
      <c r="S1679" s="1" t="s">
        <v>54</v>
      </c>
      <c r="T1679" s="1" t="s">
        <v>42</v>
      </c>
      <c r="U1679" s="1" t="s">
        <v>43</v>
      </c>
      <c r="V1679" s="1" t="s">
        <v>55</v>
      </c>
      <c r="W1679" s="1" t="s">
        <v>56</v>
      </c>
      <c r="X1679" s="1" t="s">
        <v>43</v>
      </c>
      <c r="Y1679" s="2" t="s">
        <v>43</v>
      </c>
      <c r="Z1679" s="1" t="s">
        <v>46</v>
      </c>
      <c r="AA1679" s="1" t="s">
        <v>273</v>
      </c>
    </row>
    <row r="1680" spans="1:27" x14ac:dyDescent="0.25">
      <c r="A1680" s="1" t="s">
        <v>2128</v>
      </c>
      <c r="B1680" s="1" t="s">
        <v>2129</v>
      </c>
      <c r="C1680" s="1" t="s">
        <v>730</v>
      </c>
      <c r="D1680" s="1" t="s">
        <v>731</v>
      </c>
      <c r="E1680" s="1" t="s">
        <v>30</v>
      </c>
      <c r="F1680" s="1" t="s">
        <v>131</v>
      </c>
      <c r="G1680" s="1" t="s">
        <v>3778</v>
      </c>
      <c r="H1680" s="1" t="s">
        <v>3779</v>
      </c>
      <c r="I1680" s="1" t="s">
        <v>7</v>
      </c>
      <c r="J1680" s="1" t="s">
        <v>3780</v>
      </c>
      <c r="K1680" s="1" t="s">
        <v>135</v>
      </c>
      <c r="L1680" s="1" t="s">
        <v>136</v>
      </c>
      <c r="M1680" s="1" t="s">
        <v>3402</v>
      </c>
      <c r="N1680" s="2">
        <v>45000</v>
      </c>
      <c r="O1680" s="1" t="s">
        <v>38</v>
      </c>
      <c r="P1680" s="2">
        <v>45000</v>
      </c>
      <c r="Q1680" s="1" t="s">
        <v>165</v>
      </c>
      <c r="R1680" s="1" t="s">
        <v>40</v>
      </c>
      <c r="S1680" s="1" t="s">
        <v>54</v>
      </c>
      <c r="T1680" s="1" t="s">
        <v>42</v>
      </c>
      <c r="U1680" s="1" t="s">
        <v>43</v>
      </c>
      <c r="V1680" s="1" t="s">
        <v>55</v>
      </c>
      <c r="W1680" s="1" t="s">
        <v>56</v>
      </c>
      <c r="X1680" s="1" t="s">
        <v>43</v>
      </c>
      <c r="Y1680" s="2" t="s">
        <v>43</v>
      </c>
      <c r="Z1680" s="1" t="s">
        <v>46</v>
      </c>
      <c r="AA1680" s="1" t="s">
        <v>131</v>
      </c>
    </row>
    <row r="1681" spans="1:27" x14ac:dyDescent="0.25">
      <c r="A1681" s="1" t="s">
        <v>2128</v>
      </c>
      <c r="B1681" s="1" t="s">
        <v>2129</v>
      </c>
      <c r="C1681" s="1" t="s">
        <v>730</v>
      </c>
      <c r="D1681" s="1" t="s">
        <v>731</v>
      </c>
      <c r="E1681" s="1" t="s">
        <v>30</v>
      </c>
      <c r="F1681" s="1" t="s">
        <v>265</v>
      </c>
      <c r="G1681" s="1" t="s">
        <v>3781</v>
      </c>
      <c r="H1681" s="1" t="s">
        <v>3782</v>
      </c>
      <c r="I1681" s="1" t="s">
        <v>7</v>
      </c>
      <c r="J1681" s="1" t="s">
        <v>3783</v>
      </c>
      <c r="K1681" s="1" t="s">
        <v>135</v>
      </c>
      <c r="L1681" s="1" t="s">
        <v>136</v>
      </c>
      <c r="M1681" s="1" t="s">
        <v>3402</v>
      </c>
      <c r="N1681" s="2">
        <v>585000</v>
      </c>
      <c r="O1681" s="1" t="s">
        <v>38</v>
      </c>
      <c r="P1681" s="2">
        <v>585000</v>
      </c>
      <c r="Q1681" s="1" t="s">
        <v>83</v>
      </c>
      <c r="R1681" s="1" t="s">
        <v>40</v>
      </c>
      <c r="S1681" s="1" t="s">
        <v>54</v>
      </c>
      <c r="T1681" s="1" t="s">
        <v>42</v>
      </c>
      <c r="U1681" s="1" t="s">
        <v>43</v>
      </c>
      <c r="V1681" s="1" t="s">
        <v>55</v>
      </c>
      <c r="W1681" s="1" t="s">
        <v>56</v>
      </c>
      <c r="X1681" s="1" t="s">
        <v>43</v>
      </c>
      <c r="Y1681" s="2" t="s">
        <v>43</v>
      </c>
      <c r="Z1681" s="1" t="s">
        <v>46</v>
      </c>
      <c r="AA1681" s="1" t="s">
        <v>265</v>
      </c>
    </row>
    <row r="1682" spans="1:27" x14ac:dyDescent="0.25">
      <c r="A1682" s="1" t="s">
        <v>2128</v>
      </c>
      <c r="B1682" s="1" t="s">
        <v>2129</v>
      </c>
      <c r="C1682" s="1" t="s">
        <v>730</v>
      </c>
      <c r="D1682" s="1" t="s">
        <v>731</v>
      </c>
      <c r="E1682" s="1" t="s">
        <v>30</v>
      </c>
      <c r="F1682" s="1" t="s">
        <v>31</v>
      </c>
      <c r="G1682" s="1" t="s">
        <v>4628</v>
      </c>
      <c r="H1682" s="1" t="s">
        <v>4629</v>
      </c>
      <c r="I1682" s="1" t="s">
        <v>7</v>
      </c>
      <c r="J1682" s="1" t="s">
        <v>4630</v>
      </c>
      <c r="K1682" s="1" t="s">
        <v>135</v>
      </c>
      <c r="L1682" s="1" t="s">
        <v>136</v>
      </c>
      <c r="M1682" s="1" t="s">
        <v>4296</v>
      </c>
      <c r="N1682" s="2">
        <v>95200</v>
      </c>
      <c r="O1682" s="1" t="s">
        <v>38</v>
      </c>
      <c r="P1682" s="2">
        <v>95200</v>
      </c>
      <c r="Q1682" s="1" t="s">
        <v>39</v>
      </c>
      <c r="R1682" s="1" t="s">
        <v>40</v>
      </c>
      <c r="S1682" s="1" t="s">
        <v>54</v>
      </c>
      <c r="T1682" s="1" t="s">
        <v>42</v>
      </c>
      <c r="U1682" s="1" t="s">
        <v>43</v>
      </c>
      <c r="V1682" s="1" t="s">
        <v>55</v>
      </c>
      <c r="W1682" s="1" t="s">
        <v>56</v>
      </c>
      <c r="X1682" s="1" t="s">
        <v>43</v>
      </c>
      <c r="Y1682" s="2" t="s">
        <v>43</v>
      </c>
      <c r="Z1682" s="1" t="s">
        <v>46</v>
      </c>
      <c r="AA1682" s="1" t="s">
        <v>58</v>
      </c>
    </row>
    <row r="1683" spans="1:27" x14ac:dyDescent="0.25">
      <c r="A1683" s="1" t="s">
        <v>2128</v>
      </c>
      <c r="B1683" s="1" t="s">
        <v>2129</v>
      </c>
      <c r="C1683" s="1" t="s">
        <v>730</v>
      </c>
      <c r="D1683" s="1" t="s">
        <v>731</v>
      </c>
      <c r="E1683" s="1" t="s">
        <v>30</v>
      </c>
      <c r="F1683" s="1" t="s">
        <v>48</v>
      </c>
      <c r="G1683" s="1" t="s">
        <v>4631</v>
      </c>
      <c r="H1683" s="1" t="s">
        <v>4632</v>
      </c>
      <c r="I1683" s="1" t="s">
        <v>7</v>
      </c>
      <c r="J1683" s="1" t="s">
        <v>4633</v>
      </c>
      <c r="K1683" s="1" t="s">
        <v>135</v>
      </c>
      <c r="L1683" s="1" t="s">
        <v>136</v>
      </c>
      <c r="M1683" s="1" t="s">
        <v>4296</v>
      </c>
      <c r="N1683" s="2">
        <v>376738.4</v>
      </c>
      <c r="O1683" s="1" t="s">
        <v>108</v>
      </c>
      <c r="P1683" s="2">
        <v>360000</v>
      </c>
      <c r="Q1683" s="1" t="s">
        <v>39</v>
      </c>
      <c r="R1683" s="1" t="s">
        <v>40</v>
      </c>
      <c r="S1683" s="1" t="s">
        <v>54</v>
      </c>
      <c r="T1683" s="1" t="s">
        <v>42</v>
      </c>
      <c r="U1683" s="1" t="s">
        <v>43</v>
      </c>
      <c r="V1683" s="1" t="s">
        <v>55</v>
      </c>
      <c r="W1683" s="1" t="s">
        <v>56</v>
      </c>
      <c r="X1683" s="1" t="s">
        <v>43</v>
      </c>
      <c r="Y1683" s="2" t="s">
        <v>43</v>
      </c>
      <c r="Z1683" s="1" t="s">
        <v>46</v>
      </c>
      <c r="AA1683" s="1" t="s">
        <v>58</v>
      </c>
    </row>
    <row r="1684" spans="1:27" x14ac:dyDescent="0.25">
      <c r="A1684" s="1" t="s">
        <v>2128</v>
      </c>
      <c r="B1684" s="1" t="s">
        <v>2129</v>
      </c>
      <c r="C1684" s="1" t="s">
        <v>730</v>
      </c>
      <c r="D1684" s="1" t="s">
        <v>731</v>
      </c>
      <c r="E1684" s="1" t="s">
        <v>30</v>
      </c>
      <c r="F1684" s="1" t="s">
        <v>48</v>
      </c>
      <c r="G1684" s="1" t="s">
        <v>4631</v>
      </c>
      <c r="H1684" s="1" t="s">
        <v>4634</v>
      </c>
      <c r="I1684" s="1" t="s">
        <v>7</v>
      </c>
      <c r="J1684" s="1" t="s">
        <v>4633</v>
      </c>
      <c r="K1684" s="1" t="s">
        <v>135</v>
      </c>
      <c r="L1684" s="1" t="s">
        <v>136</v>
      </c>
      <c r="M1684" s="1" t="s">
        <v>4296</v>
      </c>
      <c r="N1684" s="2">
        <v>376738.4</v>
      </c>
      <c r="O1684" s="1" t="s">
        <v>108</v>
      </c>
      <c r="P1684" s="2">
        <v>16738.400000000001</v>
      </c>
      <c r="Q1684" s="1" t="s">
        <v>39</v>
      </c>
      <c r="R1684" s="1" t="s">
        <v>40</v>
      </c>
      <c r="S1684" s="1" t="s">
        <v>54</v>
      </c>
      <c r="T1684" s="1" t="s">
        <v>42</v>
      </c>
      <c r="U1684" s="1" t="s">
        <v>43</v>
      </c>
      <c r="V1684" s="1" t="s">
        <v>55</v>
      </c>
      <c r="W1684" s="1" t="s">
        <v>56</v>
      </c>
      <c r="X1684" s="1" t="s">
        <v>43</v>
      </c>
      <c r="Y1684" s="2" t="s">
        <v>43</v>
      </c>
      <c r="Z1684" s="1" t="s">
        <v>46</v>
      </c>
      <c r="AA1684" s="1" t="s">
        <v>58</v>
      </c>
    </row>
    <row r="1685" spans="1:27" x14ac:dyDescent="0.25">
      <c r="A1685" s="1" t="s">
        <v>2128</v>
      </c>
      <c r="B1685" s="1" t="s">
        <v>2129</v>
      </c>
      <c r="C1685" s="1" t="s">
        <v>730</v>
      </c>
      <c r="D1685" s="1" t="s">
        <v>731</v>
      </c>
      <c r="E1685" s="1" t="s">
        <v>30</v>
      </c>
      <c r="F1685" s="1" t="s">
        <v>386</v>
      </c>
      <c r="G1685" s="1" t="s">
        <v>4635</v>
      </c>
      <c r="H1685" s="1" t="s">
        <v>4636</v>
      </c>
      <c r="I1685" s="1" t="s">
        <v>7</v>
      </c>
      <c r="J1685" s="1" t="s">
        <v>4637</v>
      </c>
      <c r="K1685" s="1" t="s">
        <v>135</v>
      </c>
      <c r="L1685" s="1" t="s">
        <v>136</v>
      </c>
      <c r="M1685" s="1" t="s">
        <v>4296</v>
      </c>
      <c r="N1685" s="2">
        <v>96250</v>
      </c>
      <c r="O1685" s="1" t="s">
        <v>108</v>
      </c>
      <c r="P1685" s="2">
        <v>11760</v>
      </c>
      <c r="Q1685" s="1" t="s">
        <v>83</v>
      </c>
      <c r="R1685" s="1" t="s">
        <v>40</v>
      </c>
      <c r="S1685" s="1" t="s">
        <v>54</v>
      </c>
      <c r="T1685" s="1" t="s">
        <v>42</v>
      </c>
      <c r="U1685" s="1" t="s">
        <v>43</v>
      </c>
      <c r="V1685" s="1" t="s">
        <v>55</v>
      </c>
      <c r="W1685" s="1" t="s">
        <v>56</v>
      </c>
      <c r="X1685" s="1" t="s">
        <v>43</v>
      </c>
      <c r="Y1685" s="2" t="s">
        <v>43</v>
      </c>
      <c r="Z1685" s="1" t="s">
        <v>46</v>
      </c>
      <c r="AA1685" s="1" t="s">
        <v>145</v>
      </c>
    </row>
    <row r="1686" spans="1:27" x14ac:dyDescent="0.25">
      <c r="A1686" s="1" t="s">
        <v>2128</v>
      </c>
      <c r="B1686" s="1" t="s">
        <v>2129</v>
      </c>
      <c r="C1686" s="1" t="s">
        <v>730</v>
      </c>
      <c r="D1686" s="1" t="s">
        <v>731</v>
      </c>
      <c r="E1686" s="1" t="s">
        <v>30</v>
      </c>
      <c r="F1686" s="1" t="s">
        <v>386</v>
      </c>
      <c r="G1686" s="1" t="s">
        <v>4635</v>
      </c>
      <c r="H1686" s="1" t="s">
        <v>4638</v>
      </c>
      <c r="I1686" s="1" t="s">
        <v>7</v>
      </c>
      <c r="J1686" s="1" t="s">
        <v>4637</v>
      </c>
      <c r="K1686" s="1" t="s">
        <v>135</v>
      </c>
      <c r="L1686" s="1" t="s">
        <v>136</v>
      </c>
      <c r="M1686" s="1" t="s">
        <v>4296</v>
      </c>
      <c r="N1686" s="2">
        <v>96250</v>
      </c>
      <c r="O1686" s="1" t="s">
        <v>108</v>
      </c>
      <c r="P1686" s="2">
        <v>9590</v>
      </c>
      <c r="Q1686" s="1" t="s">
        <v>83</v>
      </c>
      <c r="R1686" s="1" t="s">
        <v>40</v>
      </c>
      <c r="S1686" s="1" t="s">
        <v>54</v>
      </c>
      <c r="T1686" s="1" t="s">
        <v>42</v>
      </c>
      <c r="U1686" s="1" t="s">
        <v>43</v>
      </c>
      <c r="V1686" s="1" t="s">
        <v>55</v>
      </c>
      <c r="W1686" s="1" t="s">
        <v>56</v>
      </c>
      <c r="X1686" s="1" t="s">
        <v>43</v>
      </c>
      <c r="Y1686" s="2" t="s">
        <v>43</v>
      </c>
      <c r="Z1686" s="1" t="s">
        <v>46</v>
      </c>
      <c r="AA1686" s="1" t="s">
        <v>145</v>
      </c>
    </row>
    <row r="1687" spans="1:27" x14ac:dyDescent="0.25">
      <c r="A1687" s="1" t="s">
        <v>2128</v>
      </c>
      <c r="B1687" s="1" t="s">
        <v>2129</v>
      </c>
      <c r="C1687" s="1" t="s">
        <v>730</v>
      </c>
      <c r="D1687" s="1" t="s">
        <v>731</v>
      </c>
      <c r="E1687" s="1" t="s">
        <v>30</v>
      </c>
      <c r="F1687" s="1" t="s">
        <v>386</v>
      </c>
      <c r="G1687" s="1" t="s">
        <v>4635</v>
      </c>
      <c r="H1687" s="1" t="s">
        <v>4639</v>
      </c>
      <c r="I1687" s="1" t="s">
        <v>7</v>
      </c>
      <c r="J1687" s="1" t="s">
        <v>4637</v>
      </c>
      <c r="K1687" s="1" t="s">
        <v>135</v>
      </c>
      <c r="L1687" s="1" t="s">
        <v>136</v>
      </c>
      <c r="M1687" s="1" t="s">
        <v>4296</v>
      </c>
      <c r="N1687" s="2">
        <v>96250</v>
      </c>
      <c r="O1687" s="1" t="s">
        <v>108</v>
      </c>
      <c r="P1687" s="2">
        <v>9590</v>
      </c>
      <c r="Q1687" s="1" t="s">
        <v>83</v>
      </c>
      <c r="R1687" s="1" t="s">
        <v>40</v>
      </c>
      <c r="S1687" s="1" t="s">
        <v>54</v>
      </c>
      <c r="T1687" s="1" t="s">
        <v>42</v>
      </c>
      <c r="U1687" s="1" t="s">
        <v>43</v>
      </c>
      <c r="V1687" s="1" t="s">
        <v>55</v>
      </c>
      <c r="W1687" s="1" t="s">
        <v>56</v>
      </c>
      <c r="X1687" s="1" t="s">
        <v>43</v>
      </c>
      <c r="Y1687" s="2" t="s">
        <v>43</v>
      </c>
      <c r="Z1687" s="1" t="s">
        <v>46</v>
      </c>
      <c r="AA1687" s="1" t="s">
        <v>145</v>
      </c>
    </row>
    <row r="1688" spans="1:27" x14ac:dyDescent="0.25">
      <c r="A1688" s="1" t="s">
        <v>2128</v>
      </c>
      <c r="B1688" s="1" t="s">
        <v>2129</v>
      </c>
      <c r="C1688" s="1" t="s">
        <v>730</v>
      </c>
      <c r="D1688" s="1" t="s">
        <v>731</v>
      </c>
      <c r="E1688" s="1" t="s">
        <v>30</v>
      </c>
      <c r="F1688" s="1" t="s">
        <v>386</v>
      </c>
      <c r="G1688" s="1" t="s">
        <v>4635</v>
      </c>
      <c r="H1688" s="1" t="s">
        <v>4640</v>
      </c>
      <c r="I1688" s="1" t="s">
        <v>7</v>
      </c>
      <c r="J1688" s="1" t="s">
        <v>4637</v>
      </c>
      <c r="K1688" s="1" t="s">
        <v>135</v>
      </c>
      <c r="L1688" s="1" t="s">
        <v>136</v>
      </c>
      <c r="M1688" s="1" t="s">
        <v>4296</v>
      </c>
      <c r="N1688" s="2">
        <v>96250</v>
      </c>
      <c r="O1688" s="1" t="s">
        <v>108</v>
      </c>
      <c r="P1688" s="2">
        <v>26310</v>
      </c>
      <c r="Q1688" s="1" t="s">
        <v>83</v>
      </c>
      <c r="R1688" s="1" t="s">
        <v>40</v>
      </c>
      <c r="S1688" s="1" t="s">
        <v>54</v>
      </c>
      <c r="T1688" s="1" t="s">
        <v>42</v>
      </c>
      <c r="U1688" s="1" t="s">
        <v>43</v>
      </c>
      <c r="V1688" s="1" t="s">
        <v>55</v>
      </c>
      <c r="W1688" s="1" t="s">
        <v>56</v>
      </c>
      <c r="X1688" s="1" t="s">
        <v>43</v>
      </c>
      <c r="Y1688" s="2" t="s">
        <v>43</v>
      </c>
      <c r="Z1688" s="1" t="s">
        <v>46</v>
      </c>
      <c r="AA1688" s="1" t="s">
        <v>145</v>
      </c>
    </row>
    <row r="1689" spans="1:27" x14ac:dyDescent="0.25">
      <c r="A1689" s="1" t="s">
        <v>2128</v>
      </c>
      <c r="B1689" s="1" t="s">
        <v>2129</v>
      </c>
      <c r="C1689" s="1" t="s">
        <v>730</v>
      </c>
      <c r="D1689" s="1" t="s">
        <v>731</v>
      </c>
      <c r="E1689" s="1" t="s">
        <v>30</v>
      </c>
      <c r="F1689" s="1" t="s">
        <v>386</v>
      </c>
      <c r="G1689" s="1" t="s">
        <v>4635</v>
      </c>
      <c r="H1689" s="1" t="s">
        <v>4641</v>
      </c>
      <c r="I1689" s="1" t="s">
        <v>7</v>
      </c>
      <c r="J1689" s="1" t="s">
        <v>4637</v>
      </c>
      <c r="K1689" s="1" t="s">
        <v>135</v>
      </c>
      <c r="L1689" s="1" t="s">
        <v>136</v>
      </c>
      <c r="M1689" s="1" t="s">
        <v>4296</v>
      </c>
      <c r="N1689" s="2">
        <v>96250</v>
      </c>
      <c r="O1689" s="1" t="s">
        <v>108</v>
      </c>
      <c r="P1689" s="2">
        <v>39000</v>
      </c>
      <c r="Q1689" s="1" t="s">
        <v>83</v>
      </c>
      <c r="R1689" s="1" t="s">
        <v>40</v>
      </c>
      <c r="S1689" s="1" t="s">
        <v>54</v>
      </c>
      <c r="T1689" s="1" t="s">
        <v>42</v>
      </c>
      <c r="U1689" s="1" t="s">
        <v>43</v>
      </c>
      <c r="V1689" s="1" t="s">
        <v>55</v>
      </c>
      <c r="W1689" s="1" t="s">
        <v>56</v>
      </c>
      <c r="X1689" s="1" t="s">
        <v>43</v>
      </c>
      <c r="Y1689" s="2" t="s">
        <v>43</v>
      </c>
      <c r="Z1689" s="1" t="s">
        <v>46</v>
      </c>
      <c r="AA1689" s="1" t="s">
        <v>145</v>
      </c>
    </row>
    <row r="1690" spans="1:27" x14ac:dyDescent="0.25">
      <c r="A1690" s="1" t="s">
        <v>2128</v>
      </c>
      <c r="B1690" s="1" t="s">
        <v>2129</v>
      </c>
      <c r="C1690" s="1" t="s">
        <v>730</v>
      </c>
      <c r="D1690" s="1" t="s">
        <v>731</v>
      </c>
      <c r="E1690" s="1" t="s">
        <v>30</v>
      </c>
      <c r="F1690" s="1" t="s">
        <v>47</v>
      </c>
      <c r="G1690" s="1" t="s">
        <v>4642</v>
      </c>
      <c r="H1690" s="1" t="s">
        <v>4643</v>
      </c>
      <c r="I1690" s="1" t="s">
        <v>7</v>
      </c>
      <c r="J1690" s="1" t="s">
        <v>4644</v>
      </c>
      <c r="K1690" s="1" t="s">
        <v>135</v>
      </c>
      <c r="L1690" s="1" t="s">
        <v>136</v>
      </c>
      <c r="M1690" s="1" t="s">
        <v>4296</v>
      </c>
      <c r="N1690" s="2">
        <v>208000</v>
      </c>
      <c r="O1690" s="1" t="s">
        <v>38</v>
      </c>
      <c r="P1690" s="2">
        <v>208000</v>
      </c>
      <c r="Q1690" s="1" t="s">
        <v>83</v>
      </c>
      <c r="R1690" s="1" t="s">
        <v>40</v>
      </c>
      <c r="S1690" s="1" t="s">
        <v>54</v>
      </c>
      <c r="T1690" s="1" t="s">
        <v>42</v>
      </c>
      <c r="U1690" s="1" t="s">
        <v>43</v>
      </c>
      <c r="V1690" s="1" t="s">
        <v>55</v>
      </c>
      <c r="W1690" s="1" t="s">
        <v>56</v>
      </c>
      <c r="X1690" s="1" t="s">
        <v>43</v>
      </c>
      <c r="Y1690" s="2" t="s">
        <v>43</v>
      </c>
      <c r="Z1690" s="1" t="s">
        <v>46</v>
      </c>
      <c r="AA1690" s="1" t="s">
        <v>109</v>
      </c>
    </row>
    <row r="1691" spans="1:27" x14ac:dyDescent="0.25">
      <c r="A1691" s="1" t="s">
        <v>2128</v>
      </c>
      <c r="B1691" s="1" t="s">
        <v>2129</v>
      </c>
      <c r="C1691" s="1" t="s">
        <v>730</v>
      </c>
      <c r="D1691" s="1" t="s">
        <v>731</v>
      </c>
      <c r="E1691" s="1" t="s">
        <v>30</v>
      </c>
      <c r="F1691" s="1" t="s">
        <v>95</v>
      </c>
      <c r="G1691" s="1" t="s">
        <v>4645</v>
      </c>
      <c r="H1691" s="1" t="s">
        <v>4646</v>
      </c>
      <c r="I1691" s="1" t="s">
        <v>7</v>
      </c>
      <c r="J1691" s="1" t="s">
        <v>4647</v>
      </c>
      <c r="K1691" s="1" t="s">
        <v>135</v>
      </c>
      <c r="L1691" s="1" t="s">
        <v>136</v>
      </c>
      <c r="M1691" s="1" t="s">
        <v>4296</v>
      </c>
      <c r="N1691" s="2">
        <v>1728000</v>
      </c>
      <c r="O1691" s="1" t="s">
        <v>38</v>
      </c>
      <c r="P1691" s="2">
        <v>1728000</v>
      </c>
      <c r="Q1691" s="1" t="s">
        <v>83</v>
      </c>
      <c r="R1691" s="1" t="s">
        <v>40</v>
      </c>
      <c r="S1691" s="1" t="s">
        <v>54</v>
      </c>
      <c r="T1691" s="1" t="s">
        <v>42</v>
      </c>
      <c r="U1691" s="1" t="s">
        <v>43</v>
      </c>
      <c r="V1691" s="1" t="s">
        <v>55</v>
      </c>
      <c r="W1691" s="1" t="s">
        <v>56</v>
      </c>
      <c r="X1691" s="1" t="s">
        <v>43</v>
      </c>
      <c r="Y1691" s="2" t="s">
        <v>43</v>
      </c>
      <c r="Z1691" s="1" t="s">
        <v>46</v>
      </c>
      <c r="AA1691" s="1" t="s">
        <v>69</v>
      </c>
    </row>
    <row r="1692" spans="1:27" x14ac:dyDescent="0.25">
      <c r="A1692" s="1" t="s">
        <v>2128</v>
      </c>
      <c r="B1692" s="1" t="s">
        <v>2129</v>
      </c>
      <c r="C1692" s="1" t="s">
        <v>730</v>
      </c>
      <c r="D1692" s="1" t="s">
        <v>731</v>
      </c>
      <c r="E1692" s="1" t="s">
        <v>30</v>
      </c>
      <c r="F1692" s="1" t="s">
        <v>47</v>
      </c>
      <c r="G1692" s="1" t="s">
        <v>5713</v>
      </c>
      <c r="H1692" s="1" t="s">
        <v>5714</v>
      </c>
      <c r="I1692" s="1" t="s">
        <v>7</v>
      </c>
      <c r="J1692" s="1" t="s">
        <v>5715</v>
      </c>
      <c r="K1692" s="1" t="s">
        <v>2833</v>
      </c>
      <c r="L1692" s="1" t="s">
        <v>2834</v>
      </c>
      <c r="M1692" s="1" t="s">
        <v>5053</v>
      </c>
      <c r="N1692" s="2">
        <v>55000</v>
      </c>
      <c r="O1692" s="1" t="s">
        <v>38</v>
      </c>
      <c r="P1692" s="2">
        <v>55000</v>
      </c>
      <c r="Q1692" s="1" t="s">
        <v>83</v>
      </c>
      <c r="R1692" s="1" t="s">
        <v>40</v>
      </c>
      <c r="S1692" s="1" t="s">
        <v>54</v>
      </c>
      <c r="T1692" s="1" t="s">
        <v>42</v>
      </c>
      <c r="U1692" s="1" t="s">
        <v>43</v>
      </c>
      <c r="V1692" s="1" t="s">
        <v>55</v>
      </c>
      <c r="W1692" s="1" t="s">
        <v>56</v>
      </c>
      <c r="X1692" s="1" t="s">
        <v>43</v>
      </c>
      <c r="Y1692" s="2" t="s">
        <v>43</v>
      </c>
      <c r="Z1692" s="1" t="s">
        <v>46</v>
      </c>
      <c r="AA1692" s="1" t="s">
        <v>47</v>
      </c>
    </row>
    <row r="1693" spans="1:27" x14ac:dyDescent="0.25">
      <c r="A1693" s="1" t="s">
        <v>2128</v>
      </c>
      <c r="B1693" s="1" t="s">
        <v>2129</v>
      </c>
      <c r="C1693" s="1" t="s">
        <v>730</v>
      </c>
      <c r="D1693" s="1" t="s">
        <v>731</v>
      </c>
      <c r="E1693" s="1" t="s">
        <v>30</v>
      </c>
      <c r="F1693" s="1" t="s">
        <v>57</v>
      </c>
      <c r="G1693" s="1" t="s">
        <v>6271</v>
      </c>
      <c r="H1693" s="1" t="s">
        <v>6272</v>
      </c>
      <c r="I1693" s="1" t="s">
        <v>7</v>
      </c>
      <c r="J1693" s="1" t="s">
        <v>6273</v>
      </c>
      <c r="K1693" s="1" t="s">
        <v>135</v>
      </c>
      <c r="L1693" s="1" t="s">
        <v>136</v>
      </c>
      <c r="M1693" s="1" t="s">
        <v>5928</v>
      </c>
      <c r="N1693" s="2">
        <v>24000</v>
      </c>
      <c r="O1693" s="1" t="s">
        <v>38</v>
      </c>
      <c r="P1693" s="2">
        <v>24000</v>
      </c>
      <c r="Q1693" s="1" t="s">
        <v>2139</v>
      </c>
      <c r="R1693" s="1" t="s">
        <v>40</v>
      </c>
      <c r="S1693" s="1" t="s">
        <v>54</v>
      </c>
      <c r="T1693" s="1" t="s">
        <v>42</v>
      </c>
      <c r="U1693" s="1" t="s">
        <v>43</v>
      </c>
      <c r="V1693" s="1" t="s">
        <v>55</v>
      </c>
      <c r="W1693" s="1" t="s">
        <v>56</v>
      </c>
      <c r="X1693" s="1" t="s">
        <v>43</v>
      </c>
      <c r="Y1693" s="2" t="s">
        <v>43</v>
      </c>
      <c r="Z1693" s="1" t="s">
        <v>46</v>
      </c>
      <c r="AA1693" s="1" t="s">
        <v>273</v>
      </c>
    </row>
    <row r="1694" spans="1:27" x14ac:dyDescent="0.25">
      <c r="A1694" s="1" t="s">
        <v>998</v>
      </c>
      <c r="B1694" s="1" t="s">
        <v>999</v>
      </c>
      <c r="C1694" s="1" t="s">
        <v>730</v>
      </c>
      <c r="D1694" s="1" t="s">
        <v>731</v>
      </c>
      <c r="E1694" s="1" t="s">
        <v>30</v>
      </c>
      <c r="F1694" s="1" t="s">
        <v>141</v>
      </c>
      <c r="G1694" s="1" t="s">
        <v>1000</v>
      </c>
      <c r="H1694" s="1" t="s">
        <v>1001</v>
      </c>
      <c r="I1694" s="1" t="s">
        <v>7</v>
      </c>
      <c r="J1694" s="1" t="s">
        <v>1002</v>
      </c>
      <c r="K1694" s="1" t="s">
        <v>648</v>
      </c>
      <c r="L1694" s="1" t="s">
        <v>649</v>
      </c>
      <c r="M1694" s="1" t="s">
        <v>37</v>
      </c>
      <c r="N1694" s="2">
        <v>153544.26999999999</v>
      </c>
      <c r="O1694" s="1" t="s">
        <v>38</v>
      </c>
      <c r="P1694" s="2">
        <v>153544.26999999999</v>
      </c>
      <c r="Q1694" s="1" t="s">
        <v>83</v>
      </c>
      <c r="R1694" s="1" t="s">
        <v>40</v>
      </c>
      <c r="S1694" s="1" t="s">
        <v>41</v>
      </c>
      <c r="T1694" s="1" t="s">
        <v>42</v>
      </c>
      <c r="U1694" s="1" t="s">
        <v>43</v>
      </c>
      <c r="V1694" s="1" t="s">
        <v>44</v>
      </c>
      <c r="W1694" s="1" t="s">
        <v>45</v>
      </c>
      <c r="X1694" s="1" t="s">
        <v>43</v>
      </c>
      <c r="Y1694" s="2" t="s">
        <v>43</v>
      </c>
      <c r="Z1694" s="1" t="s">
        <v>46</v>
      </c>
      <c r="AA1694" s="1" t="s">
        <v>149</v>
      </c>
    </row>
    <row r="1695" spans="1:27" x14ac:dyDescent="0.25">
      <c r="A1695" s="1" t="s">
        <v>998</v>
      </c>
      <c r="B1695" s="1" t="s">
        <v>999</v>
      </c>
      <c r="C1695" s="1" t="s">
        <v>730</v>
      </c>
      <c r="D1695" s="1" t="s">
        <v>731</v>
      </c>
      <c r="E1695" s="1" t="s">
        <v>30</v>
      </c>
      <c r="F1695" s="1" t="s">
        <v>145</v>
      </c>
      <c r="G1695" s="1" t="s">
        <v>1003</v>
      </c>
      <c r="H1695" s="1" t="s">
        <v>1004</v>
      </c>
      <c r="I1695" s="1" t="s">
        <v>7</v>
      </c>
      <c r="J1695" s="1" t="s">
        <v>1005</v>
      </c>
      <c r="K1695" s="1" t="s">
        <v>546</v>
      </c>
      <c r="L1695" s="1" t="s">
        <v>547</v>
      </c>
      <c r="M1695" s="1" t="s">
        <v>37</v>
      </c>
      <c r="N1695" s="2">
        <v>120000</v>
      </c>
      <c r="O1695" s="1" t="s">
        <v>38</v>
      </c>
      <c r="P1695" s="2">
        <v>120000</v>
      </c>
      <c r="Q1695" s="1" t="s">
        <v>165</v>
      </c>
      <c r="R1695" s="1" t="s">
        <v>40</v>
      </c>
      <c r="S1695" s="1" t="s">
        <v>54</v>
      </c>
      <c r="T1695" s="1" t="s">
        <v>42</v>
      </c>
      <c r="U1695" s="1" t="s">
        <v>43</v>
      </c>
      <c r="V1695" s="1" t="s">
        <v>55</v>
      </c>
      <c r="W1695" s="1" t="s">
        <v>56</v>
      </c>
      <c r="X1695" s="1" t="s">
        <v>43</v>
      </c>
      <c r="Y1695" s="2" t="s">
        <v>43</v>
      </c>
      <c r="Z1695" s="1" t="s">
        <v>46</v>
      </c>
      <c r="AA1695" s="1" t="s">
        <v>145</v>
      </c>
    </row>
    <row r="1696" spans="1:27" x14ac:dyDescent="0.25">
      <c r="A1696" s="1" t="s">
        <v>998</v>
      </c>
      <c r="B1696" s="1" t="s">
        <v>999</v>
      </c>
      <c r="C1696" s="1" t="s">
        <v>730</v>
      </c>
      <c r="D1696" s="1" t="s">
        <v>731</v>
      </c>
      <c r="E1696" s="1" t="s">
        <v>30</v>
      </c>
      <c r="F1696" s="1" t="s">
        <v>145</v>
      </c>
      <c r="G1696" s="1" t="s">
        <v>1006</v>
      </c>
      <c r="H1696" s="1" t="s">
        <v>1007</v>
      </c>
      <c r="I1696" s="1" t="s">
        <v>7</v>
      </c>
      <c r="J1696" s="1" t="s">
        <v>1008</v>
      </c>
      <c r="K1696" s="1" t="s">
        <v>546</v>
      </c>
      <c r="L1696" s="1" t="s">
        <v>547</v>
      </c>
      <c r="M1696" s="1" t="s">
        <v>37</v>
      </c>
      <c r="N1696" s="2">
        <v>180000</v>
      </c>
      <c r="O1696" s="1" t="s">
        <v>38</v>
      </c>
      <c r="P1696" s="2">
        <v>180000</v>
      </c>
      <c r="Q1696" s="1" t="s">
        <v>165</v>
      </c>
      <c r="R1696" s="1" t="s">
        <v>40</v>
      </c>
      <c r="S1696" s="1" t="s">
        <v>54</v>
      </c>
      <c r="T1696" s="1" t="s">
        <v>42</v>
      </c>
      <c r="U1696" s="1" t="s">
        <v>43</v>
      </c>
      <c r="V1696" s="1" t="s">
        <v>55</v>
      </c>
      <c r="W1696" s="1" t="s">
        <v>56</v>
      </c>
      <c r="X1696" s="1" t="s">
        <v>43</v>
      </c>
      <c r="Y1696" s="2" t="s">
        <v>43</v>
      </c>
      <c r="Z1696" s="1" t="s">
        <v>46</v>
      </c>
      <c r="AA1696" s="1" t="s">
        <v>145</v>
      </c>
    </row>
    <row r="1697" spans="1:27" x14ac:dyDescent="0.25">
      <c r="A1697" s="1" t="s">
        <v>998</v>
      </c>
      <c r="B1697" s="1" t="s">
        <v>999</v>
      </c>
      <c r="C1697" s="1" t="s">
        <v>730</v>
      </c>
      <c r="D1697" s="1" t="s">
        <v>731</v>
      </c>
      <c r="E1697" s="1" t="s">
        <v>30</v>
      </c>
      <c r="F1697" s="1" t="s">
        <v>149</v>
      </c>
      <c r="G1697" s="1" t="s">
        <v>1009</v>
      </c>
      <c r="H1697" s="1" t="s">
        <v>1010</v>
      </c>
      <c r="I1697" s="1" t="s">
        <v>7</v>
      </c>
      <c r="J1697" s="1" t="s">
        <v>1011</v>
      </c>
      <c r="K1697" s="1" t="s">
        <v>73</v>
      </c>
      <c r="L1697" s="1" t="s">
        <v>74</v>
      </c>
      <c r="M1697" s="1" t="s">
        <v>37</v>
      </c>
      <c r="N1697" s="2">
        <v>220002.3</v>
      </c>
      <c r="O1697" s="1" t="s">
        <v>38</v>
      </c>
      <c r="P1697" s="2">
        <v>220002.3</v>
      </c>
      <c r="Q1697" s="1" t="s">
        <v>83</v>
      </c>
      <c r="R1697" s="1" t="s">
        <v>40</v>
      </c>
      <c r="S1697" s="1" t="s">
        <v>54</v>
      </c>
      <c r="T1697" s="1" t="s">
        <v>42</v>
      </c>
      <c r="U1697" s="1" t="s">
        <v>43</v>
      </c>
      <c r="V1697" s="1" t="s">
        <v>55</v>
      </c>
      <c r="W1697" s="1" t="s">
        <v>56</v>
      </c>
      <c r="X1697" s="1" t="s">
        <v>43</v>
      </c>
      <c r="Y1697" s="2" t="s">
        <v>43</v>
      </c>
      <c r="Z1697" s="1" t="s">
        <v>46</v>
      </c>
      <c r="AA1697" s="1" t="s">
        <v>58</v>
      </c>
    </row>
    <row r="1698" spans="1:27" x14ac:dyDescent="0.25">
      <c r="A1698" s="1" t="s">
        <v>998</v>
      </c>
      <c r="B1698" s="1" t="s">
        <v>999</v>
      </c>
      <c r="C1698" s="1" t="s">
        <v>730</v>
      </c>
      <c r="D1698" s="1" t="s">
        <v>731</v>
      </c>
      <c r="E1698" s="1" t="s">
        <v>30</v>
      </c>
      <c r="F1698" s="1" t="s">
        <v>155</v>
      </c>
      <c r="G1698" s="1" t="s">
        <v>1012</v>
      </c>
      <c r="H1698" s="1" t="s">
        <v>1013</v>
      </c>
      <c r="I1698" s="1" t="s">
        <v>7</v>
      </c>
      <c r="J1698" s="1" t="s">
        <v>1014</v>
      </c>
      <c r="K1698" s="1" t="s">
        <v>1015</v>
      </c>
      <c r="L1698" s="1" t="s">
        <v>1016</v>
      </c>
      <c r="M1698" s="1" t="s">
        <v>37</v>
      </c>
      <c r="N1698" s="2">
        <v>76464.02</v>
      </c>
      <c r="O1698" s="1" t="s">
        <v>38</v>
      </c>
      <c r="P1698" s="2">
        <v>76464.02</v>
      </c>
      <c r="Q1698" s="1" t="s">
        <v>165</v>
      </c>
      <c r="R1698" s="1" t="s">
        <v>40</v>
      </c>
      <c r="S1698" s="1" t="s">
        <v>54</v>
      </c>
      <c r="T1698" s="1" t="s">
        <v>42</v>
      </c>
      <c r="U1698" s="1" t="s">
        <v>43</v>
      </c>
      <c r="V1698" s="1" t="s">
        <v>55</v>
      </c>
      <c r="W1698" s="1" t="s">
        <v>56</v>
      </c>
      <c r="X1698" s="1" t="s">
        <v>43</v>
      </c>
      <c r="Y1698" s="2" t="s">
        <v>43</v>
      </c>
      <c r="Z1698" s="1" t="s">
        <v>46</v>
      </c>
      <c r="AA1698" s="1" t="s">
        <v>155</v>
      </c>
    </row>
    <row r="1699" spans="1:27" x14ac:dyDescent="0.25">
      <c r="A1699" s="1" t="s">
        <v>998</v>
      </c>
      <c r="B1699" s="1" t="s">
        <v>999</v>
      </c>
      <c r="C1699" s="1" t="s">
        <v>730</v>
      </c>
      <c r="D1699" s="1" t="s">
        <v>731</v>
      </c>
      <c r="E1699" s="1" t="s">
        <v>30</v>
      </c>
      <c r="F1699" s="1" t="s">
        <v>273</v>
      </c>
      <c r="G1699" s="1" t="s">
        <v>1017</v>
      </c>
      <c r="H1699" s="1" t="s">
        <v>1018</v>
      </c>
      <c r="I1699" s="1" t="s">
        <v>7</v>
      </c>
      <c r="J1699" s="1" t="s">
        <v>1019</v>
      </c>
      <c r="K1699" s="1" t="s">
        <v>648</v>
      </c>
      <c r="L1699" s="1" t="s">
        <v>649</v>
      </c>
      <c r="M1699" s="1" t="s">
        <v>37</v>
      </c>
      <c r="N1699" s="2">
        <v>166484.67000000001</v>
      </c>
      <c r="O1699" s="1" t="s">
        <v>38</v>
      </c>
      <c r="P1699" s="2">
        <v>166484.67000000001</v>
      </c>
      <c r="Q1699" s="1" t="s">
        <v>83</v>
      </c>
      <c r="R1699" s="1" t="s">
        <v>40</v>
      </c>
      <c r="S1699" s="1" t="s">
        <v>41</v>
      </c>
      <c r="T1699" s="1" t="s">
        <v>42</v>
      </c>
      <c r="U1699" s="1" t="s">
        <v>43</v>
      </c>
      <c r="V1699" s="1" t="s">
        <v>44</v>
      </c>
      <c r="W1699" s="1" t="s">
        <v>45</v>
      </c>
      <c r="X1699" s="1" t="s">
        <v>43</v>
      </c>
      <c r="Y1699" s="2" t="s">
        <v>43</v>
      </c>
      <c r="Z1699" s="1" t="s">
        <v>46</v>
      </c>
      <c r="AA1699" s="1" t="s">
        <v>109</v>
      </c>
    </row>
    <row r="1700" spans="1:27" x14ac:dyDescent="0.25">
      <c r="A1700" s="1" t="s">
        <v>998</v>
      </c>
      <c r="B1700" s="1" t="s">
        <v>999</v>
      </c>
      <c r="C1700" s="1" t="s">
        <v>730</v>
      </c>
      <c r="D1700" s="1" t="s">
        <v>731</v>
      </c>
      <c r="E1700" s="1" t="s">
        <v>30</v>
      </c>
      <c r="F1700" s="1" t="s">
        <v>228</v>
      </c>
      <c r="G1700" s="1" t="s">
        <v>1020</v>
      </c>
      <c r="H1700" s="1" t="s">
        <v>1021</v>
      </c>
      <c r="I1700" s="1" t="s">
        <v>7</v>
      </c>
      <c r="J1700" s="1" t="s">
        <v>1022</v>
      </c>
      <c r="K1700" s="1" t="s">
        <v>135</v>
      </c>
      <c r="L1700" s="1" t="s">
        <v>136</v>
      </c>
      <c r="M1700" s="1" t="s">
        <v>37</v>
      </c>
      <c r="N1700" s="2">
        <v>916200</v>
      </c>
      <c r="O1700" s="1" t="s">
        <v>38</v>
      </c>
      <c r="P1700" s="2">
        <v>916200</v>
      </c>
      <c r="Q1700" s="1" t="s">
        <v>83</v>
      </c>
      <c r="R1700" s="1" t="s">
        <v>40</v>
      </c>
      <c r="S1700" s="1" t="s">
        <v>54</v>
      </c>
      <c r="T1700" s="1" t="s">
        <v>42</v>
      </c>
      <c r="U1700" s="1" t="s">
        <v>43</v>
      </c>
      <c r="V1700" s="1" t="s">
        <v>55</v>
      </c>
      <c r="W1700" s="1" t="s">
        <v>56</v>
      </c>
      <c r="X1700" s="1" t="s">
        <v>43</v>
      </c>
      <c r="Y1700" s="2" t="s">
        <v>43</v>
      </c>
      <c r="Z1700" s="1" t="s">
        <v>46</v>
      </c>
      <c r="AA1700" s="1" t="s">
        <v>252</v>
      </c>
    </row>
    <row r="1701" spans="1:27" x14ac:dyDescent="0.25">
      <c r="A1701" s="1" t="s">
        <v>998</v>
      </c>
      <c r="B1701" s="1" t="s">
        <v>999</v>
      </c>
      <c r="C1701" s="1" t="s">
        <v>730</v>
      </c>
      <c r="D1701" s="1" t="s">
        <v>731</v>
      </c>
      <c r="E1701" s="1" t="s">
        <v>30</v>
      </c>
      <c r="F1701" s="1" t="s">
        <v>76</v>
      </c>
      <c r="G1701" s="1" t="s">
        <v>1023</v>
      </c>
      <c r="H1701" s="1" t="s">
        <v>1024</v>
      </c>
      <c r="I1701" s="1" t="s">
        <v>7</v>
      </c>
      <c r="J1701" s="1" t="s">
        <v>1025</v>
      </c>
      <c r="K1701" s="1" t="s">
        <v>473</v>
      </c>
      <c r="L1701" s="1" t="s">
        <v>474</v>
      </c>
      <c r="M1701" s="1" t="s">
        <v>37</v>
      </c>
      <c r="N1701" s="2">
        <v>140000</v>
      </c>
      <c r="O1701" s="1" t="s">
        <v>38</v>
      </c>
      <c r="P1701" s="2">
        <v>140000</v>
      </c>
      <c r="Q1701" s="1" t="s">
        <v>165</v>
      </c>
      <c r="R1701" s="1" t="s">
        <v>40</v>
      </c>
      <c r="S1701" s="1" t="s">
        <v>54</v>
      </c>
      <c r="T1701" s="1" t="s">
        <v>42</v>
      </c>
      <c r="U1701" s="1" t="s">
        <v>43</v>
      </c>
      <c r="V1701" s="1" t="s">
        <v>55</v>
      </c>
      <c r="W1701" s="1" t="s">
        <v>56</v>
      </c>
      <c r="X1701" s="1" t="s">
        <v>43</v>
      </c>
      <c r="Y1701" s="2" t="s">
        <v>43</v>
      </c>
      <c r="Z1701" s="1" t="s">
        <v>46</v>
      </c>
      <c r="AA1701" s="1" t="s">
        <v>76</v>
      </c>
    </row>
    <row r="1702" spans="1:27" x14ac:dyDescent="0.25">
      <c r="A1702" s="1" t="s">
        <v>998</v>
      </c>
      <c r="B1702" s="1" t="s">
        <v>999</v>
      </c>
      <c r="C1702" s="1" t="s">
        <v>730</v>
      </c>
      <c r="D1702" s="1" t="s">
        <v>731</v>
      </c>
      <c r="E1702" s="1" t="s">
        <v>30</v>
      </c>
      <c r="F1702" s="1" t="s">
        <v>265</v>
      </c>
      <c r="G1702" s="1" t="s">
        <v>1026</v>
      </c>
      <c r="H1702" s="1" t="s">
        <v>1027</v>
      </c>
      <c r="I1702" s="1" t="s">
        <v>7</v>
      </c>
      <c r="J1702" s="1" t="s">
        <v>1028</v>
      </c>
      <c r="K1702" s="1" t="s">
        <v>250</v>
      </c>
      <c r="L1702" s="1" t="s">
        <v>251</v>
      </c>
      <c r="M1702" s="1" t="s">
        <v>37</v>
      </c>
      <c r="N1702" s="2">
        <v>120000</v>
      </c>
      <c r="O1702" s="1" t="s">
        <v>38</v>
      </c>
      <c r="P1702" s="2">
        <v>120000</v>
      </c>
      <c r="Q1702" s="1" t="s">
        <v>83</v>
      </c>
      <c r="R1702" s="1" t="s">
        <v>40</v>
      </c>
      <c r="S1702" s="1" t="s">
        <v>54</v>
      </c>
      <c r="T1702" s="1" t="s">
        <v>42</v>
      </c>
      <c r="U1702" s="1" t="s">
        <v>43</v>
      </c>
      <c r="V1702" s="1" t="s">
        <v>55</v>
      </c>
      <c r="W1702" s="1" t="s">
        <v>56</v>
      </c>
      <c r="X1702" s="1" t="s">
        <v>43</v>
      </c>
      <c r="Y1702" s="2" t="s">
        <v>43</v>
      </c>
      <c r="Z1702" s="1" t="s">
        <v>46</v>
      </c>
      <c r="AA1702" s="1" t="s">
        <v>183</v>
      </c>
    </row>
    <row r="1703" spans="1:27" x14ac:dyDescent="0.25">
      <c r="A1703" s="1" t="s">
        <v>998</v>
      </c>
      <c r="B1703" s="1" t="s">
        <v>999</v>
      </c>
      <c r="C1703" s="1" t="s">
        <v>730</v>
      </c>
      <c r="D1703" s="1" t="s">
        <v>731</v>
      </c>
      <c r="E1703" s="1" t="s">
        <v>30</v>
      </c>
      <c r="F1703" s="1" t="s">
        <v>289</v>
      </c>
      <c r="G1703" s="1" t="s">
        <v>1029</v>
      </c>
      <c r="H1703" s="1" t="s">
        <v>1030</v>
      </c>
      <c r="I1703" s="1" t="s">
        <v>7</v>
      </c>
      <c r="J1703" s="1" t="s">
        <v>1031</v>
      </c>
      <c r="K1703" s="1" t="s">
        <v>648</v>
      </c>
      <c r="L1703" s="1" t="s">
        <v>649</v>
      </c>
      <c r="M1703" s="1" t="s">
        <v>37</v>
      </c>
      <c r="N1703" s="2">
        <v>360716.79</v>
      </c>
      <c r="O1703" s="1" t="s">
        <v>38</v>
      </c>
      <c r="P1703" s="2">
        <v>360716.79</v>
      </c>
      <c r="Q1703" s="1" t="s">
        <v>83</v>
      </c>
      <c r="R1703" s="1" t="s">
        <v>40</v>
      </c>
      <c r="S1703" s="1" t="s">
        <v>41</v>
      </c>
      <c r="T1703" s="1" t="s">
        <v>42</v>
      </c>
      <c r="U1703" s="1" t="s">
        <v>43</v>
      </c>
      <c r="V1703" s="1" t="s">
        <v>44</v>
      </c>
      <c r="W1703" s="1" t="s">
        <v>45</v>
      </c>
      <c r="X1703" s="1" t="s">
        <v>43</v>
      </c>
      <c r="Y1703" s="2" t="s">
        <v>43</v>
      </c>
      <c r="Z1703" s="1" t="s">
        <v>46</v>
      </c>
      <c r="AA1703" s="1" t="s">
        <v>289</v>
      </c>
    </row>
    <row r="1704" spans="1:27" x14ac:dyDescent="0.25">
      <c r="A1704" s="1" t="s">
        <v>998</v>
      </c>
      <c r="B1704" s="1" t="s">
        <v>999</v>
      </c>
      <c r="C1704" s="1" t="s">
        <v>730</v>
      </c>
      <c r="D1704" s="1" t="s">
        <v>731</v>
      </c>
      <c r="E1704" s="1" t="s">
        <v>30</v>
      </c>
      <c r="F1704" s="1" t="s">
        <v>975</v>
      </c>
      <c r="G1704" s="1" t="s">
        <v>3605</v>
      </c>
      <c r="H1704" s="1" t="s">
        <v>3606</v>
      </c>
      <c r="I1704" s="1" t="s">
        <v>7</v>
      </c>
      <c r="J1704" s="1" t="s">
        <v>3607</v>
      </c>
      <c r="K1704" s="1" t="s">
        <v>1042</v>
      </c>
      <c r="L1704" s="1" t="s">
        <v>1043</v>
      </c>
      <c r="M1704" s="1" t="s">
        <v>3402</v>
      </c>
      <c r="N1704" s="2">
        <v>214000</v>
      </c>
      <c r="O1704" s="1" t="s">
        <v>38</v>
      </c>
      <c r="P1704" s="2">
        <v>214000</v>
      </c>
      <c r="Q1704" s="1" t="s">
        <v>83</v>
      </c>
      <c r="R1704" s="1" t="s">
        <v>40</v>
      </c>
      <c r="S1704" s="1" t="s">
        <v>54</v>
      </c>
      <c r="T1704" s="1" t="s">
        <v>42</v>
      </c>
      <c r="U1704" s="1" t="s">
        <v>43</v>
      </c>
      <c r="V1704" s="1" t="s">
        <v>55</v>
      </c>
      <c r="W1704" s="1" t="s">
        <v>56</v>
      </c>
      <c r="X1704" s="1" t="s">
        <v>43</v>
      </c>
      <c r="Y1704" s="2" t="s">
        <v>43</v>
      </c>
      <c r="Z1704" s="1" t="s">
        <v>46</v>
      </c>
      <c r="AA1704" s="1" t="s">
        <v>77</v>
      </c>
    </row>
    <row r="1705" spans="1:27" x14ac:dyDescent="0.25">
      <c r="A1705" s="1" t="s">
        <v>998</v>
      </c>
      <c r="B1705" s="1" t="s">
        <v>999</v>
      </c>
      <c r="C1705" s="1" t="s">
        <v>730</v>
      </c>
      <c r="D1705" s="1" t="s">
        <v>731</v>
      </c>
      <c r="E1705" s="1" t="s">
        <v>30</v>
      </c>
      <c r="F1705" s="1" t="s">
        <v>975</v>
      </c>
      <c r="G1705" s="1" t="s">
        <v>3608</v>
      </c>
      <c r="H1705" s="1" t="s">
        <v>3609</v>
      </c>
      <c r="I1705" s="1" t="s">
        <v>7</v>
      </c>
      <c r="J1705" s="1" t="s">
        <v>3610</v>
      </c>
      <c r="K1705" s="1" t="s">
        <v>3428</v>
      </c>
      <c r="L1705" s="1" t="s">
        <v>3429</v>
      </c>
      <c r="M1705" s="1" t="s">
        <v>3402</v>
      </c>
      <c r="N1705" s="2">
        <v>181000</v>
      </c>
      <c r="O1705" s="1" t="s">
        <v>38</v>
      </c>
      <c r="P1705" s="2">
        <v>181000</v>
      </c>
      <c r="Q1705" s="1" t="s">
        <v>83</v>
      </c>
      <c r="R1705" s="1" t="s">
        <v>40</v>
      </c>
      <c r="S1705" s="1" t="s">
        <v>54</v>
      </c>
      <c r="T1705" s="1" t="s">
        <v>42</v>
      </c>
      <c r="U1705" s="1" t="s">
        <v>43</v>
      </c>
      <c r="V1705" s="1" t="s">
        <v>55</v>
      </c>
      <c r="W1705" s="1" t="s">
        <v>56</v>
      </c>
      <c r="X1705" s="1" t="s">
        <v>43</v>
      </c>
      <c r="Y1705" s="2" t="s">
        <v>43</v>
      </c>
      <c r="Z1705" s="1" t="s">
        <v>46</v>
      </c>
      <c r="AA1705" s="1" t="s">
        <v>77</v>
      </c>
    </row>
    <row r="1706" spans="1:27" x14ac:dyDescent="0.25">
      <c r="A1706" s="1" t="s">
        <v>998</v>
      </c>
      <c r="B1706" s="1" t="s">
        <v>999</v>
      </c>
      <c r="C1706" s="1" t="s">
        <v>730</v>
      </c>
      <c r="D1706" s="1" t="s">
        <v>731</v>
      </c>
      <c r="E1706" s="1" t="s">
        <v>30</v>
      </c>
      <c r="F1706" s="1" t="s">
        <v>252</v>
      </c>
      <c r="G1706" s="1" t="s">
        <v>3611</v>
      </c>
      <c r="H1706" s="1" t="s">
        <v>3612</v>
      </c>
      <c r="I1706" s="1" t="s">
        <v>7</v>
      </c>
      <c r="J1706" s="1" t="s">
        <v>3613</v>
      </c>
      <c r="K1706" s="1" t="s">
        <v>3428</v>
      </c>
      <c r="L1706" s="1" t="s">
        <v>3429</v>
      </c>
      <c r="M1706" s="1" t="s">
        <v>3402</v>
      </c>
      <c r="N1706" s="2">
        <v>93600</v>
      </c>
      <c r="O1706" s="1" t="s">
        <v>38</v>
      </c>
      <c r="P1706" s="2">
        <v>93600</v>
      </c>
      <c r="Q1706" s="1" t="s">
        <v>165</v>
      </c>
      <c r="R1706" s="1" t="s">
        <v>40</v>
      </c>
      <c r="S1706" s="1" t="s">
        <v>54</v>
      </c>
      <c r="T1706" s="1" t="s">
        <v>42</v>
      </c>
      <c r="U1706" s="1" t="s">
        <v>43</v>
      </c>
      <c r="V1706" s="1" t="s">
        <v>55</v>
      </c>
      <c r="W1706" s="1" t="s">
        <v>56</v>
      </c>
      <c r="X1706" s="1" t="s">
        <v>43</v>
      </c>
      <c r="Y1706" s="2" t="s">
        <v>43</v>
      </c>
      <c r="Z1706" s="1" t="s">
        <v>46</v>
      </c>
      <c r="AA1706" s="1" t="s">
        <v>252</v>
      </c>
    </row>
    <row r="1707" spans="1:27" x14ac:dyDescent="0.25">
      <c r="A1707" s="1" t="s">
        <v>998</v>
      </c>
      <c r="B1707" s="1" t="s">
        <v>999</v>
      </c>
      <c r="C1707" s="1" t="s">
        <v>730</v>
      </c>
      <c r="D1707" s="1" t="s">
        <v>731</v>
      </c>
      <c r="E1707" s="1" t="s">
        <v>30</v>
      </c>
      <c r="F1707" s="1" t="s">
        <v>252</v>
      </c>
      <c r="G1707" s="1" t="s">
        <v>3614</v>
      </c>
      <c r="H1707" s="1" t="s">
        <v>3615</v>
      </c>
      <c r="I1707" s="1" t="s">
        <v>7</v>
      </c>
      <c r="J1707" s="1" t="s">
        <v>3616</v>
      </c>
      <c r="K1707" s="1" t="s">
        <v>3428</v>
      </c>
      <c r="L1707" s="1" t="s">
        <v>3429</v>
      </c>
      <c r="M1707" s="1" t="s">
        <v>3402</v>
      </c>
      <c r="N1707" s="2">
        <v>85200</v>
      </c>
      <c r="O1707" s="1" t="s">
        <v>38</v>
      </c>
      <c r="P1707" s="2">
        <v>85200</v>
      </c>
      <c r="Q1707" s="1" t="s">
        <v>165</v>
      </c>
      <c r="R1707" s="1" t="s">
        <v>40</v>
      </c>
      <c r="S1707" s="1" t="s">
        <v>54</v>
      </c>
      <c r="T1707" s="1" t="s">
        <v>42</v>
      </c>
      <c r="U1707" s="1" t="s">
        <v>43</v>
      </c>
      <c r="V1707" s="1" t="s">
        <v>55</v>
      </c>
      <c r="W1707" s="1" t="s">
        <v>56</v>
      </c>
      <c r="X1707" s="1" t="s">
        <v>43</v>
      </c>
      <c r="Y1707" s="2" t="s">
        <v>43</v>
      </c>
      <c r="Z1707" s="1" t="s">
        <v>46</v>
      </c>
      <c r="AA1707" s="1" t="s">
        <v>252</v>
      </c>
    </row>
    <row r="1708" spans="1:27" x14ac:dyDescent="0.25">
      <c r="A1708" s="1" t="s">
        <v>998</v>
      </c>
      <c r="B1708" s="1" t="s">
        <v>999</v>
      </c>
      <c r="C1708" s="1" t="s">
        <v>730</v>
      </c>
      <c r="D1708" s="1" t="s">
        <v>731</v>
      </c>
      <c r="E1708" s="1" t="s">
        <v>30</v>
      </c>
      <c r="F1708" s="1" t="s">
        <v>252</v>
      </c>
      <c r="G1708" s="1" t="s">
        <v>3617</v>
      </c>
      <c r="H1708" s="1" t="s">
        <v>3618</v>
      </c>
      <c r="I1708" s="1" t="s">
        <v>7</v>
      </c>
      <c r="J1708" s="1" t="s">
        <v>3619</v>
      </c>
      <c r="K1708" s="1" t="s">
        <v>3428</v>
      </c>
      <c r="L1708" s="1" t="s">
        <v>3429</v>
      </c>
      <c r="M1708" s="1" t="s">
        <v>3402</v>
      </c>
      <c r="N1708" s="2">
        <v>96000</v>
      </c>
      <c r="O1708" s="1" t="s">
        <v>38</v>
      </c>
      <c r="P1708" s="2">
        <v>96000</v>
      </c>
      <c r="Q1708" s="1" t="s">
        <v>165</v>
      </c>
      <c r="R1708" s="1" t="s">
        <v>40</v>
      </c>
      <c r="S1708" s="1" t="s">
        <v>54</v>
      </c>
      <c r="T1708" s="1" t="s">
        <v>42</v>
      </c>
      <c r="U1708" s="1" t="s">
        <v>43</v>
      </c>
      <c r="V1708" s="1" t="s">
        <v>55</v>
      </c>
      <c r="W1708" s="1" t="s">
        <v>56</v>
      </c>
      <c r="X1708" s="1" t="s">
        <v>43</v>
      </c>
      <c r="Y1708" s="2" t="s">
        <v>43</v>
      </c>
      <c r="Z1708" s="1" t="s">
        <v>46</v>
      </c>
      <c r="AA1708" s="1" t="s">
        <v>252</v>
      </c>
    </row>
    <row r="1709" spans="1:27" x14ac:dyDescent="0.25">
      <c r="A1709" s="1" t="s">
        <v>998</v>
      </c>
      <c r="B1709" s="1" t="s">
        <v>999</v>
      </c>
      <c r="C1709" s="1" t="s">
        <v>730</v>
      </c>
      <c r="D1709" s="1" t="s">
        <v>731</v>
      </c>
      <c r="E1709" s="1" t="s">
        <v>30</v>
      </c>
      <c r="F1709" s="1" t="s">
        <v>252</v>
      </c>
      <c r="G1709" s="1" t="s">
        <v>3620</v>
      </c>
      <c r="H1709" s="1" t="s">
        <v>3621</v>
      </c>
      <c r="I1709" s="1" t="s">
        <v>7</v>
      </c>
      <c r="J1709" s="1" t="s">
        <v>3622</v>
      </c>
      <c r="K1709" s="1" t="s">
        <v>3428</v>
      </c>
      <c r="L1709" s="1" t="s">
        <v>3429</v>
      </c>
      <c r="M1709" s="1" t="s">
        <v>3402</v>
      </c>
      <c r="N1709" s="2">
        <v>120000</v>
      </c>
      <c r="O1709" s="1" t="s">
        <v>38</v>
      </c>
      <c r="P1709" s="2">
        <v>120000</v>
      </c>
      <c r="Q1709" s="1" t="s">
        <v>165</v>
      </c>
      <c r="R1709" s="1" t="s">
        <v>40</v>
      </c>
      <c r="S1709" s="1" t="s">
        <v>54</v>
      </c>
      <c r="T1709" s="1" t="s">
        <v>42</v>
      </c>
      <c r="U1709" s="1" t="s">
        <v>43</v>
      </c>
      <c r="V1709" s="1" t="s">
        <v>55</v>
      </c>
      <c r="W1709" s="1" t="s">
        <v>56</v>
      </c>
      <c r="X1709" s="1" t="s">
        <v>43</v>
      </c>
      <c r="Y1709" s="2" t="s">
        <v>43</v>
      </c>
      <c r="Z1709" s="1" t="s">
        <v>46</v>
      </c>
      <c r="AA1709" s="1" t="s">
        <v>252</v>
      </c>
    </row>
    <row r="1710" spans="1:27" x14ac:dyDescent="0.25">
      <c r="A1710" s="1" t="s">
        <v>998</v>
      </c>
      <c r="B1710" s="1" t="s">
        <v>999</v>
      </c>
      <c r="C1710" s="1" t="s">
        <v>730</v>
      </c>
      <c r="D1710" s="1" t="s">
        <v>731</v>
      </c>
      <c r="E1710" s="1" t="s">
        <v>30</v>
      </c>
      <c r="F1710" s="1" t="s">
        <v>252</v>
      </c>
      <c r="G1710" s="1" t="s">
        <v>3623</v>
      </c>
      <c r="H1710" s="1" t="s">
        <v>3624</v>
      </c>
      <c r="I1710" s="1" t="s">
        <v>7</v>
      </c>
      <c r="J1710" s="1" t="s">
        <v>3625</v>
      </c>
      <c r="K1710" s="1" t="s">
        <v>3428</v>
      </c>
      <c r="L1710" s="1" t="s">
        <v>3429</v>
      </c>
      <c r="M1710" s="1" t="s">
        <v>3402</v>
      </c>
      <c r="N1710" s="2">
        <v>38400</v>
      </c>
      <c r="O1710" s="1" t="s">
        <v>38</v>
      </c>
      <c r="P1710" s="2">
        <v>38400</v>
      </c>
      <c r="Q1710" s="1" t="s">
        <v>165</v>
      </c>
      <c r="R1710" s="1" t="s">
        <v>40</v>
      </c>
      <c r="S1710" s="1" t="s">
        <v>54</v>
      </c>
      <c r="T1710" s="1" t="s">
        <v>42</v>
      </c>
      <c r="U1710" s="1" t="s">
        <v>43</v>
      </c>
      <c r="V1710" s="1" t="s">
        <v>55</v>
      </c>
      <c r="W1710" s="1" t="s">
        <v>56</v>
      </c>
      <c r="X1710" s="1" t="s">
        <v>43</v>
      </c>
      <c r="Y1710" s="2" t="s">
        <v>43</v>
      </c>
      <c r="Z1710" s="1" t="s">
        <v>46</v>
      </c>
      <c r="AA1710" s="1" t="s">
        <v>252</v>
      </c>
    </row>
    <row r="1711" spans="1:27" x14ac:dyDescent="0.25">
      <c r="A1711" s="1" t="s">
        <v>998</v>
      </c>
      <c r="B1711" s="1" t="s">
        <v>999</v>
      </c>
      <c r="C1711" s="1" t="s">
        <v>730</v>
      </c>
      <c r="D1711" s="1" t="s">
        <v>731</v>
      </c>
      <c r="E1711" s="1" t="s">
        <v>30</v>
      </c>
      <c r="F1711" s="1" t="s">
        <v>252</v>
      </c>
      <c r="G1711" s="1" t="s">
        <v>3626</v>
      </c>
      <c r="H1711" s="1" t="s">
        <v>3627</v>
      </c>
      <c r="I1711" s="1" t="s">
        <v>7</v>
      </c>
      <c r="J1711" s="1" t="s">
        <v>3628</v>
      </c>
      <c r="K1711" s="1" t="s">
        <v>3428</v>
      </c>
      <c r="L1711" s="1" t="s">
        <v>3429</v>
      </c>
      <c r="M1711" s="1" t="s">
        <v>3402</v>
      </c>
      <c r="N1711" s="2">
        <v>183600</v>
      </c>
      <c r="O1711" s="1" t="s">
        <v>38</v>
      </c>
      <c r="P1711" s="2">
        <v>183600</v>
      </c>
      <c r="Q1711" s="1" t="s">
        <v>165</v>
      </c>
      <c r="R1711" s="1" t="s">
        <v>40</v>
      </c>
      <c r="S1711" s="1" t="s">
        <v>54</v>
      </c>
      <c r="T1711" s="1" t="s">
        <v>42</v>
      </c>
      <c r="U1711" s="1" t="s">
        <v>43</v>
      </c>
      <c r="V1711" s="1" t="s">
        <v>55</v>
      </c>
      <c r="W1711" s="1" t="s">
        <v>56</v>
      </c>
      <c r="X1711" s="1" t="s">
        <v>43</v>
      </c>
      <c r="Y1711" s="2" t="s">
        <v>43</v>
      </c>
      <c r="Z1711" s="1" t="s">
        <v>46</v>
      </c>
      <c r="AA1711" s="1" t="s">
        <v>252</v>
      </c>
    </row>
    <row r="1712" spans="1:27" x14ac:dyDescent="0.25">
      <c r="A1712" s="1" t="s">
        <v>998</v>
      </c>
      <c r="B1712" s="1" t="s">
        <v>999</v>
      </c>
      <c r="C1712" s="1" t="s">
        <v>730</v>
      </c>
      <c r="D1712" s="1" t="s">
        <v>731</v>
      </c>
      <c r="E1712" s="1" t="s">
        <v>30</v>
      </c>
      <c r="F1712" s="1" t="s">
        <v>189</v>
      </c>
      <c r="G1712" s="1" t="s">
        <v>4472</v>
      </c>
      <c r="H1712" s="1" t="s">
        <v>4473</v>
      </c>
      <c r="I1712" s="1" t="s">
        <v>7</v>
      </c>
      <c r="J1712" s="1" t="s">
        <v>4474</v>
      </c>
      <c r="K1712" s="1" t="s">
        <v>3428</v>
      </c>
      <c r="L1712" s="1" t="s">
        <v>3429</v>
      </c>
      <c r="M1712" s="1" t="s">
        <v>4296</v>
      </c>
      <c r="N1712" s="2">
        <v>210000</v>
      </c>
      <c r="O1712" s="1" t="s">
        <v>38</v>
      </c>
      <c r="P1712" s="2">
        <v>210000</v>
      </c>
      <c r="Q1712" s="1" t="s">
        <v>165</v>
      </c>
      <c r="R1712" s="1" t="s">
        <v>40</v>
      </c>
      <c r="S1712" s="1" t="s">
        <v>54</v>
      </c>
      <c r="T1712" s="1" t="s">
        <v>42</v>
      </c>
      <c r="U1712" s="1" t="s">
        <v>43</v>
      </c>
      <c r="V1712" s="1" t="s">
        <v>55</v>
      </c>
      <c r="W1712" s="1" t="s">
        <v>56</v>
      </c>
      <c r="X1712" s="1" t="s">
        <v>43</v>
      </c>
      <c r="Y1712" s="2" t="s">
        <v>43</v>
      </c>
      <c r="Z1712" s="1" t="s">
        <v>46</v>
      </c>
      <c r="AA1712" s="1" t="s">
        <v>77</v>
      </c>
    </row>
    <row r="1713" spans="1:27" x14ac:dyDescent="0.25">
      <c r="A1713" s="1" t="s">
        <v>998</v>
      </c>
      <c r="B1713" s="1" t="s">
        <v>999</v>
      </c>
      <c r="C1713" s="1" t="s">
        <v>730</v>
      </c>
      <c r="D1713" s="1" t="s">
        <v>731</v>
      </c>
      <c r="E1713" s="1" t="s">
        <v>30</v>
      </c>
      <c r="F1713" s="1" t="s">
        <v>252</v>
      </c>
      <c r="G1713" s="1" t="s">
        <v>4475</v>
      </c>
      <c r="H1713" s="1" t="s">
        <v>4476</v>
      </c>
      <c r="I1713" s="1" t="s">
        <v>7</v>
      </c>
      <c r="J1713" s="1" t="s">
        <v>4477</v>
      </c>
      <c r="K1713" s="1" t="s">
        <v>3428</v>
      </c>
      <c r="L1713" s="1" t="s">
        <v>3429</v>
      </c>
      <c r="M1713" s="1" t="s">
        <v>4296</v>
      </c>
      <c r="N1713" s="2">
        <v>180000</v>
      </c>
      <c r="O1713" s="1" t="s">
        <v>38</v>
      </c>
      <c r="P1713" s="2">
        <v>180000</v>
      </c>
      <c r="Q1713" s="1" t="s">
        <v>165</v>
      </c>
      <c r="R1713" s="1" t="s">
        <v>40</v>
      </c>
      <c r="S1713" s="1" t="s">
        <v>54</v>
      </c>
      <c r="T1713" s="1" t="s">
        <v>42</v>
      </c>
      <c r="U1713" s="1" t="s">
        <v>43</v>
      </c>
      <c r="V1713" s="1" t="s">
        <v>55</v>
      </c>
      <c r="W1713" s="1" t="s">
        <v>56</v>
      </c>
      <c r="X1713" s="1" t="s">
        <v>43</v>
      </c>
      <c r="Y1713" s="2" t="s">
        <v>43</v>
      </c>
      <c r="Z1713" s="1" t="s">
        <v>46</v>
      </c>
      <c r="AA1713" s="1" t="s">
        <v>252</v>
      </c>
    </row>
    <row r="1714" spans="1:27" x14ac:dyDescent="0.25">
      <c r="A1714" s="1" t="s">
        <v>998</v>
      </c>
      <c r="B1714" s="1" t="s">
        <v>999</v>
      </c>
      <c r="C1714" s="1" t="s">
        <v>730</v>
      </c>
      <c r="D1714" s="1" t="s">
        <v>731</v>
      </c>
      <c r="E1714" s="1" t="s">
        <v>30</v>
      </c>
      <c r="F1714" s="1" t="s">
        <v>252</v>
      </c>
      <c r="G1714" s="1" t="s">
        <v>4478</v>
      </c>
      <c r="H1714" s="1" t="s">
        <v>4479</v>
      </c>
      <c r="I1714" s="1" t="s">
        <v>7</v>
      </c>
      <c r="J1714" s="1" t="s">
        <v>4480</v>
      </c>
      <c r="K1714" s="1" t="s">
        <v>3428</v>
      </c>
      <c r="L1714" s="1" t="s">
        <v>3429</v>
      </c>
      <c r="M1714" s="1" t="s">
        <v>4296</v>
      </c>
      <c r="N1714" s="2">
        <v>108000</v>
      </c>
      <c r="O1714" s="1" t="s">
        <v>38</v>
      </c>
      <c r="P1714" s="2">
        <v>108000</v>
      </c>
      <c r="Q1714" s="1" t="s">
        <v>165</v>
      </c>
      <c r="R1714" s="1" t="s">
        <v>40</v>
      </c>
      <c r="S1714" s="1" t="s">
        <v>54</v>
      </c>
      <c r="T1714" s="1" t="s">
        <v>42</v>
      </c>
      <c r="U1714" s="1" t="s">
        <v>43</v>
      </c>
      <c r="V1714" s="1" t="s">
        <v>55</v>
      </c>
      <c r="W1714" s="1" t="s">
        <v>56</v>
      </c>
      <c r="X1714" s="1" t="s">
        <v>43</v>
      </c>
      <c r="Y1714" s="2" t="s">
        <v>43</v>
      </c>
      <c r="Z1714" s="1" t="s">
        <v>46</v>
      </c>
      <c r="AA1714" s="1" t="s">
        <v>252</v>
      </c>
    </row>
    <row r="1715" spans="1:27" x14ac:dyDescent="0.25">
      <c r="A1715" s="1" t="s">
        <v>998</v>
      </c>
      <c r="B1715" s="1" t="s">
        <v>999</v>
      </c>
      <c r="C1715" s="1" t="s">
        <v>730</v>
      </c>
      <c r="D1715" s="1" t="s">
        <v>731</v>
      </c>
      <c r="E1715" s="1" t="s">
        <v>30</v>
      </c>
      <c r="F1715" s="1" t="s">
        <v>252</v>
      </c>
      <c r="G1715" s="1" t="s">
        <v>4481</v>
      </c>
      <c r="H1715" s="1" t="s">
        <v>4482</v>
      </c>
      <c r="I1715" s="1" t="s">
        <v>7</v>
      </c>
      <c r="J1715" s="1" t="s">
        <v>4483</v>
      </c>
      <c r="K1715" s="1" t="s">
        <v>3428</v>
      </c>
      <c r="L1715" s="1" t="s">
        <v>3429</v>
      </c>
      <c r="M1715" s="1" t="s">
        <v>4296</v>
      </c>
      <c r="N1715" s="2">
        <v>126000</v>
      </c>
      <c r="O1715" s="1" t="s">
        <v>38</v>
      </c>
      <c r="P1715" s="2">
        <v>126000</v>
      </c>
      <c r="Q1715" s="1" t="s">
        <v>165</v>
      </c>
      <c r="R1715" s="1" t="s">
        <v>40</v>
      </c>
      <c r="S1715" s="1" t="s">
        <v>54</v>
      </c>
      <c r="T1715" s="1" t="s">
        <v>42</v>
      </c>
      <c r="U1715" s="1" t="s">
        <v>43</v>
      </c>
      <c r="V1715" s="1" t="s">
        <v>55</v>
      </c>
      <c r="W1715" s="1" t="s">
        <v>56</v>
      </c>
      <c r="X1715" s="1" t="s">
        <v>43</v>
      </c>
      <c r="Y1715" s="2" t="s">
        <v>43</v>
      </c>
      <c r="Z1715" s="1" t="s">
        <v>46</v>
      </c>
      <c r="AA1715" s="1" t="s">
        <v>252</v>
      </c>
    </row>
    <row r="1716" spans="1:27" x14ac:dyDescent="0.25">
      <c r="A1716" s="1" t="s">
        <v>998</v>
      </c>
      <c r="B1716" s="1" t="s">
        <v>999</v>
      </c>
      <c r="C1716" s="1" t="s">
        <v>730</v>
      </c>
      <c r="D1716" s="1" t="s">
        <v>731</v>
      </c>
      <c r="E1716" s="1" t="s">
        <v>30</v>
      </c>
      <c r="F1716" s="1" t="s">
        <v>64</v>
      </c>
      <c r="G1716" s="1" t="s">
        <v>6097</v>
      </c>
      <c r="H1716" s="1" t="s">
        <v>6098</v>
      </c>
      <c r="I1716" s="1" t="s">
        <v>7</v>
      </c>
      <c r="J1716" s="1" t="s">
        <v>6099</v>
      </c>
      <c r="K1716" s="1" t="s">
        <v>52</v>
      </c>
      <c r="L1716" s="1" t="s">
        <v>53</v>
      </c>
      <c r="M1716" s="1" t="s">
        <v>5928</v>
      </c>
      <c r="N1716" s="2">
        <v>220000</v>
      </c>
      <c r="O1716" s="1" t="s">
        <v>38</v>
      </c>
      <c r="P1716" s="2">
        <v>220000</v>
      </c>
      <c r="Q1716" s="1" t="s">
        <v>165</v>
      </c>
      <c r="R1716" s="1" t="s">
        <v>40</v>
      </c>
      <c r="S1716" s="1" t="s">
        <v>54</v>
      </c>
      <c r="T1716" s="1" t="s">
        <v>42</v>
      </c>
      <c r="U1716" s="1" t="s">
        <v>43</v>
      </c>
      <c r="V1716" s="1" t="s">
        <v>55</v>
      </c>
      <c r="W1716" s="1" t="s">
        <v>56</v>
      </c>
      <c r="X1716" s="1" t="s">
        <v>43</v>
      </c>
      <c r="Y1716" s="2" t="s">
        <v>43</v>
      </c>
      <c r="Z1716" s="1" t="s">
        <v>46</v>
      </c>
      <c r="AA1716" s="1" t="s">
        <v>64</v>
      </c>
    </row>
    <row r="1717" spans="1:27" x14ac:dyDescent="0.25">
      <c r="A1717" s="1" t="s">
        <v>2462</v>
      </c>
      <c r="B1717" s="1" t="s">
        <v>2463</v>
      </c>
      <c r="C1717" s="1" t="s">
        <v>730</v>
      </c>
      <c r="D1717" s="1" t="s">
        <v>731</v>
      </c>
      <c r="E1717" s="1" t="s">
        <v>30</v>
      </c>
      <c r="F1717" s="1" t="s">
        <v>48</v>
      </c>
      <c r="G1717" s="1" t="s">
        <v>2464</v>
      </c>
      <c r="H1717" s="1" t="s">
        <v>2465</v>
      </c>
      <c r="I1717" s="1" t="s">
        <v>7</v>
      </c>
      <c r="J1717" s="1" t="s">
        <v>2466</v>
      </c>
      <c r="K1717" s="1" t="s">
        <v>35</v>
      </c>
      <c r="L1717" s="1" t="s">
        <v>36</v>
      </c>
      <c r="M1717" s="1" t="s">
        <v>37</v>
      </c>
      <c r="N1717" s="2">
        <v>6496546.5</v>
      </c>
      <c r="O1717" s="1" t="s">
        <v>108</v>
      </c>
      <c r="P1717" s="2">
        <v>589000</v>
      </c>
      <c r="Q1717" s="1" t="s">
        <v>39</v>
      </c>
      <c r="R1717" s="1" t="s">
        <v>40</v>
      </c>
      <c r="S1717" s="1" t="s">
        <v>54</v>
      </c>
      <c r="T1717" s="1" t="s">
        <v>42</v>
      </c>
      <c r="U1717" s="1" t="s">
        <v>43</v>
      </c>
      <c r="V1717" s="1" t="s">
        <v>55</v>
      </c>
      <c r="W1717" s="1" t="s">
        <v>56</v>
      </c>
      <c r="X1717" s="1" t="s">
        <v>43</v>
      </c>
      <c r="Y1717" s="2" t="s">
        <v>43</v>
      </c>
      <c r="Z1717" s="1" t="s">
        <v>46</v>
      </c>
      <c r="AA1717" s="1" t="s">
        <v>48</v>
      </c>
    </row>
    <row r="1718" spans="1:27" x14ac:dyDescent="0.25">
      <c r="A1718" s="1" t="s">
        <v>2462</v>
      </c>
      <c r="B1718" s="1" t="s">
        <v>2463</v>
      </c>
      <c r="C1718" s="1" t="s">
        <v>730</v>
      </c>
      <c r="D1718" s="1" t="s">
        <v>731</v>
      </c>
      <c r="E1718" s="1" t="s">
        <v>30</v>
      </c>
      <c r="F1718" s="1" t="s">
        <v>48</v>
      </c>
      <c r="G1718" s="1" t="s">
        <v>2464</v>
      </c>
      <c r="H1718" s="1" t="s">
        <v>2467</v>
      </c>
      <c r="I1718" s="1" t="s">
        <v>7</v>
      </c>
      <c r="J1718" s="1" t="s">
        <v>2466</v>
      </c>
      <c r="K1718" s="1" t="s">
        <v>35</v>
      </c>
      <c r="L1718" s="1" t="s">
        <v>36</v>
      </c>
      <c r="M1718" s="1" t="s">
        <v>37</v>
      </c>
      <c r="N1718" s="2">
        <v>6496546.5</v>
      </c>
      <c r="O1718" s="1" t="s">
        <v>108</v>
      </c>
      <c r="P1718" s="2">
        <v>528000</v>
      </c>
      <c r="Q1718" s="1" t="s">
        <v>39</v>
      </c>
      <c r="R1718" s="1" t="s">
        <v>40</v>
      </c>
      <c r="S1718" s="1" t="s">
        <v>54</v>
      </c>
      <c r="T1718" s="1" t="s">
        <v>42</v>
      </c>
      <c r="U1718" s="1" t="s">
        <v>43</v>
      </c>
      <c r="V1718" s="1" t="s">
        <v>55</v>
      </c>
      <c r="W1718" s="1" t="s">
        <v>56</v>
      </c>
      <c r="X1718" s="1" t="s">
        <v>43</v>
      </c>
      <c r="Y1718" s="2" t="s">
        <v>43</v>
      </c>
      <c r="Z1718" s="1" t="s">
        <v>46</v>
      </c>
      <c r="AA1718" s="1" t="s">
        <v>48</v>
      </c>
    </row>
    <row r="1719" spans="1:27" x14ac:dyDescent="0.25">
      <c r="A1719" s="1" t="s">
        <v>2462</v>
      </c>
      <c r="B1719" s="1" t="s">
        <v>2463</v>
      </c>
      <c r="C1719" s="1" t="s">
        <v>730</v>
      </c>
      <c r="D1719" s="1" t="s">
        <v>731</v>
      </c>
      <c r="E1719" s="1" t="s">
        <v>30</v>
      </c>
      <c r="F1719" s="1" t="s">
        <v>48</v>
      </c>
      <c r="G1719" s="1" t="s">
        <v>2464</v>
      </c>
      <c r="H1719" s="1" t="s">
        <v>2468</v>
      </c>
      <c r="I1719" s="1" t="s">
        <v>7</v>
      </c>
      <c r="J1719" s="1" t="s">
        <v>2466</v>
      </c>
      <c r="K1719" s="1" t="s">
        <v>35</v>
      </c>
      <c r="L1719" s="1" t="s">
        <v>36</v>
      </c>
      <c r="M1719" s="1" t="s">
        <v>37</v>
      </c>
      <c r="N1719" s="2">
        <v>6496546.5</v>
      </c>
      <c r="O1719" s="1" t="s">
        <v>108</v>
      </c>
      <c r="P1719" s="2">
        <v>570580</v>
      </c>
      <c r="Q1719" s="1" t="s">
        <v>39</v>
      </c>
      <c r="R1719" s="1" t="s">
        <v>40</v>
      </c>
      <c r="S1719" s="1" t="s">
        <v>54</v>
      </c>
      <c r="T1719" s="1" t="s">
        <v>42</v>
      </c>
      <c r="U1719" s="1" t="s">
        <v>43</v>
      </c>
      <c r="V1719" s="1" t="s">
        <v>55</v>
      </c>
      <c r="W1719" s="1" t="s">
        <v>56</v>
      </c>
      <c r="X1719" s="1" t="s">
        <v>43</v>
      </c>
      <c r="Y1719" s="2" t="s">
        <v>43</v>
      </c>
      <c r="Z1719" s="1" t="s">
        <v>46</v>
      </c>
      <c r="AA1719" s="1" t="s">
        <v>48</v>
      </c>
    </row>
    <row r="1720" spans="1:27" x14ac:dyDescent="0.25">
      <c r="A1720" s="1" t="s">
        <v>2462</v>
      </c>
      <c r="B1720" s="1" t="s">
        <v>2463</v>
      </c>
      <c r="C1720" s="1" t="s">
        <v>730</v>
      </c>
      <c r="D1720" s="1" t="s">
        <v>731</v>
      </c>
      <c r="E1720" s="1" t="s">
        <v>30</v>
      </c>
      <c r="F1720" s="1" t="s">
        <v>48</v>
      </c>
      <c r="G1720" s="1" t="s">
        <v>2464</v>
      </c>
      <c r="H1720" s="1" t="s">
        <v>2469</v>
      </c>
      <c r="I1720" s="1" t="s">
        <v>7</v>
      </c>
      <c r="J1720" s="1" t="s">
        <v>2466</v>
      </c>
      <c r="K1720" s="1" t="s">
        <v>35</v>
      </c>
      <c r="L1720" s="1" t="s">
        <v>36</v>
      </c>
      <c r="M1720" s="1" t="s">
        <v>37</v>
      </c>
      <c r="N1720" s="2">
        <v>6496546.5</v>
      </c>
      <c r="O1720" s="1" t="s">
        <v>108</v>
      </c>
      <c r="P1720" s="2">
        <v>1118000</v>
      </c>
      <c r="Q1720" s="1" t="s">
        <v>39</v>
      </c>
      <c r="R1720" s="1" t="s">
        <v>40</v>
      </c>
      <c r="S1720" s="1" t="s">
        <v>54</v>
      </c>
      <c r="T1720" s="1" t="s">
        <v>42</v>
      </c>
      <c r="U1720" s="1" t="s">
        <v>43</v>
      </c>
      <c r="V1720" s="1" t="s">
        <v>55</v>
      </c>
      <c r="W1720" s="1" t="s">
        <v>56</v>
      </c>
      <c r="X1720" s="1" t="s">
        <v>43</v>
      </c>
      <c r="Y1720" s="2" t="s">
        <v>43</v>
      </c>
      <c r="Z1720" s="1" t="s">
        <v>46</v>
      </c>
      <c r="AA1720" s="1" t="s">
        <v>48</v>
      </c>
    </row>
    <row r="1721" spans="1:27" x14ac:dyDescent="0.25">
      <c r="A1721" s="1" t="s">
        <v>2462</v>
      </c>
      <c r="B1721" s="1" t="s">
        <v>2463</v>
      </c>
      <c r="C1721" s="1" t="s">
        <v>730</v>
      </c>
      <c r="D1721" s="1" t="s">
        <v>731</v>
      </c>
      <c r="E1721" s="1" t="s">
        <v>30</v>
      </c>
      <c r="F1721" s="1" t="s">
        <v>48</v>
      </c>
      <c r="G1721" s="1" t="s">
        <v>2464</v>
      </c>
      <c r="H1721" s="1" t="s">
        <v>2470</v>
      </c>
      <c r="I1721" s="1" t="s">
        <v>7</v>
      </c>
      <c r="J1721" s="1" t="s">
        <v>2466</v>
      </c>
      <c r="K1721" s="1" t="s">
        <v>35</v>
      </c>
      <c r="L1721" s="1" t="s">
        <v>36</v>
      </c>
      <c r="M1721" s="1" t="s">
        <v>37</v>
      </c>
      <c r="N1721" s="2">
        <v>6496546.5</v>
      </c>
      <c r="O1721" s="1" t="s">
        <v>108</v>
      </c>
      <c r="P1721" s="2">
        <v>393204</v>
      </c>
      <c r="Q1721" s="1" t="s">
        <v>39</v>
      </c>
      <c r="R1721" s="1" t="s">
        <v>40</v>
      </c>
      <c r="S1721" s="1" t="s">
        <v>54</v>
      </c>
      <c r="T1721" s="1" t="s">
        <v>42</v>
      </c>
      <c r="U1721" s="1" t="s">
        <v>43</v>
      </c>
      <c r="V1721" s="1" t="s">
        <v>55</v>
      </c>
      <c r="W1721" s="1" t="s">
        <v>56</v>
      </c>
      <c r="X1721" s="1" t="s">
        <v>43</v>
      </c>
      <c r="Y1721" s="2" t="s">
        <v>43</v>
      </c>
      <c r="Z1721" s="1" t="s">
        <v>46</v>
      </c>
      <c r="AA1721" s="1" t="s">
        <v>48</v>
      </c>
    </row>
    <row r="1722" spans="1:27" x14ac:dyDescent="0.25">
      <c r="A1722" s="1" t="s">
        <v>2462</v>
      </c>
      <c r="B1722" s="1" t="s">
        <v>2463</v>
      </c>
      <c r="C1722" s="1" t="s">
        <v>730</v>
      </c>
      <c r="D1722" s="1" t="s">
        <v>731</v>
      </c>
      <c r="E1722" s="1" t="s">
        <v>30</v>
      </c>
      <c r="F1722" s="1" t="s">
        <v>48</v>
      </c>
      <c r="G1722" s="1" t="s">
        <v>2464</v>
      </c>
      <c r="H1722" s="1" t="s">
        <v>2471</v>
      </c>
      <c r="I1722" s="1" t="s">
        <v>7</v>
      </c>
      <c r="J1722" s="1" t="s">
        <v>2466</v>
      </c>
      <c r="K1722" s="1" t="s">
        <v>35</v>
      </c>
      <c r="L1722" s="1" t="s">
        <v>36</v>
      </c>
      <c r="M1722" s="1" t="s">
        <v>37</v>
      </c>
      <c r="N1722" s="2">
        <v>6496546.5</v>
      </c>
      <c r="O1722" s="1" t="s">
        <v>108</v>
      </c>
      <c r="P1722" s="2">
        <v>194873.69</v>
      </c>
      <c r="Q1722" s="1" t="s">
        <v>39</v>
      </c>
      <c r="R1722" s="1" t="s">
        <v>40</v>
      </c>
      <c r="S1722" s="1" t="s">
        <v>54</v>
      </c>
      <c r="T1722" s="1" t="s">
        <v>42</v>
      </c>
      <c r="U1722" s="1" t="s">
        <v>43</v>
      </c>
      <c r="V1722" s="1" t="s">
        <v>55</v>
      </c>
      <c r="W1722" s="1" t="s">
        <v>56</v>
      </c>
      <c r="X1722" s="1" t="s">
        <v>43</v>
      </c>
      <c r="Y1722" s="2" t="s">
        <v>43</v>
      </c>
      <c r="Z1722" s="1" t="s">
        <v>46</v>
      </c>
      <c r="AA1722" s="1" t="s">
        <v>48</v>
      </c>
    </row>
    <row r="1723" spans="1:27" x14ac:dyDescent="0.25">
      <c r="A1723" s="1" t="s">
        <v>2462</v>
      </c>
      <c r="B1723" s="1" t="s">
        <v>2463</v>
      </c>
      <c r="C1723" s="1" t="s">
        <v>730</v>
      </c>
      <c r="D1723" s="1" t="s">
        <v>731</v>
      </c>
      <c r="E1723" s="1" t="s">
        <v>30</v>
      </c>
      <c r="F1723" s="1" t="s">
        <v>48</v>
      </c>
      <c r="G1723" s="1" t="s">
        <v>2464</v>
      </c>
      <c r="H1723" s="1" t="s">
        <v>2472</v>
      </c>
      <c r="I1723" s="1" t="s">
        <v>7</v>
      </c>
      <c r="J1723" s="1" t="s">
        <v>2466</v>
      </c>
      <c r="K1723" s="1" t="s">
        <v>35</v>
      </c>
      <c r="L1723" s="1" t="s">
        <v>36</v>
      </c>
      <c r="M1723" s="1" t="s">
        <v>37</v>
      </c>
      <c r="N1723" s="2">
        <v>6496546.5</v>
      </c>
      <c r="O1723" s="1" t="s">
        <v>108</v>
      </c>
      <c r="P1723" s="2">
        <v>2375437.4</v>
      </c>
      <c r="Q1723" s="1" t="s">
        <v>2139</v>
      </c>
      <c r="R1723" s="1" t="s">
        <v>40</v>
      </c>
      <c r="S1723" s="1" t="s">
        <v>54</v>
      </c>
      <c r="T1723" s="1" t="s">
        <v>42</v>
      </c>
      <c r="U1723" s="1" t="s">
        <v>43</v>
      </c>
      <c r="V1723" s="1" t="s">
        <v>55</v>
      </c>
      <c r="W1723" s="1" t="s">
        <v>56</v>
      </c>
      <c r="X1723" s="1" t="s">
        <v>43</v>
      </c>
      <c r="Y1723" s="2" t="s">
        <v>43</v>
      </c>
      <c r="Z1723" s="1" t="s">
        <v>46</v>
      </c>
      <c r="AA1723" s="1" t="s">
        <v>48</v>
      </c>
    </row>
    <row r="1724" spans="1:27" x14ac:dyDescent="0.25">
      <c r="A1724" s="1" t="s">
        <v>2462</v>
      </c>
      <c r="B1724" s="1" t="s">
        <v>2463</v>
      </c>
      <c r="C1724" s="1" t="s">
        <v>730</v>
      </c>
      <c r="D1724" s="1" t="s">
        <v>731</v>
      </c>
      <c r="E1724" s="1" t="s">
        <v>30</v>
      </c>
      <c r="F1724" s="1" t="s">
        <v>48</v>
      </c>
      <c r="G1724" s="1" t="s">
        <v>2464</v>
      </c>
      <c r="H1724" s="1" t="s">
        <v>2473</v>
      </c>
      <c r="I1724" s="1" t="s">
        <v>7</v>
      </c>
      <c r="J1724" s="1" t="s">
        <v>2466</v>
      </c>
      <c r="K1724" s="1" t="s">
        <v>35</v>
      </c>
      <c r="L1724" s="1" t="s">
        <v>36</v>
      </c>
      <c r="M1724" s="1" t="s">
        <v>37</v>
      </c>
      <c r="N1724" s="2">
        <v>6496546.5</v>
      </c>
      <c r="O1724" s="1" t="s">
        <v>108</v>
      </c>
      <c r="P1724" s="2">
        <v>45384.5</v>
      </c>
      <c r="Q1724" s="1" t="s">
        <v>39</v>
      </c>
      <c r="R1724" s="1" t="s">
        <v>40</v>
      </c>
      <c r="S1724" s="1" t="s">
        <v>54</v>
      </c>
      <c r="T1724" s="1" t="s">
        <v>42</v>
      </c>
      <c r="U1724" s="1" t="s">
        <v>43</v>
      </c>
      <c r="V1724" s="1" t="s">
        <v>55</v>
      </c>
      <c r="W1724" s="1" t="s">
        <v>56</v>
      </c>
      <c r="X1724" s="1" t="s">
        <v>43</v>
      </c>
      <c r="Y1724" s="2" t="s">
        <v>43</v>
      </c>
      <c r="Z1724" s="1" t="s">
        <v>46</v>
      </c>
      <c r="AA1724" s="1" t="s">
        <v>48</v>
      </c>
    </row>
    <row r="1725" spans="1:27" x14ac:dyDescent="0.25">
      <c r="A1725" s="1" t="s">
        <v>2462</v>
      </c>
      <c r="B1725" s="1" t="s">
        <v>2463</v>
      </c>
      <c r="C1725" s="1" t="s">
        <v>730</v>
      </c>
      <c r="D1725" s="1" t="s">
        <v>731</v>
      </c>
      <c r="E1725" s="1" t="s">
        <v>30</v>
      </c>
      <c r="F1725" s="1" t="s">
        <v>48</v>
      </c>
      <c r="G1725" s="1" t="s">
        <v>2464</v>
      </c>
      <c r="H1725" s="1" t="s">
        <v>2474</v>
      </c>
      <c r="I1725" s="1" t="s">
        <v>7</v>
      </c>
      <c r="J1725" s="1" t="s">
        <v>2466</v>
      </c>
      <c r="K1725" s="1" t="s">
        <v>35</v>
      </c>
      <c r="L1725" s="1" t="s">
        <v>36</v>
      </c>
      <c r="M1725" s="1" t="s">
        <v>37</v>
      </c>
      <c r="N1725" s="2">
        <v>6496546.5</v>
      </c>
      <c r="O1725" s="1" t="s">
        <v>108</v>
      </c>
      <c r="P1725" s="2">
        <v>134483.10999999999</v>
      </c>
      <c r="Q1725" s="1" t="s">
        <v>39</v>
      </c>
      <c r="R1725" s="1" t="s">
        <v>40</v>
      </c>
      <c r="S1725" s="1" t="s">
        <v>54</v>
      </c>
      <c r="T1725" s="1" t="s">
        <v>42</v>
      </c>
      <c r="U1725" s="1" t="s">
        <v>43</v>
      </c>
      <c r="V1725" s="1" t="s">
        <v>55</v>
      </c>
      <c r="W1725" s="1" t="s">
        <v>56</v>
      </c>
      <c r="X1725" s="1" t="s">
        <v>43</v>
      </c>
      <c r="Y1725" s="2" t="s">
        <v>43</v>
      </c>
      <c r="Z1725" s="1" t="s">
        <v>46</v>
      </c>
      <c r="AA1725" s="1" t="s">
        <v>48</v>
      </c>
    </row>
    <row r="1726" spans="1:27" x14ac:dyDescent="0.25">
      <c r="A1726" s="1" t="s">
        <v>2462</v>
      </c>
      <c r="B1726" s="1" t="s">
        <v>2463</v>
      </c>
      <c r="C1726" s="1" t="s">
        <v>730</v>
      </c>
      <c r="D1726" s="1" t="s">
        <v>731</v>
      </c>
      <c r="E1726" s="1" t="s">
        <v>30</v>
      </c>
      <c r="F1726" s="1" t="s">
        <v>48</v>
      </c>
      <c r="G1726" s="1" t="s">
        <v>2464</v>
      </c>
      <c r="H1726" s="1" t="s">
        <v>2475</v>
      </c>
      <c r="I1726" s="1" t="s">
        <v>7</v>
      </c>
      <c r="J1726" s="1" t="s">
        <v>2466</v>
      </c>
      <c r="K1726" s="1" t="s">
        <v>35</v>
      </c>
      <c r="L1726" s="1" t="s">
        <v>36</v>
      </c>
      <c r="M1726" s="1" t="s">
        <v>37</v>
      </c>
      <c r="N1726" s="2">
        <v>6496546.5</v>
      </c>
      <c r="O1726" s="1" t="s">
        <v>108</v>
      </c>
      <c r="P1726" s="2">
        <v>350281.01</v>
      </c>
      <c r="Q1726" s="1" t="s">
        <v>39</v>
      </c>
      <c r="R1726" s="1" t="s">
        <v>40</v>
      </c>
      <c r="S1726" s="1" t="s">
        <v>54</v>
      </c>
      <c r="T1726" s="1" t="s">
        <v>42</v>
      </c>
      <c r="U1726" s="1" t="s">
        <v>43</v>
      </c>
      <c r="V1726" s="1" t="s">
        <v>55</v>
      </c>
      <c r="W1726" s="1" t="s">
        <v>56</v>
      </c>
      <c r="X1726" s="1" t="s">
        <v>43</v>
      </c>
      <c r="Y1726" s="2" t="s">
        <v>43</v>
      </c>
      <c r="Z1726" s="1" t="s">
        <v>46</v>
      </c>
      <c r="AA1726" s="1" t="s">
        <v>48</v>
      </c>
    </row>
    <row r="1727" spans="1:27" x14ac:dyDescent="0.25">
      <c r="A1727" s="1" t="s">
        <v>2462</v>
      </c>
      <c r="B1727" s="1" t="s">
        <v>2463</v>
      </c>
      <c r="C1727" s="1" t="s">
        <v>730</v>
      </c>
      <c r="D1727" s="1" t="s">
        <v>731</v>
      </c>
      <c r="E1727" s="1" t="s">
        <v>30</v>
      </c>
      <c r="F1727" s="1" t="s">
        <v>48</v>
      </c>
      <c r="G1727" s="1" t="s">
        <v>2464</v>
      </c>
      <c r="H1727" s="1" t="s">
        <v>2476</v>
      </c>
      <c r="I1727" s="1" t="s">
        <v>7</v>
      </c>
      <c r="J1727" s="1" t="s">
        <v>2466</v>
      </c>
      <c r="K1727" s="1" t="s">
        <v>35</v>
      </c>
      <c r="L1727" s="1" t="s">
        <v>36</v>
      </c>
      <c r="M1727" s="1" t="s">
        <v>37</v>
      </c>
      <c r="N1727" s="2">
        <v>6496546.5</v>
      </c>
      <c r="O1727" s="1" t="s">
        <v>108</v>
      </c>
      <c r="P1727" s="2">
        <v>197302.79</v>
      </c>
      <c r="Q1727" s="1" t="s">
        <v>39</v>
      </c>
      <c r="R1727" s="1" t="s">
        <v>40</v>
      </c>
      <c r="S1727" s="1" t="s">
        <v>54</v>
      </c>
      <c r="T1727" s="1" t="s">
        <v>42</v>
      </c>
      <c r="U1727" s="1" t="s">
        <v>43</v>
      </c>
      <c r="V1727" s="1" t="s">
        <v>55</v>
      </c>
      <c r="W1727" s="1" t="s">
        <v>56</v>
      </c>
      <c r="X1727" s="1" t="s">
        <v>43</v>
      </c>
      <c r="Y1727" s="2" t="s">
        <v>43</v>
      </c>
      <c r="Z1727" s="1" t="s">
        <v>46</v>
      </c>
      <c r="AA1727" s="1" t="s">
        <v>48</v>
      </c>
    </row>
    <row r="1728" spans="1:27" x14ac:dyDescent="0.25">
      <c r="A1728" s="1" t="s">
        <v>2462</v>
      </c>
      <c r="B1728" s="1" t="s">
        <v>2463</v>
      </c>
      <c r="C1728" s="1" t="s">
        <v>730</v>
      </c>
      <c r="D1728" s="1" t="s">
        <v>731</v>
      </c>
      <c r="E1728" s="1" t="s">
        <v>30</v>
      </c>
      <c r="F1728" s="1" t="s">
        <v>47</v>
      </c>
      <c r="G1728" s="1" t="s">
        <v>2477</v>
      </c>
      <c r="H1728" s="1" t="s">
        <v>2478</v>
      </c>
      <c r="I1728" s="1" t="s">
        <v>7</v>
      </c>
      <c r="J1728" s="1" t="s">
        <v>2479</v>
      </c>
      <c r="K1728" s="1" t="s">
        <v>52</v>
      </c>
      <c r="L1728" s="1" t="s">
        <v>53</v>
      </c>
      <c r="M1728" s="1" t="s">
        <v>37</v>
      </c>
      <c r="N1728" s="2">
        <v>1717964</v>
      </c>
      <c r="O1728" s="1" t="s">
        <v>38</v>
      </c>
      <c r="P1728" s="2">
        <v>1717964</v>
      </c>
      <c r="Q1728" s="1" t="s">
        <v>39</v>
      </c>
      <c r="R1728" s="1" t="s">
        <v>40</v>
      </c>
      <c r="S1728" s="1" t="s">
        <v>54</v>
      </c>
      <c r="T1728" s="1" t="s">
        <v>42</v>
      </c>
      <c r="U1728" s="1" t="s">
        <v>43</v>
      </c>
      <c r="V1728" s="1" t="s">
        <v>55</v>
      </c>
      <c r="W1728" s="1" t="s">
        <v>56</v>
      </c>
      <c r="X1728" s="1" t="s">
        <v>43</v>
      </c>
      <c r="Y1728" s="2" t="s">
        <v>43</v>
      </c>
      <c r="Z1728" s="1" t="s">
        <v>46</v>
      </c>
      <c r="AA1728" s="1" t="s">
        <v>131</v>
      </c>
    </row>
    <row r="1729" spans="1:27" x14ac:dyDescent="0.25">
      <c r="A1729" s="1" t="s">
        <v>2462</v>
      </c>
      <c r="B1729" s="1" t="s">
        <v>2463</v>
      </c>
      <c r="C1729" s="1" t="s">
        <v>730</v>
      </c>
      <c r="D1729" s="1" t="s">
        <v>731</v>
      </c>
      <c r="E1729" s="1" t="s">
        <v>30</v>
      </c>
      <c r="F1729" s="1" t="s">
        <v>58</v>
      </c>
      <c r="G1729" s="1" t="s">
        <v>2480</v>
      </c>
      <c r="H1729" s="1" t="s">
        <v>2481</v>
      </c>
      <c r="I1729" s="1" t="s">
        <v>7</v>
      </c>
      <c r="J1729" s="1" t="s">
        <v>2482</v>
      </c>
      <c r="K1729" s="1" t="s">
        <v>809</v>
      </c>
      <c r="L1729" s="1" t="s">
        <v>810</v>
      </c>
      <c r="M1729" s="1" t="s">
        <v>37</v>
      </c>
      <c r="N1729" s="2">
        <v>49283</v>
      </c>
      <c r="O1729" s="1" t="s">
        <v>38</v>
      </c>
      <c r="P1729" s="2">
        <v>49283</v>
      </c>
      <c r="Q1729" s="1" t="s">
        <v>39</v>
      </c>
      <c r="R1729" s="1" t="s">
        <v>40</v>
      </c>
      <c r="S1729" s="1" t="s">
        <v>54</v>
      </c>
      <c r="T1729" s="1" t="s">
        <v>42</v>
      </c>
      <c r="U1729" s="1" t="s">
        <v>43</v>
      </c>
      <c r="V1729" s="1" t="s">
        <v>55</v>
      </c>
      <c r="W1729" s="1" t="s">
        <v>56</v>
      </c>
      <c r="X1729" s="1" t="s">
        <v>43</v>
      </c>
      <c r="Y1729" s="2" t="s">
        <v>43</v>
      </c>
      <c r="Z1729" s="1" t="s">
        <v>46</v>
      </c>
      <c r="AA1729" s="1" t="s">
        <v>58</v>
      </c>
    </row>
    <row r="1730" spans="1:27" x14ac:dyDescent="0.25">
      <c r="A1730" s="1" t="s">
        <v>2462</v>
      </c>
      <c r="B1730" s="1" t="s">
        <v>2463</v>
      </c>
      <c r="C1730" s="1" t="s">
        <v>730</v>
      </c>
      <c r="D1730" s="1" t="s">
        <v>731</v>
      </c>
      <c r="E1730" s="1" t="s">
        <v>30</v>
      </c>
      <c r="F1730" s="1" t="s">
        <v>58</v>
      </c>
      <c r="G1730" s="1" t="s">
        <v>2483</v>
      </c>
      <c r="H1730" s="1" t="s">
        <v>2484</v>
      </c>
      <c r="I1730" s="1" t="s">
        <v>7</v>
      </c>
      <c r="J1730" s="1" t="s">
        <v>2485</v>
      </c>
      <c r="K1730" s="1" t="s">
        <v>1635</v>
      </c>
      <c r="L1730" s="1" t="s">
        <v>1636</v>
      </c>
      <c r="M1730" s="1" t="s">
        <v>37</v>
      </c>
      <c r="N1730" s="2">
        <v>392990.4</v>
      </c>
      <c r="O1730" s="1" t="s">
        <v>38</v>
      </c>
      <c r="P1730" s="2">
        <v>392990.4</v>
      </c>
      <c r="Q1730" s="1" t="s">
        <v>83</v>
      </c>
      <c r="R1730" s="1" t="s">
        <v>40</v>
      </c>
      <c r="S1730" s="1" t="s">
        <v>54</v>
      </c>
      <c r="T1730" s="1" t="s">
        <v>42</v>
      </c>
      <c r="U1730" s="1" t="s">
        <v>43</v>
      </c>
      <c r="V1730" s="1" t="s">
        <v>55</v>
      </c>
      <c r="W1730" s="1" t="s">
        <v>56</v>
      </c>
      <c r="X1730" s="1" t="s">
        <v>43</v>
      </c>
      <c r="Y1730" s="2" t="s">
        <v>43</v>
      </c>
      <c r="Z1730" s="1" t="s">
        <v>46</v>
      </c>
      <c r="AA1730" s="1" t="s">
        <v>58</v>
      </c>
    </row>
    <row r="1731" spans="1:27" x14ac:dyDescent="0.25">
      <c r="A1731" s="1" t="s">
        <v>2462</v>
      </c>
      <c r="B1731" s="1" t="s">
        <v>2463</v>
      </c>
      <c r="C1731" s="1" t="s">
        <v>730</v>
      </c>
      <c r="D1731" s="1" t="s">
        <v>731</v>
      </c>
      <c r="E1731" s="1" t="s">
        <v>30</v>
      </c>
      <c r="F1731" s="1" t="s">
        <v>109</v>
      </c>
      <c r="G1731" s="1" t="s">
        <v>2486</v>
      </c>
      <c r="H1731" s="1" t="s">
        <v>2487</v>
      </c>
      <c r="I1731" s="1" t="s">
        <v>7</v>
      </c>
      <c r="J1731" s="1" t="s">
        <v>2488</v>
      </c>
      <c r="K1731" s="1" t="s">
        <v>1635</v>
      </c>
      <c r="L1731" s="1" t="s">
        <v>1636</v>
      </c>
      <c r="M1731" s="1" t="s">
        <v>37</v>
      </c>
      <c r="N1731" s="2">
        <v>1273941.94</v>
      </c>
      <c r="O1731" s="1" t="s">
        <v>38</v>
      </c>
      <c r="P1731" s="2">
        <v>1273941.94</v>
      </c>
      <c r="Q1731" s="1" t="s">
        <v>83</v>
      </c>
      <c r="R1731" s="1" t="s">
        <v>40</v>
      </c>
      <c r="S1731" s="1" t="s">
        <v>54</v>
      </c>
      <c r="T1731" s="1" t="s">
        <v>42</v>
      </c>
      <c r="U1731" s="1" t="s">
        <v>43</v>
      </c>
      <c r="V1731" s="1" t="s">
        <v>55</v>
      </c>
      <c r="W1731" s="1" t="s">
        <v>56</v>
      </c>
      <c r="X1731" s="1" t="s">
        <v>43</v>
      </c>
      <c r="Y1731" s="2" t="s">
        <v>43</v>
      </c>
      <c r="Z1731" s="1" t="s">
        <v>46</v>
      </c>
      <c r="AA1731" s="1" t="s">
        <v>109</v>
      </c>
    </row>
    <row r="1732" spans="1:27" x14ac:dyDescent="0.25">
      <c r="A1732" s="1" t="s">
        <v>2462</v>
      </c>
      <c r="B1732" s="1" t="s">
        <v>2463</v>
      </c>
      <c r="C1732" s="1" t="s">
        <v>730</v>
      </c>
      <c r="D1732" s="1" t="s">
        <v>731</v>
      </c>
      <c r="E1732" s="1" t="s">
        <v>30</v>
      </c>
      <c r="F1732" s="1" t="s">
        <v>189</v>
      </c>
      <c r="G1732" s="1" t="s">
        <v>2489</v>
      </c>
      <c r="H1732" s="1" t="s">
        <v>2490</v>
      </c>
      <c r="I1732" s="1" t="s">
        <v>7</v>
      </c>
      <c r="J1732" s="1" t="s">
        <v>2491</v>
      </c>
      <c r="K1732" s="1" t="s">
        <v>1635</v>
      </c>
      <c r="L1732" s="1" t="s">
        <v>1636</v>
      </c>
      <c r="M1732" s="1" t="s">
        <v>37</v>
      </c>
      <c r="N1732" s="2">
        <v>88646.399999999994</v>
      </c>
      <c r="O1732" s="1" t="s">
        <v>38</v>
      </c>
      <c r="P1732" s="2">
        <v>88646.399999999994</v>
      </c>
      <c r="Q1732" s="1" t="s">
        <v>83</v>
      </c>
      <c r="R1732" s="1" t="s">
        <v>40</v>
      </c>
      <c r="S1732" s="1" t="s">
        <v>54</v>
      </c>
      <c r="T1732" s="1" t="s">
        <v>42</v>
      </c>
      <c r="U1732" s="1" t="s">
        <v>43</v>
      </c>
      <c r="V1732" s="1" t="s">
        <v>55</v>
      </c>
      <c r="W1732" s="1" t="s">
        <v>56</v>
      </c>
      <c r="X1732" s="1" t="s">
        <v>43</v>
      </c>
      <c r="Y1732" s="2" t="s">
        <v>43</v>
      </c>
      <c r="Z1732" s="1" t="s">
        <v>46</v>
      </c>
      <c r="AA1732" s="1" t="s">
        <v>189</v>
      </c>
    </row>
    <row r="1733" spans="1:27" x14ac:dyDescent="0.25">
      <c r="A1733" s="1" t="s">
        <v>2462</v>
      </c>
      <c r="B1733" s="1" t="s">
        <v>2463</v>
      </c>
      <c r="C1733" s="1" t="s">
        <v>730</v>
      </c>
      <c r="D1733" s="1" t="s">
        <v>731</v>
      </c>
      <c r="E1733" s="1" t="s">
        <v>30</v>
      </c>
      <c r="F1733" s="1" t="s">
        <v>112</v>
      </c>
      <c r="G1733" s="1" t="s">
        <v>2492</v>
      </c>
      <c r="H1733" s="1" t="s">
        <v>2493</v>
      </c>
      <c r="I1733" s="1" t="s">
        <v>7</v>
      </c>
      <c r="J1733" s="1" t="s">
        <v>2494</v>
      </c>
      <c r="K1733" s="1" t="s">
        <v>1635</v>
      </c>
      <c r="L1733" s="1" t="s">
        <v>1636</v>
      </c>
      <c r="M1733" s="1" t="s">
        <v>37</v>
      </c>
      <c r="N1733" s="2">
        <v>104907.6</v>
      </c>
      <c r="O1733" s="1" t="s">
        <v>38</v>
      </c>
      <c r="P1733" s="2">
        <v>104907.6</v>
      </c>
      <c r="Q1733" s="1" t="s">
        <v>83</v>
      </c>
      <c r="R1733" s="1" t="s">
        <v>40</v>
      </c>
      <c r="S1733" s="1" t="s">
        <v>54</v>
      </c>
      <c r="T1733" s="1" t="s">
        <v>42</v>
      </c>
      <c r="U1733" s="1" t="s">
        <v>43</v>
      </c>
      <c r="V1733" s="1" t="s">
        <v>55</v>
      </c>
      <c r="W1733" s="1" t="s">
        <v>56</v>
      </c>
      <c r="X1733" s="1" t="s">
        <v>43</v>
      </c>
      <c r="Y1733" s="2" t="s">
        <v>43</v>
      </c>
      <c r="Z1733" s="1" t="s">
        <v>46</v>
      </c>
      <c r="AA1733" s="1" t="s">
        <v>112</v>
      </c>
    </row>
    <row r="1734" spans="1:27" x14ac:dyDescent="0.25">
      <c r="A1734" s="1" t="s">
        <v>2462</v>
      </c>
      <c r="B1734" s="1" t="s">
        <v>2463</v>
      </c>
      <c r="C1734" s="1" t="s">
        <v>730</v>
      </c>
      <c r="D1734" s="1" t="s">
        <v>731</v>
      </c>
      <c r="E1734" s="1" t="s">
        <v>30</v>
      </c>
      <c r="F1734" s="1" t="s">
        <v>76</v>
      </c>
      <c r="G1734" s="1" t="s">
        <v>2495</v>
      </c>
      <c r="H1734" s="1" t="s">
        <v>2496</v>
      </c>
      <c r="I1734" s="1" t="s">
        <v>7</v>
      </c>
      <c r="J1734" s="1" t="s">
        <v>2497</v>
      </c>
      <c r="K1734" s="1" t="s">
        <v>310</v>
      </c>
      <c r="L1734" s="1" t="s">
        <v>311</v>
      </c>
      <c r="M1734" s="1" t="s">
        <v>37</v>
      </c>
      <c r="N1734" s="2">
        <v>40000</v>
      </c>
      <c r="O1734" s="1" t="s">
        <v>38</v>
      </c>
      <c r="P1734" s="2">
        <v>40000</v>
      </c>
      <c r="Q1734" s="1" t="s">
        <v>39</v>
      </c>
      <c r="R1734" s="1" t="s">
        <v>40</v>
      </c>
      <c r="S1734" s="1" t="s">
        <v>41</v>
      </c>
      <c r="T1734" s="1" t="s">
        <v>42</v>
      </c>
      <c r="U1734" s="1" t="s">
        <v>43</v>
      </c>
      <c r="V1734" s="1" t="s">
        <v>44</v>
      </c>
      <c r="W1734" s="1" t="s">
        <v>45</v>
      </c>
      <c r="X1734" s="1" t="s">
        <v>43</v>
      </c>
      <c r="Y1734" s="2" t="s">
        <v>43</v>
      </c>
      <c r="Z1734" s="1" t="s">
        <v>46</v>
      </c>
      <c r="AA1734" s="1" t="s">
        <v>76</v>
      </c>
    </row>
    <row r="1735" spans="1:27" x14ac:dyDescent="0.25">
      <c r="A1735" s="1" t="s">
        <v>2462</v>
      </c>
      <c r="B1735" s="1" t="s">
        <v>2463</v>
      </c>
      <c r="C1735" s="1" t="s">
        <v>730</v>
      </c>
      <c r="D1735" s="1" t="s">
        <v>731</v>
      </c>
      <c r="E1735" s="1" t="s">
        <v>30</v>
      </c>
      <c r="F1735" s="1" t="s">
        <v>265</v>
      </c>
      <c r="G1735" s="1" t="s">
        <v>2498</v>
      </c>
      <c r="H1735" s="1" t="s">
        <v>2499</v>
      </c>
      <c r="I1735" s="1" t="s">
        <v>7</v>
      </c>
      <c r="J1735" s="1" t="s">
        <v>2500</v>
      </c>
      <c r="K1735" s="1" t="s">
        <v>1635</v>
      </c>
      <c r="L1735" s="1" t="s">
        <v>1636</v>
      </c>
      <c r="M1735" s="1" t="s">
        <v>37</v>
      </c>
      <c r="N1735" s="2">
        <v>1181607.6000000001</v>
      </c>
      <c r="O1735" s="1" t="s">
        <v>38</v>
      </c>
      <c r="P1735" s="2">
        <v>1181607.6000000001</v>
      </c>
      <c r="Q1735" s="1" t="s">
        <v>83</v>
      </c>
      <c r="R1735" s="1" t="s">
        <v>40</v>
      </c>
      <c r="S1735" s="1" t="s">
        <v>54</v>
      </c>
      <c r="T1735" s="1" t="s">
        <v>42</v>
      </c>
      <c r="U1735" s="1" t="s">
        <v>43</v>
      </c>
      <c r="V1735" s="1" t="s">
        <v>55</v>
      </c>
      <c r="W1735" s="1" t="s">
        <v>56</v>
      </c>
      <c r="X1735" s="1" t="s">
        <v>43</v>
      </c>
      <c r="Y1735" s="2" t="s">
        <v>43</v>
      </c>
      <c r="Z1735" s="1" t="s">
        <v>46</v>
      </c>
      <c r="AA1735" s="1" t="s">
        <v>265</v>
      </c>
    </row>
    <row r="1736" spans="1:27" x14ac:dyDescent="0.25">
      <c r="A1736" s="1" t="s">
        <v>2462</v>
      </c>
      <c r="B1736" s="1" t="s">
        <v>2463</v>
      </c>
      <c r="C1736" s="1" t="s">
        <v>730</v>
      </c>
      <c r="D1736" s="1" t="s">
        <v>731</v>
      </c>
      <c r="E1736" s="1" t="s">
        <v>30</v>
      </c>
      <c r="F1736" s="1" t="s">
        <v>265</v>
      </c>
      <c r="G1736" s="1" t="s">
        <v>2501</v>
      </c>
      <c r="H1736" s="1" t="s">
        <v>2502</v>
      </c>
      <c r="I1736" s="1" t="s">
        <v>7</v>
      </c>
      <c r="J1736" s="1" t="s">
        <v>2503</v>
      </c>
      <c r="K1736" s="1" t="s">
        <v>310</v>
      </c>
      <c r="L1736" s="1" t="s">
        <v>311</v>
      </c>
      <c r="M1736" s="1" t="s">
        <v>37</v>
      </c>
      <c r="N1736" s="2">
        <v>148500</v>
      </c>
      <c r="O1736" s="1" t="s">
        <v>38</v>
      </c>
      <c r="P1736" s="2">
        <v>148500</v>
      </c>
      <c r="Q1736" s="1" t="s">
        <v>165</v>
      </c>
      <c r="R1736" s="1" t="s">
        <v>40</v>
      </c>
      <c r="S1736" s="1" t="s">
        <v>41</v>
      </c>
      <c r="T1736" s="1" t="s">
        <v>42</v>
      </c>
      <c r="U1736" s="1" t="s">
        <v>43</v>
      </c>
      <c r="V1736" s="1" t="s">
        <v>44</v>
      </c>
      <c r="W1736" s="1" t="s">
        <v>45</v>
      </c>
      <c r="X1736" s="1" t="s">
        <v>43</v>
      </c>
      <c r="Y1736" s="2" t="s">
        <v>43</v>
      </c>
      <c r="Z1736" s="1" t="s">
        <v>46</v>
      </c>
      <c r="AA1736" s="1" t="s">
        <v>265</v>
      </c>
    </row>
    <row r="1737" spans="1:27" x14ac:dyDescent="0.25">
      <c r="A1737" s="1" t="s">
        <v>2462</v>
      </c>
      <c r="B1737" s="1" t="s">
        <v>2463</v>
      </c>
      <c r="C1737" s="1" t="s">
        <v>730</v>
      </c>
      <c r="D1737" s="1" t="s">
        <v>731</v>
      </c>
      <c r="E1737" s="1" t="s">
        <v>30</v>
      </c>
      <c r="F1737" s="1" t="s">
        <v>252</v>
      </c>
      <c r="G1737" s="1" t="s">
        <v>2504</v>
      </c>
      <c r="H1737" s="1" t="s">
        <v>2505</v>
      </c>
      <c r="I1737" s="1" t="s">
        <v>7</v>
      </c>
      <c r="J1737" s="1" t="s">
        <v>2506</v>
      </c>
      <c r="K1737" s="1" t="s">
        <v>1635</v>
      </c>
      <c r="L1737" s="1" t="s">
        <v>1636</v>
      </c>
      <c r="M1737" s="1" t="s">
        <v>37</v>
      </c>
      <c r="N1737" s="2">
        <v>808440.96</v>
      </c>
      <c r="O1737" s="1" t="s">
        <v>38</v>
      </c>
      <c r="P1737" s="2">
        <v>808440.96</v>
      </c>
      <c r="Q1737" s="1" t="s">
        <v>83</v>
      </c>
      <c r="R1737" s="1" t="s">
        <v>40</v>
      </c>
      <c r="S1737" s="1" t="s">
        <v>54</v>
      </c>
      <c r="T1737" s="1" t="s">
        <v>42</v>
      </c>
      <c r="U1737" s="1" t="s">
        <v>43</v>
      </c>
      <c r="V1737" s="1" t="s">
        <v>55</v>
      </c>
      <c r="W1737" s="1" t="s">
        <v>56</v>
      </c>
      <c r="X1737" s="1" t="s">
        <v>43</v>
      </c>
      <c r="Y1737" s="2" t="s">
        <v>43</v>
      </c>
      <c r="Z1737" s="1" t="s">
        <v>46</v>
      </c>
      <c r="AA1737" s="1" t="s">
        <v>252</v>
      </c>
    </row>
    <row r="1738" spans="1:27" x14ac:dyDescent="0.25">
      <c r="A1738" s="1" t="s">
        <v>2462</v>
      </c>
      <c r="B1738" s="1" t="s">
        <v>2463</v>
      </c>
      <c r="C1738" s="1" t="s">
        <v>730</v>
      </c>
      <c r="D1738" s="1" t="s">
        <v>731</v>
      </c>
      <c r="E1738" s="1" t="s">
        <v>30</v>
      </c>
      <c r="F1738" s="1" t="s">
        <v>58</v>
      </c>
      <c r="G1738" s="1" t="s">
        <v>4134</v>
      </c>
      <c r="H1738" s="1" t="s">
        <v>4135</v>
      </c>
      <c r="I1738" s="1" t="s">
        <v>7</v>
      </c>
      <c r="J1738" s="1" t="s">
        <v>4136</v>
      </c>
      <c r="K1738" s="1" t="s">
        <v>3506</v>
      </c>
      <c r="L1738" s="1" t="s">
        <v>3507</v>
      </c>
      <c r="M1738" s="1" t="s">
        <v>3402</v>
      </c>
      <c r="N1738" s="2">
        <v>82000</v>
      </c>
      <c r="O1738" s="1" t="s">
        <v>38</v>
      </c>
      <c r="P1738" s="2">
        <v>82000</v>
      </c>
      <c r="Q1738" s="1" t="s">
        <v>39</v>
      </c>
      <c r="R1738" s="1" t="s">
        <v>40</v>
      </c>
      <c r="S1738" s="1" t="s">
        <v>54</v>
      </c>
      <c r="T1738" s="1" t="s">
        <v>42</v>
      </c>
      <c r="U1738" s="1" t="s">
        <v>43</v>
      </c>
      <c r="V1738" s="1" t="s">
        <v>55</v>
      </c>
      <c r="W1738" s="1" t="s">
        <v>56</v>
      </c>
      <c r="X1738" s="1" t="s">
        <v>43</v>
      </c>
      <c r="Y1738" s="2" t="s">
        <v>43</v>
      </c>
      <c r="Z1738" s="1" t="s">
        <v>46</v>
      </c>
      <c r="AA1738" s="1" t="s">
        <v>58</v>
      </c>
    </row>
    <row r="1739" spans="1:27" x14ac:dyDescent="0.25">
      <c r="A1739" s="1" t="s">
        <v>2462</v>
      </c>
      <c r="B1739" s="1" t="s">
        <v>2463</v>
      </c>
      <c r="C1739" s="1" t="s">
        <v>730</v>
      </c>
      <c r="D1739" s="1" t="s">
        <v>731</v>
      </c>
      <c r="E1739" s="1" t="s">
        <v>30</v>
      </c>
      <c r="F1739" s="1" t="s">
        <v>31</v>
      </c>
      <c r="G1739" s="1" t="s">
        <v>4847</v>
      </c>
      <c r="H1739" s="1" t="s">
        <v>4848</v>
      </c>
      <c r="I1739" s="1" t="s">
        <v>7</v>
      </c>
      <c r="J1739" s="1" t="s">
        <v>4849</v>
      </c>
      <c r="K1739" s="1" t="s">
        <v>3917</v>
      </c>
      <c r="L1739" s="1" t="s">
        <v>3918</v>
      </c>
      <c r="M1739" s="1" t="s">
        <v>4296</v>
      </c>
      <c r="N1739" s="2">
        <v>33000</v>
      </c>
      <c r="O1739" s="1" t="s">
        <v>38</v>
      </c>
      <c r="P1739" s="2">
        <v>33000</v>
      </c>
      <c r="Q1739" s="1" t="s">
        <v>39</v>
      </c>
      <c r="R1739" s="1" t="s">
        <v>40</v>
      </c>
      <c r="S1739" s="1" t="s">
        <v>54</v>
      </c>
      <c r="T1739" s="1" t="s">
        <v>42</v>
      </c>
      <c r="U1739" s="1" t="s">
        <v>43</v>
      </c>
      <c r="V1739" s="1" t="s">
        <v>55</v>
      </c>
      <c r="W1739" s="1" t="s">
        <v>56</v>
      </c>
      <c r="X1739" s="1" t="s">
        <v>43</v>
      </c>
      <c r="Y1739" s="2" t="s">
        <v>43</v>
      </c>
      <c r="Z1739" s="1" t="s">
        <v>46</v>
      </c>
      <c r="AA1739" s="1" t="s">
        <v>69</v>
      </c>
    </row>
    <row r="1740" spans="1:27" x14ac:dyDescent="0.25">
      <c r="A1740" s="1" t="s">
        <v>2462</v>
      </c>
      <c r="B1740" s="1" t="s">
        <v>2463</v>
      </c>
      <c r="C1740" s="1" t="s">
        <v>730</v>
      </c>
      <c r="D1740" s="1" t="s">
        <v>731</v>
      </c>
      <c r="E1740" s="1" t="s">
        <v>30</v>
      </c>
      <c r="F1740" s="1" t="s">
        <v>149</v>
      </c>
      <c r="G1740" s="1" t="s">
        <v>5792</v>
      </c>
      <c r="H1740" s="1" t="s">
        <v>5793</v>
      </c>
      <c r="I1740" s="1" t="s">
        <v>7</v>
      </c>
      <c r="J1740" s="1" t="s">
        <v>5794</v>
      </c>
      <c r="K1740" s="1" t="s">
        <v>2833</v>
      </c>
      <c r="L1740" s="1" t="s">
        <v>2834</v>
      </c>
      <c r="M1740" s="1" t="s">
        <v>5053</v>
      </c>
      <c r="N1740" s="2">
        <v>163388.4</v>
      </c>
      <c r="O1740" s="1" t="s">
        <v>38</v>
      </c>
      <c r="P1740" s="2">
        <v>163388.4</v>
      </c>
      <c r="Q1740" s="1" t="s">
        <v>83</v>
      </c>
      <c r="R1740" s="1" t="s">
        <v>40</v>
      </c>
      <c r="S1740" s="1" t="s">
        <v>54</v>
      </c>
      <c r="T1740" s="1" t="s">
        <v>42</v>
      </c>
      <c r="U1740" s="1" t="s">
        <v>43</v>
      </c>
      <c r="V1740" s="1" t="s">
        <v>55</v>
      </c>
      <c r="W1740" s="1" t="s">
        <v>56</v>
      </c>
      <c r="X1740" s="1" t="s">
        <v>43</v>
      </c>
      <c r="Y1740" s="2" t="s">
        <v>43</v>
      </c>
      <c r="Z1740" s="1" t="s">
        <v>46</v>
      </c>
      <c r="AA1740" s="1" t="s">
        <v>47</v>
      </c>
    </row>
    <row r="1741" spans="1:27" x14ac:dyDescent="0.25">
      <c r="A1741" s="1" t="s">
        <v>2462</v>
      </c>
      <c r="B1741" s="1" t="s">
        <v>2463</v>
      </c>
      <c r="C1741" s="1" t="s">
        <v>730</v>
      </c>
      <c r="D1741" s="1" t="s">
        <v>731</v>
      </c>
      <c r="E1741" s="1" t="s">
        <v>30</v>
      </c>
      <c r="F1741" s="1" t="s">
        <v>155</v>
      </c>
      <c r="G1741" s="1" t="s">
        <v>5795</v>
      </c>
      <c r="H1741" s="1" t="s">
        <v>5796</v>
      </c>
      <c r="I1741" s="1" t="s">
        <v>7</v>
      </c>
      <c r="J1741" s="1" t="s">
        <v>5797</v>
      </c>
      <c r="K1741" s="1" t="s">
        <v>2833</v>
      </c>
      <c r="L1741" s="1" t="s">
        <v>2834</v>
      </c>
      <c r="M1741" s="1" t="s">
        <v>5053</v>
      </c>
      <c r="N1741" s="2">
        <v>176029.44</v>
      </c>
      <c r="O1741" s="1" t="s">
        <v>38</v>
      </c>
      <c r="P1741" s="2">
        <v>176029.44</v>
      </c>
      <c r="Q1741" s="1" t="s">
        <v>83</v>
      </c>
      <c r="R1741" s="1" t="s">
        <v>40</v>
      </c>
      <c r="S1741" s="1" t="s">
        <v>54</v>
      </c>
      <c r="T1741" s="1" t="s">
        <v>42</v>
      </c>
      <c r="U1741" s="1" t="s">
        <v>43</v>
      </c>
      <c r="V1741" s="1" t="s">
        <v>55</v>
      </c>
      <c r="W1741" s="1" t="s">
        <v>56</v>
      </c>
      <c r="X1741" s="1" t="s">
        <v>43</v>
      </c>
      <c r="Y1741" s="2" t="s">
        <v>43</v>
      </c>
      <c r="Z1741" s="1" t="s">
        <v>46</v>
      </c>
      <c r="AA1741" s="1" t="s">
        <v>183</v>
      </c>
    </row>
    <row r="1742" spans="1:27" x14ac:dyDescent="0.25">
      <c r="A1742" s="1" t="s">
        <v>2462</v>
      </c>
      <c r="B1742" s="1" t="s">
        <v>2463</v>
      </c>
      <c r="C1742" s="1" t="s">
        <v>730</v>
      </c>
      <c r="D1742" s="1" t="s">
        <v>731</v>
      </c>
      <c r="E1742" s="1" t="s">
        <v>30</v>
      </c>
      <c r="F1742" s="1" t="s">
        <v>273</v>
      </c>
      <c r="G1742" s="1" t="s">
        <v>5798</v>
      </c>
      <c r="H1742" s="1" t="s">
        <v>5799</v>
      </c>
      <c r="I1742" s="1" t="s">
        <v>7</v>
      </c>
      <c r="J1742" s="1" t="s">
        <v>5800</v>
      </c>
      <c r="K1742" s="1" t="s">
        <v>2833</v>
      </c>
      <c r="L1742" s="1" t="s">
        <v>2834</v>
      </c>
      <c r="M1742" s="1" t="s">
        <v>5053</v>
      </c>
      <c r="N1742" s="2">
        <v>116928</v>
      </c>
      <c r="O1742" s="1" t="s">
        <v>38</v>
      </c>
      <c r="P1742" s="2">
        <v>116928</v>
      </c>
      <c r="Q1742" s="1" t="s">
        <v>83</v>
      </c>
      <c r="R1742" s="1" t="s">
        <v>40</v>
      </c>
      <c r="S1742" s="1" t="s">
        <v>54</v>
      </c>
      <c r="T1742" s="1" t="s">
        <v>42</v>
      </c>
      <c r="U1742" s="1" t="s">
        <v>43</v>
      </c>
      <c r="V1742" s="1" t="s">
        <v>55</v>
      </c>
      <c r="W1742" s="1" t="s">
        <v>56</v>
      </c>
      <c r="X1742" s="1" t="s">
        <v>43</v>
      </c>
      <c r="Y1742" s="2" t="s">
        <v>43</v>
      </c>
      <c r="Z1742" s="1" t="s">
        <v>46</v>
      </c>
      <c r="AA1742" s="1" t="s">
        <v>289</v>
      </c>
    </row>
    <row r="1743" spans="1:27" x14ac:dyDescent="0.25">
      <c r="A1743" s="1" t="s">
        <v>2462</v>
      </c>
      <c r="B1743" s="1" t="s">
        <v>2463</v>
      </c>
      <c r="C1743" s="1" t="s">
        <v>730</v>
      </c>
      <c r="D1743" s="1" t="s">
        <v>731</v>
      </c>
      <c r="E1743" s="1" t="s">
        <v>30</v>
      </c>
      <c r="F1743" s="1" t="s">
        <v>131</v>
      </c>
      <c r="G1743" s="1" t="s">
        <v>5801</v>
      </c>
      <c r="H1743" s="1" t="s">
        <v>5802</v>
      </c>
      <c r="I1743" s="1" t="s">
        <v>7</v>
      </c>
      <c r="J1743" s="1" t="s">
        <v>5803</v>
      </c>
      <c r="K1743" s="1" t="s">
        <v>2833</v>
      </c>
      <c r="L1743" s="1" t="s">
        <v>2834</v>
      </c>
      <c r="M1743" s="1" t="s">
        <v>5053</v>
      </c>
      <c r="N1743" s="2">
        <v>416760</v>
      </c>
      <c r="O1743" s="1" t="s">
        <v>38</v>
      </c>
      <c r="P1743" s="2">
        <v>416760</v>
      </c>
      <c r="Q1743" s="1" t="s">
        <v>83</v>
      </c>
      <c r="R1743" s="1" t="s">
        <v>40</v>
      </c>
      <c r="S1743" s="1" t="s">
        <v>54</v>
      </c>
      <c r="T1743" s="1" t="s">
        <v>42</v>
      </c>
      <c r="U1743" s="1" t="s">
        <v>43</v>
      </c>
      <c r="V1743" s="1" t="s">
        <v>55</v>
      </c>
      <c r="W1743" s="1" t="s">
        <v>56</v>
      </c>
      <c r="X1743" s="1" t="s">
        <v>43</v>
      </c>
      <c r="Y1743" s="2" t="s">
        <v>43</v>
      </c>
      <c r="Z1743" s="1" t="s">
        <v>46</v>
      </c>
      <c r="AA1743" s="1" t="s">
        <v>289</v>
      </c>
    </row>
    <row r="1744" spans="1:27" x14ac:dyDescent="0.25">
      <c r="A1744" s="1" t="s">
        <v>2462</v>
      </c>
      <c r="B1744" s="1" t="s">
        <v>2463</v>
      </c>
      <c r="C1744" s="1" t="s">
        <v>730</v>
      </c>
      <c r="D1744" s="1" t="s">
        <v>731</v>
      </c>
      <c r="E1744" s="1" t="s">
        <v>30</v>
      </c>
      <c r="F1744" s="1" t="s">
        <v>95</v>
      </c>
      <c r="G1744" s="1" t="s">
        <v>5804</v>
      </c>
      <c r="H1744" s="1" t="s">
        <v>5805</v>
      </c>
      <c r="I1744" s="1" t="s">
        <v>7</v>
      </c>
      <c r="J1744" s="1" t="s">
        <v>5806</v>
      </c>
      <c r="K1744" s="1" t="s">
        <v>2833</v>
      </c>
      <c r="L1744" s="1" t="s">
        <v>2834</v>
      </c>
      <c r="M1744" s="1" t="s">
        <v>5053</v>
      </c>
      <c r="N1744" s="2">
        <v>422400</v>
      </c>
      <c r="O1744" s="1" t="s">
        <v>38</v>
      </c>
      <c r="P1744" s="2">
        <v>422400</v>
      </c>
      <c r="Q1744" s="1" t="s">
        <v>83</v>
      </c>
      <c r="R1744" s="1" t="s">
        <v>40</v>
      </c>
      <c r="S1744" s="1" t="s">
        <v>54</v>
      </c>
      <c r="T1744" s="1" t="s">
        <v>42</v>
      </c>
      <c r="U1744" s="1" t="s">
        <v>43</v>
      </c>
      <c r="V1744" s="1" t="s">
        <v>55</v>
      </c>
      <c r="W1744" s="1" t="s">
        <v>56</v>
      </c>
      <c r="X1744" s="1" t="s">
        <v>43</v>
      </c>
      <c r="Y1744" s="2" t="s">
        <v>43</v>
      </c>
      <c r="Z1744" s="1" t="s">
        <v>46</v>
      </c>
      <c r="AA1744" s="1" t="s">
        <v>289</v>
      </c>
    </row>
    <row r="1745" spans="1:27" x14ac:dyDescent="0.25">
      <c r="A1745" s="1" t="s">
        <v>728</v>
      </c>
      <c r="B1745" s="1" t="s">
        <v>729</v>
      </c>
      <c r="C1745" s="1" t="s">
        <v>730</v>
      </c>
      <c r="D1745" s="1" t="s">
        <v>731</v>
      </c>
      <c r="E1745" s="1" t="s">
        <v>30</v>
      </c>
      <c r="F1745" s="1" t="s">
        <v>155</v>
      </c>
      <c r="G1745" s="1" t="s">
        <v>732</v>
      </c>
      <c r="H1745" s="1" t="s">
        <v>733</v>
      </c>
      <c r="I1745" s="1" t="s">
        <v>7</v>
      </c>
      <c r="J1745" s="1" t="s">
        <v>734</v>
      </c>
      <c r="K1745" s="1" t="s">
        <v>735</v>
      </c>
      <c r="L1745" s="1" t="s">
        <v>736</v>
      </c>
      <c r="M1745" s="1" t="s">
        <v>37</v>
      </c>
      <c r="N1745" s="2">
        <v>220000</v>
      </c>
      <c r="O1745" s="1" t="s">
        <v>38</v>
      </c>
      <c r="P1745" s="2">
        <v>220000</v>
      </c>
      <c r="Q1745" s="1" t="s">
        <v>165</v>
      </c>
      <c r="R1745" s="1" t="s">
        <v>40</v>
      </c>
      <c r="S1745" s="1" t="s">
        <v>54</v>
      </c>
      <c r="T1745" s="1" t="s">
        <v>42</v>
      </c>
      <c r="U1745" s="1" t="s">
        <v>43</v>
      </c>
      <c r="V1745" s="1" t="s">
        <v>55</v>
      </c>
      <c r="W1745" s="1" t="s">
        <v>56</v>
      </c>
      <c r="X1745" s="1" t="s">
        <v>43</v>
      </c>
      <c r="Y1745" s="2" t="s">
        <v>43</v>
      </c>
      <c r="Z1745" s="1" t="s">
        <v>46</v>
      </c>
      <c r="AA1745" s="1" t="s">
        <v>155</v>
      </c>
    </row>
    <row r="1746" spans="1:27" x14ac:dyDescent="0.25">
      <c r="A1746" s="1" t="s">
        <v>728</v>
      </c>
      <c r="B1746" s="1" t="s">
        <v>729</v>
      </c>
      <c r="C1746" s="1" t="s">
        <v>730</v>
      </c>
      <c r="D1746" s="1" t="s">
        <v>731</v>
      </c>
      <c r="E1746" s="1" t="s">
        <v>30</v>
      </c>
      <c r="F1746" s="1" t="s">
        <v>47</v>
      </c>
      <c r="G1746" s="1" t="s">
        <v>3572</v>
      </c>
      <c r="H1746" s="1" t="s">
        <v>3573</v>
      </c>
      <c r="I1746" s="1" t="s">
        <v>7</v>
      </c>
      <c r="J1746" s="1" t="s">
        <v>3574</v>
      </c>
      <c r="K1746" s="1" t="s">
        <v>3406</v>
      </c>
      <c r="L1746" s="1" t="s">
        <v>3407</v>
      </c>
      <c r="M1746" s="1" t="s">
        <v>3402</v>
      </c>
      <c r="N1746" s="2">
        <v>91000</v>
      </c>
      <c r="O1746" s="1" t="s">
        <v>38</v>
      </c>
      <c r="P1746" s="2">
        <v>91000</v>
      </c>
      <c r="Q1746" s="1" t="s">
        <v>165</v>
      </c>
      <c r="R1746" s="1" t="s">
        <v>40</v>
      </c>
      <c r="S1746" s="1" t="s">
        <v>54</v>
      </c>
      <c r="T1746" s="1" t="s">
        <v>42</v>
      </c>
      <c r="U1746" s="1" t="s">
        <v>43</v>
      </c>
      <c r="V1746" s="1" t="s">
        <v>55</v>
      </c>
      <c r="W1746" s="1" t="s">
        <v>56</v>
      </c>
      <c r="X1746" s="1" t="s">
        <v>43</v>
      </c>
      <c r="Y1746" s="2" t="s">
        <v>43</v>
      </c>
      <c r="Z1746" s="1" t="s">
        <v>46</v>
      </c>
      <c r="AA1746" s="1" t="s">
        <v>58</v>
      </c>
    </row>
    <row r="1747" spans="1:27" x14ac:dyDescent="0.25">
      <c r="A1747" s="1" t="s">
        <v>728</v>
      </c>
      <c r="B1747" s="1" t="s">
        <v>729</v>
      </c>
      <c r="C1747" s="1" t="s">
        <v>730</v>
      </c>
      <c r="D1747" s="1" t="s">
        <v>731</v>
      </c>
      <c r="E1747" s="1" t="s">
        <v>30</v>
      </c>
      <c r="F1747" s="1" t="s">
        <v>58</v>
      </c>
      <c r="G1747" s="1" t="s">
        <v>3575</v>
      </c>
      <c r="H1747" s="1" t="s">
        <v>3576</v>
      </c>
      <c r="I1747" s="1" t="s">
        <v>7</v>
      </c>
      <c r="J1747" s="1" t="s">
        <v>3577</v>
      </c>
      <c r="K1747" s="1" t="s">
        <v>3455</v>
      </c>
      <c r="L1747" s="1" t="s">
        <v>3456</v>
      </c>
      <c r="M1747" s="1" t="s">
        <v>3402</v>
      </c>
      <c r="N1747" s="2">
        <v>52020.800000000003</v>
      </c>
      <c r="O1747" s="1" t="s">
        <v>38</v>
      </c>
      <c r="P1747" s="2">
        <v>52020.800000000003</v>
      </c>
      <c r="Q1747" s="1" t="s">
        <v>39</v>
      </c>
      <c r="R1747" s="1" t="s">
        <v>40</v>
      </c>
      <c r="S1747" s="1" t="s">
        <v>54</v>
      </c>
      <c r="T1747" s="1" t="s">
        <v>42</v>
      </c>
      <c r="U1747" s="1" t="s">
        <v>43</v>
      </c>
      <c r="V1747" s="1" t="s">
        <v>55</v>
      </c>
      <c r="W1747" s="1" t="s">
        <v>56</v>
      </c>
      <c r="X1747" s="1" t="s">
        <v>43</v>
      </c>
      <c r="Y1747" s="2" t="s">
        <v>43</v>
      </c>
      <c r="Z1747" s="1" t="s">
        <v>46</v>
      </c>
      <c r="AA1747" s="1" t="s">
        <v>58</v>
      </c>
    </row>
    <row r="1748" spans="1:27" x14ac:dyDescent="0.25">
      <c r="A1748" s="1" t="s">
        <v>728</v>
      </c>
      <c r="B1748" s="1" t="s">
        <v>729</v>
      </c>
      <c r="C1748" s="1" t="s">
        <v>730</v>
      </c>
      <c r="D1748" s="1" t="s">
        <v>731</v>
      </c>
      <c r="E1748" s="1" t="s">
        <v>30</v>
      </c>
      <c r="F1748" s="1" t="s">
        <v>903</v>
      </c>
      <c r="G1748" s="1" t="s">
        <v>3578</v>
      </c>
      <c r="H1748" s="1" t="s">
        <v>3579</v>
      </c>
      <c r="I1748" s="1" t="s">
        <v>7</v>
      </c>
      <c r="J1748" s="1" t="s">
        <v>734</v>
      </c>
      <c r="K1748" s="1" t="s">
        <v>3580</v>
      </c>
      <c r="L1748" s="1" t="s">
        <v>3581</v>
      </c>
      <c r="M1748" s="1" t="s">
        <v>3402</v>
      </c>
      <c r="N1748" s="2">
        <v>200000</v>
      </c>
      <c r="O1748" s="1" t="s">
        <v>38</v>
      </c>
      <c r="P1748" s="2">
        <v>200000</v>
      </c>
      <c r="Q1748" s="1" t="s">
        <v>165</v>
      </c>
      <c r="R1748" s="1" t="s">
        <v>40</v>
      </c>
      <c r="S1748" s="1" t="s">
        <v>54</v>
      </c>
      <c r="T1748" s="1" t="s">
        <v>42</v>
      </c>
      <c r="U1748" s="1" t="s">
        <v>43</v>
      </c>
      <c r="V1748" s="1" t="s">
        <v>55</v>
      </c>
      <c r="W1748" s="1" t="s">
        <v>56</v>
      </c>
      <c r="X1748" s="1" t="s">
        <v>43</v>
      </c>
      <c r="Y1748" s="2" t="s">
        <v>43</v>
      </c>
      <c r="Z1748" s="1" t="s">
        <v>46</v>
      </c>
      <c r="AA1748" s="1" t="s">
        <v>903</v>
      </c>
    </row>
    <row r="1749" spans="1:27" x14ac:dyDescent="0.25">
      <c r="A1749" s="1" t="s">
        <v>728</v>
      </c>
      <c r="B1749" s="1" t="s">
        <v>729</v>
      </c>
      <c r="C1749" s="1" t="s">
        <v>730</v>
      </c>
      <c r="D1749" s="1" t="s">
        <v>731</v>
      </c>
      <c r="E1749" s="1" t="s">
        <v>30</v>
      </c>
      <c r="F1749" s="1" t="s">
        <v>155</v>
      </c>
      <c r="G1749" s="1" t="s">
        <v>3582</v>
      </c>
      <c r="H1749" s="1" t="s">
        <v>3583</v>
      </c>
      <c r="I1749" s="1" t="s">
        <v>7</v>
      </c>
      <c r="J1749" s="1" t="s">
        <v>3584</v>
      </c>
      <c r="K1749" s="1" t="s">
        <v>3523</v>
      </c>
      <c r="L1749" s="1" t="s">
        <v>3524</v>
      </c>
      <c r="M1749" s="1" t="s">
        <v>3402</v>
      </c>
      <c r="N1749" s="2">
        <v>200000</v>
      </c>
      <c r="O1749" s="1" t="s">
        <v>38</v>
      </c>
      <c r="P1749" s="2">
        <v>200000</v>
      </c>
      <c r="Q1749" s="1" t="s">
        <v>165</v>
      </c>
      <c r="R1749" s="1" t="s">
        <v>40</v>
      </c>
      <c r="S1749" s="1" t="s">
        <v>54</v>
      </c>
      <c r="T1749" s="1" t="s">
        <v>42</v>
      </c>
      <c r="U1749" s="1" t="s">
        <v>43</v>
      </c>
      <c r="V1749" s="1" t="s">
        <v>55</v>
      </c>
      <c r="W1749" s="1" t="s">
        <v>56</v>
      </c>
      <c r="X1749" s="1" t="s">
        <v>43</v>
      </c>
      <c r="Y1749" s="2" t="s">
        <v>43</v>
      </c>
      <c r="Z1749" s="1" t="s">
        <v>46</v>
      </c>
      <c r="AA1749" s="1" t="s">
        <v>155</v>
      </c>
    </row>
    <row r="1750" spans="1:27" x14ac:dyDescent="0.25">
      <c r="A1750" s="1" t="s">
        <v>728</v>
      </c>
      <c r="B1750" s="1" t="s">
        <v>729</v>
      </c>
      <c r="C1750" s="1" t="s">
        <v>730</v>
      </c>
      <c r="D1750" s="1" t="s">
        <v>731</v>
      </c>
      <c r="E1750" s="1" t="s">
        <v>30</v>
      </c>
      <c r="F1750" s="1" t="s">
        <v>131</v>
      </c>
      <c r="G1750" s="1" t="s">
        <v>3585</v>
      </c>
      <c r="H1750" s="1" t="s">
        <v>3586</v>
      </c>
      <c r="I1750" s="1" t="s">
        <v>7</v>
      </c>
      <c r="J1750" s="1" t="s">
        <v>3587</v>
      </c>
      <c r="K1750" s="1" t="s">
        <v>3455</v>
      </c>
      <c r="L1750" s="1" t="s">
        <v>3456</v>
      </c>
      <c r="M1750" s="1" t="s">
        <v>3402</v>
      </c>
      <c r="N1750" s="2">
        <v>60000</v>
      </c>
      <c r="O1750" s="1" t="s">
        <v>38</v>
      </c>
      <c r="P1750" s="2">
        <v>60000</v>
      </c>
      <c r="Q1750" s="1" t="s">
        <v>39</v>
      </c>
      <c r="R1750" s="1" t="s">
        <v>40</v>
      </c>
      <c r="S1750" s="1" t="s">
        <v>54</v>
      </c>
      <c r="T1750" s="1" t="s">
        <v>42</v>
      </c>
      <c r="U1750" s="1" t="s">
        <v>43</v>
      </c>
      <c r="V1750" s="1" t="s">
        <v>55</v>
      </c>
      <c r="W1750" s="1" t="s">
        <v>56</v>
      </c>
      <c r="X1750" s="1" t="s">
        <v>43</v>
      </c>
      <c r="Y1750" s="2" t="s">
        <v>43</v>
      </c>
      <c r="Z1750" s="1" t="s">
        <v>46</v>
      </c>
      <c r="AA1750" s="1" t="s">
        <v>131</v>
      </c>
    </row>
    <row r="1751" spans="1:27" x14ac:dyDescent="0.25">
      <c r="A1751" s="1" t="s">
        <v>728</v>
      </c>
      <c r="B1751" s="1" t="s">
        <v>729</v>
      </c>
      <c r="C1751" s="1" t="s">
        <v>730</v>
      </c>
      <c r="D1751" s="1" t="s">
        <v>731</v>
      </c>
      <c r="E1751" s="1" t="s">
        <v>30</v>
      </c>
      <c r="F1751" s="1" t="s">
        <v>95</v>
      </c>
      <c r="G1751" s="1" t="s">
        <v>3588</v>
      </c>
      <c r="H1751" s="1" t="s">
        <v>3589</v>
      </c>
      <c r="I1751" s="1" t="s">
        <v>7</v>
      </c>
      <c r="J1751" s="1" t="s">
        <v>3590</v>
      </c>
      <c r="K1751" s="1" t="s">
        <v>3591</v>
      </c>
      <c r="L1751" s="1" t="s">
        <v>3592</v>
      </c>
      <c r="M1751" s="1" t="s">
        <v>3402</v>
      </c>
      <c r="N1751" s="2">
        <v>120000</v>
      </c>
      <c r="O1751" s="1" t="s">
        <v>38</v>
      </c>
      <c r="P1751" s="2">
        <v>120000</v>
      </c>
      <c r="Q1751" s="1" t="s">
        <v>39</v>
      </c>
      <c r="R1751" s="1" t="s">
        <v>40</v>
      </c>
      <c r="S1751" s="1" t="s">
        <v>54</v>
      </c>
      <c r="T1751" s="1" t="s">
        <v>42</v>
      </c>
      <c r="U1751" s="1" t="s">
        <v>43</v>
      </c>
      <c r="V1751" s="1" t="s">
        <v>55</v>
      </c>
      <c r="W1751" s="1" t="s">
        <v>56</v>
      </c>
      <c r="X1751" s="1" t="s">
        <v>43</v>
      </c>
      <c r="Y1751" s="2" t="s">
        <v>43</v>
      </c>
      <c r="Z1751" s="1" t="s">
        <v>46</v>
      </c>
      <c r="AA1751" s="1" t="s">
        <v>95</v>
      </c>
    </row>
    <row r="1752" spans="1:27" x14ac:dyDescent="0.25">
      <c r="A1752" s="1" t="s">
        <v>728</v>
      </c>
      <c r="B1752" s="1" t="s">
        <v>729</v>
      </c>
      <c r="C1752" s="1" t="s">
        <v>730</v>
      </c>
      <c r="D1752" s="1" t="s">
        <v>731</v>
      </c>
      <c r="E1752" s="1" t="s">
        <v>30</v>
      </c>
      <c r="F1752" s="1" t="s">
        <v>141</v>
      </c>
      <c r="G1752" s="1" t="s">
        <v>4413</v>
      </c>
      <c r="H1752" s="1" t="s">
        <v>4414</v>
      </c>
      <c r="I1752" s="1" t="s">
        <v>7</v>
      </c>
      <c r="J1752" s="1" t="s">
        <v>4415</v>
      </c>
      <c r="K1752" s="1" t="s">
        <v>522</v>
      </c>
      <c r="L1752" s="1" t="s">
        <v>523</v>
      </c>
      <c r="M1752" s="1" t="s">
        <v>4296</v>
      </c>
      <c r="N1752" s="2">
        <v>60000</v>
      </c>
      <c r="O1752" s="1" t="s">
        <v>38</v>
      </c>
      <c r="P1752" s="2">
        <v>60000</v>
      </c>
      <c r="Q1752" s="1" t="s">
        <v>165</v>
      </c>
      <c r="R1752" s="1" t="s">
        <v>40</v>
      </c>
      <c r="S1752" s="1" t="s">
        <v>54</v>
      </c>
      <c r="T1752" s="1" t="s">
        <v>42</v>
      </c>
      <c r="U1752" s="1" t="s">
        <v>43</v>
      </c>
      <c r="V1752" s="1" t="s">
        <v>55</v>
      </c>
      <c r="W1752" s="1" t="s">
        <v>56</v>
      </c>
      <c r="X1752" s="1" t="s">
        <v>43</v>
      </c>
      <c r="Y1752" s="2" t="s">
        <v>43</v>
      </c>
      <c r="Z1752" s="1" t="s">
        <v>46</v>
      </c>
      <c r="AA1752" s="1" t="s">
        <v>141</v>
      </c>
    </row>
    <row r="1753" spans="1:27" x14ac:dyDescent="0.25">
      <c r="A1753" s="1" t="s">
        <v>728</v>
      </c>
      <c r="B1753" s="1" t="s">
        <v>729</v>
      </c>
      <c r="C1753" s="1" t="s">
        <v>730</v>
      </c>
      <c r="D1753" s="1" t="s">
        <v>731</v>
      </c>
      <c r="E1753" s="1" t="s">
        <v>30</v>
      </c>
      <c r="F1753" s="1" t="s">
        <v>131</v>
      </c>
      <c r="G1753" s="1" t="s">
        <v>4416</v>
      </c>
      <c r="H1753" s="1" t="s">
        <v>4417</v>
      </c>
      <c r="I1753" s="1" t="s">
        <v>7</v>
      </c>
      <c r="J1753" s="1" t="s">
        <v>4418</v>
      </c>
      <c r="K1753" s="1" t="s">
        <v>522</v>
      </c>
      <c r="L1753" s="1" t="s">
        <v>523</v>
      </c>
      <c r="M1753" s="1" t="s">
        <v>4296</v>
      </c>
      <c r="N1753" s="2">
        <v>100000</v>
      </c>
      <c r="O1753" s="1" t="s">
        <v>38</v>
      </c>
      <c r="P1753" s="2">
        <v>100000</v>
      </c>
      <c r="Q1753" s="1" t="s">
        <v>39</v>
      </c>
      <c r="R1753" s="1" t="s">
        <v>40</v>
      </c>
      <c r="S1753" s="1" t="s">
        <v>54</v>
      </c>
      <c r="T1753" s="1" t="s">
        <v>42</v>
      </c>
      <c r="U1753" s="1" t="s">
        <v>43</v>
      </c>
      <c r="V1753" s="1" t="s">
        <v>55</v>
      </c>
      <c r="W1753" s="1" t="s">
        <v>56</v>
      </c>
      <c r="X1753" s="1" t="s">
        <v>43</v>
      </c>
      <c r="Y1753" s="2" t="s">
        <v>43</v>
      </c>
      <c r="Z1753" s="1" t="s">
        <v>46</v>
      </c>
      <c r="AA1753" s="1" t="s">
        <v>131</v>
      </c>
    </row>
    <row r="1754" spans="1:27" x14ac:dyDescent="0.25">
      <c r="A1754" s="1" t="s">
        <v>728</v>
      </c>
      <c r="B1754" s="1" t="s">
        <v>729</v>
      </c>
      <c r="C1754" s="1" t="s">
        <v>730</v>
      </c>
      <c r="D1754" s="1" t="s">
        <v>731</v>
      </c>
      <c r="E1754" s="1" t="s">
        <v>30</v>
      </c>
      <c r="F1754" s="1" t="s">
        <v>95</v>
      </c>
      <c r="G1754" s="1" t="s">
        <v>4419</v>
      </c>
      <c r="H1754" s="1" t="s">
        <v>4420</v>
      </c>
      <c r="I1754" s="1" t="s">
        <v>7</v>
      </c>
      <c r="J1754" s="1" t="s">
        <v>4421</v>
      </c>
      <c r="K1754" s="1" t="s">
        <v>3591</v>
      </c>
      <c r="L1754" s="1" t="s">
        <v>3592</v>
      </c>
      <c r="M1754" s="1" t="s">
        <v>4296</v>
      </c>
      <c r="N1754" s="2">
        <v>100000</v>
      </c>
      <c r="O1754" s="1" t="s">
        <v>38</v>
      </c>
      <c r="P1754" s="2">
        <v>100000</v>
      </c>
      <c r="Q1754" s="1" t="s">
        <v>39</v>
      </c>
      <c r="R1754" s="1" t="s">
        <v>40</v>
      </c>
      <c r="S1754" s="1" t="s">
        <v>54</v>
      </c>
      <c r="T1754" s="1" t="s">
        <v>42</v>
      </c>
      <c r="U1754" s="1" t="s">
        <v>43</v>
      </c>
      <c r="V1754" s="1" t="s">
        <v>55</v>
      </c>
      <c r="W1754" s="1" t="s">
        <v>56</v>
      </c>
      <c r="X1754" s="1" t="s">
        <v>43</v>
      </c>
      <c r="Y1754" s="2" t="s">
        <v>43</v>
      </c>
      <c r="Z1754" s="1" t="s">
        <v>46</v>
      </c>
      <c r="AA1754" s="1" t="s">
        <v>95</v>
      </c>
    </row>
    <row r="1755" spans="1:27" x14ac:dyDescent="0.25">
      <c r="A1755" s="1" t="s">
        <v>728</v>
      </c>
      <c r="B1755" s="1" t="s">
        <v>729</v>
      </c>
      <c r="C1755" s="1" t="s">
        <v>730</v>
      </c>
      <c r="D1755" s="1" t="s">
        <v>731</v>
      </c>
      <c r="E1755" s="1" t="s">
        <v>30</v>
      </c>
      <c r="F1755" s="1" t="s">
        <v>174</v>
      </c>
      <c r="G1755" s="1" t="s">
        <v>4422</v>
      </c>
      <c r="H1755" s="1" t="s">
        <v>4423</v>
      </c>
      <c r="I1755" s="1" t="s">
        <v>7</v>
      </c>
      <c r="J1755" s="1" t="s">
        <v>4424</v>
      </c>
      <c r="K1755" s="1" t="s">
        <v>3455</v>
      </c>
      <c r="L1755" s="1" t="s">
        <v>3456</v>
      </c>
      <c r="M1755" s="1" t="s">
        <v>4296</v>
      </c>
      <c r="N1755" s="2">
        <v>95000</v>
      </c>
      <c r="O1755" s="1" t="s">
        <v>38</v>
      </c>
      <c r="P1755" s="2">
        <v>95000</v>
      </c>
      <c r="Q1755" s="1" t="s">
        <v>39</v>
      </c>
      <c r="R1755" s="1" t="s">
        <v>40</v>
      </c>
      <c r="S1755" s="1" t="s">
        <v>54</v>
      </c>
      <c r="T1755" s="1" t="s">
        <v>42</v>
      </c>
      <c r="U1755" s="1" t="s">
        <v>43</v>
      </c>
      <c r="V1755" s="1" t="s">
        <v>55</v>
      </c>
      <c r="W1755" s="1" t="s">
        <v>56</v>
      </c>
      <c r="X1755" s="1" t="s">
        <v>43</v>
      </c>
      <c r="Y1755" s="2" t="s">
        <v>43</v>
      </c>
      <c r="Z1755" s="1" t="s">
        <v>46</v>
      </c>
      <c r="AA1755" s="1" t="s">
        <v>174</v>
      </c>
    </row>
    <row r="1756" spans="1:27" x14ac:dyDescent="0.25">
      <c r="A1756" s="1" t="s">
        <v>728</v>
      </c>
      <c r="B1756" s="1" t="s">
        <v>729</v>
      </c>
      <c r="C1756" s="1" t="s">
        <v>730</v>
      </c>
      <c r="D1756" s="1" t="s">
        <v>731</v>
      </c>
      <c r="E1756" s="1" t="s">
        <v>30</v>
      </c>
      <c r="F1756" s="1" t="s">
        <v>64</v>
      </c>
      <c r="G1756" s="1" t="s">
        <v>5274</v>
      </c>
      <c r="H1756" s="1" t="s">
        <v>5275</v>
      </c>
      <c r="I1756" s="1" t="s">
        <v>7</v>
      </c>
      <c r="J1756" s="1" t="s">
        <v>5276</v>
      </c>
      <c r="K1756" s="1" t="s">
        <v>5057</v>
      </c>
      <c r="L1756" s="1" t="s">
        <v>5058</v>
      </c>
      <c r="M1756" s="1" t="s">
        <v>5053</v>
      </c>
      <c r="N1756" s="2">
        <v>40000</v>
      </c>
      <c r="O1756" s="1" t="s">
        <v>38</v>
      </c>
      <c r="P1756" s="2">
        <v>40000</v>
      </c>
      <c r="Q1756" s="1" t="s">
        <v>165</v>
      </c>
      <c r="R1756" s="1" t="s">
        <v>40</v>
      </c>
      <c r="S1756" s="1" t="s">
        <v>54</v>
      </c>
      <c r="T1756" s="1" t="s">
        <v>42</v>
      </c>
      <c r="U1756" s="1" t="s">
        <v>43</v>
      </c>
      <c r="V1756" s="1" t="s">
        <v>55</v>
      </c>
      <c r="W1756" s="1" t="s">
        <v>56</v>
      </c>
      <c r="X1756" s="1" t="s">
        <v>43</v>
      </c>
      <c r="Y1756" s="2" t="s">
        <v>43</v>
      </c>
      <c r="Z1756" s="1" t="s">
        <v>46</v>
      </c>
      <c r="AA1756" s="1" t="s">
        <v>69</v>
      </c>
    </row>
    <row r="1757" spans="1:27" x14ac:dyDescent="0.25">
      <c r="A1757" s="1" t="s">
        <v>728</v>
      </c>
      <c r="B1757" s="1" t="s">
        <v>729</v>
      </c>
      <c r="C1757" s="1" t="s">
        <v>730</v>
      </c>
      <c r="D1757" s="1" t="s">
        <v>731</v>
      </c>
      <c r="E1757" s="1" t="s">
        <v>30</v>
      </c>
      <c r="F1757" s="1" t="s">
        <v>149</v>
      </c>
      <c r="G1757" s="1" t="s">
        <v>6024</v>
      </c>
      <c r="H1757" s="1" t="s">
        <v>6025</v>
      </c>
      <c r="I1757" s="1" t="s">
        <v>7</v>
      </c>
      <c r="J1757" s="1" t="s">
        <v>6026</v>
      </c>
      <c r="K1757" s="1" t="s">
        <v>399</v>
      </c>
      <c r="L1757" s="1" t="s">
        <v>400</v>
      </c>
      <c r="M1757" s="1" t="s">
        <v>5928</v>
      </c>
      <c r="N1757" s="2">
        <v>135144</v>
      </c>
      <c r="O1757" s="1" t="s">
        <v>38</v>
      </c>
      <c r="P1757" s="2">
        <v>135144</v>
      </c>
      <c r="Q1757" s="1" t="s">
        <v>93</v>
      </c>
      <c r="R1757" s="1" t="s">
        <v>94</v>
      </c>
      <c r="S1757" s="1" t="s">
        <v>54</v>
      </c>
      <c r="T1757" s="1" t="s">
        <v>42</v>
      </c>
      <c r="U1757" s="1" t="s">
        <v>43</v>
      </c>
      <c r="V1757" s="1" t="s">
        <v>55</v>
      </c>
      <c r="W1757" s="1" t="s">
        <v>56</v>
      </c>
      <c r="X1757" s="1" t="s">
        <v>43</v>
      </c>
      <c r="Y1757" s="2">
        <v>135144</v>
      </c>
      <c r="Z1757" s="1" t="s">
        <v>46</v>
      </c>
      <c r="AA1757" s="1" t="s">
        <v>149</v>
      </c>
    </row>
    <row r="1758" spans="1:27" x14ac:dyDescent="0.25">
      <c r="A1758" s="1" t="s">
        <v>728</v>
      </c>
      <c r="B1758" s="1" t="s">
        <v>729</v>
      </c>
      <c r="C1758" s="1" t="s">
        <v>730</v>
      </c>
      <c r="D1758" s="1" t="s">
        <v>731</v>
      </c>
      <c r="E1758" s="1" t="s">
        <v>30</v>
      </c>
      <c r="F1758" s="1" t="s">
        <v>149</v>
      </c>
      <c r="G1758" s="1" t="s">
        <v>6027</v>
      </c>
      <c r="H1758" s="1" t="s">
        <v>6028</v>
      </c>
      <c r="I1758" s="1" t="s">
        <v>7</v>
      </c>
      <c r="J1758" s="1" t="s">
        <v>6029</v>
      </c>
      <c r="K1758" s="1" t="s">
        <v>399</v>
      </c>
      <c r="L1758" s="1" t="s">
        <v>400</v>
      </c>
      <c r="M1758" s="1" t="s">
        <v>5928</v>
      </c>
      <c r="N1758" s="2">
        <v>675720</v>
      </c>
      <c r="O1758" s="1" t="s">
        <v>38</v>
      </c>
      <c r="P1758" s="2">
        <v>675720</v>
      </c>
      <c r="Q1758" s="1" t="s">
        <v>6030</v>
      </c>
      <c r="R1758" s="1" t="s">
        <v>40</v>
      </c>
      <c r="S1758" s="1" t="s">
        <v>54</v>
      </c>
      <c r="T1758" s="1" t="s">
        <v>42</v>
      </c>
      <c r="U1758" s="1" t="s">
        <v>43</v>
      </c>
      <c r="V1758" s="1" t="s">
        <v>55</v>
      </c>
      <c r="W1758" s="1" t="s">
        <v>56</v>
      </c>
      <c r="X1758" s="1" t="s">
        <v>43</v>
      </c>
      <c r="Y1758" s="2" t="s">
        <v>43</v>
      </c>
      <c r="Z1758" s="1" t="s">
        <v>46</v>
      </c>
      <c r="AA1758" s="1" t="s">
        <v>149</v>
      </c>
    </row>
    <row r="1759" spans="1:27" x14ac:dyDescent="0.25">
      <c r="A1759" s="1" t="s">
        <v>3368</v>
      </c>
      <c r="B1759" s="1" t="s">
        <v>3369</v>
      </c>
      <c r="C1759" s="1" t="s">
        <v>730</v>
      </c>
      <c r="D1759" s="1" t="s">
        <v>731</v>
      </c>
      <c r="E1759" s="1" t="s">
        <v>30</v>
      </c>
      <c r="F1759" s="1" t="s">
        <v>95</v>
      </c>
      <c r="G1759" s="1" t="s">
        <v>3370</v>
      </c>
      <c r="H1759" s="1" t="s">
        <v>3371</v>
      </c>
      <c r="I1759" s="1" t="s">
        <v>7</v>
      </c>
      <c r="J1759" s="1" t="s">
        <v>3372</v>
      </c>
      <c r="K1759" s="1" t="s">
        <v>3053</v>
      </c>
      <c r="L1759" s="1" t="s">
        <v>3054</v>
      </c>
      <c r="M1759" s="1" t="s">
        <v>3055</v>
      </c>
      <c r="N1759" s="2">
        <v>65000</v>
      </c>
      <c r="O1759" s="1" t="s">
        <v>38</v>
      </c>
      <c r="P1759" s="2">
        <v>65000</v>
      </c>
      <c r="Q1759" s="1" t="s">
        <v>93</v>
      </c>
      <c r="R1759" s="1" t="s">
        <v>94</v>
      </c>
      <c r="S1759" s="1" t="s">
        <v>54</v>
      </c>
      <c r="T1759" s="1" t="s">
        <v>42</v>
      </c>
      <c r="U1759" s="1" t="s">
        <v>43</v>
      </c>
      <c r="V1759" s="1" t="s">
        <v>55</v>
      </c>
      <c r="W1759" s="1" t="s">
        <v>56</v>
      </c>
      <c r="X1759" s="1" t="s">
        <v>95</v>
      </c>
      <c r="Y1759" s="2">
        <v>65000</v>
      </c>
      <c r="Z1759" s="1" t="s">
        <v>205</v>
      </c>
      <c r="AA1759" s="1" t="s">
        <v>64</v>
      </c>
    </row>
    <row r="1760" spans="1:27" x14ac:dyDescent="0.25">
      <c r="A1760" s="1" t="s">
        <v>3368</v>
      </c>
      <c r="B1760" s="1" t="s">
        <v>3369</v>
      </c>
      <c r="C1760" s="1" t="s">
        <v>730</v>
      </c>
      <c r="D1760" s="1" t="s">
        <v>731</v>
      </c>
      <c r="E1760" s="1" t="s">
        <v>30</v>
      </c>
      <c r="F1760" s="1" t="s">
        <v>95</v>
      </c>
      <c r="G1760" s="1" t="s">
        <v>3373</v>
      </c>
      <c r="H1760" s="1" t="s">
        <v>3374</v>
      </c>
      <c r="I1760" s="1" t="s">
        <v>7</v>
      </c>
      <c r="J1760" s="1" t="s">
        <v>3372</v>
      </c>
      <c r="K1760" s="1" t="s">
        <v>3053</v>
      </c>
      <c r="L1760" s="1" t="s">
        <v>3054</v>
      </c>
      <c r="M1760" s="1" t="s">
        <v>3055</v>
      </c>
      <c r="N1760" s="2">
        <v>43524</v>
      </c>
      <c r="O1760" s="1" t="s">
        <v>38</v>
      </c>
      <c r="P1760" s="2">
        <v>43524</v>
      </c>
      <c r="Q1760" s="1" t="s">
        <v>93</v>
      </c>
      <c r="R1760" s="1" t="s">
        <v>94</v>
      </c>
      <c r="S1760" s="1" t="s">
        <v>54</v>
      </c>
      <c r="T1760" s="1" t="s">
        <v>42</v>
      </c>
      <c r="U1760" s="1" t="s">
        <v>43</v>
      </c>
      <c r="V1760" s="1" t="s">
        <v>55</v>
      </c>
      <c r="W1760" s="1" t="s">
        <v>56</v>
      </c>
      <c r="X1760" s="1" t="s">
        <v>95</v>
      </c>
      <c r="Y1760" s="2">
        <v>43524</v>
      </c>
      <c r="Z1760" s="1" t="s">
        <v>205</v>
      </c>
      <c r="AA1760" s="1" t="s">
        <v>64</v>
      </c>
    </row>
    <row r="1761" spans="1:27" x14ac:dyDescent="0.25">
      <c r="A1761" s="1" t="s">
        <v>3368</v>
      </c>
      <c r="B1761" s="1" t="s">
        <v>3369</v>
      </c>
      <c r="C1761" s="1" t="s">
        <v>730</v>
      </c>
      <c r="D1761" s="1" t="s">
        <v>731</v>
      </c>
      <c r="E1761" s="1" t="s">
        <v>30</v>
      </c>
      <c r="F1761" s="1" t="s">
        <v>95</v>
      </c>
      <c r="G1761" s="1" t="s">
        <v>3375</v>
      </c>
      <c r="H1761" s="1" t="s">
        <v>3376</v>
      </c>
      <c r="I1761" s="1" t="s">
        <v>7</v>
      </c>
      <c r="J1761" s="1" t="s">
        <v>3372</v>
      </c>
      <c r="K1761" s="1" t="s">
        <v>3053</v>
      </c>
      <c r="L1761" s="1" t="s">
        <v>3054</v>
      </c>
      <c r="M1761" s="1" t="s">
        <v>3055</v>
      </c>
      <c r="N1761" s="2">
        <v>56550</v>
      </c>
      <c r="O1761" s="1" t="s">
        <v>38</v>
      </c>
      <c r="P1761" s="2">
        <v>56550</v>
      </c>
      <c r="Q1761" s="1" t="s">
        <v>93</v>
      </c>
      <c r="R1761" s="1" t="s">
        <v>94</v>
      </c>
      <c r="S1761" s="1" t="s">
        <v>54</v>
      </c>
      <c r="T1761" s="1" t="s">
        <v>42</v>
      </c>
      <c r="U1761" s="1" t="s">
        <v>43</v>
      </c>
      <c r="V1761" s="1" t="s">
        <v>55</v>
      </c>
      <c r="W1761" s="1" t="s">
        <v>56</v>
      </c>
      <c r="X1761" s="1" t="s">
        <v>95</v>
      </c>
      <c r="Y1761" s="2">
        <v>56550</v>
      </c>
      <c r="Z1761" s="1" t="s">
        <v>205</v>
      </c>
      <c r="AA1761" s="1" t="s">
        <v>64</v>
      </c>
    </row>
    <row r="1762" spans="1:27" x14ac:dyDescent="0.25">
      <c r="A1762" s="1" t="s">
        <v>3368</v>
      </c>
      <c r="B1762" s="1" t="s">
        <v>3369</v>
      </c>
      <c r="C1762" s="1" t="s">
        <v>730</v>
      </c>
      <c r="D1762" s="1" t="s">
        <v>731</v>
      </c>
      <c r="E1762" s="1" t="s">
        <v>30</v>
      </c>
      <c r="F1762" s="1" t="s">
        <v>95</v>
      </c>
      <c r="G1762" s="1" t="s">
        <v>3377</v>
      </c>
      <c r="H1762" s="1" t="s">
        <v>3378</v>
      </c>
      <c r="I1762" s="1" t="s">
        <v>7</v>
      </c>
      <c r="J1762" s="1" t="s">
        <v>3372</v>
      </c>
      <c r="K1762" s="1" t="s">
        <v>3053</v>
      </c>
      <c r="L1762" s="1" t="s">
        <v>3054</v>
      </c>
      <c r="M1762" s="1" t="s">
        <v>3055</v>
      </c>
      <c r="N1762" s="2">
        <v>99125</v>
      </c>
      <c r="O1762" s="1" t="s">
        <v>38</v>
      </c>
      <c r="P1762" s="2">
        <v>99125</v>
      </c>
      <c r="Q1762" s="1" t="s">
        <v>93</v>
      </c>
      <c r="R1762" s="1" t="s">
        <v>94</v>
      </c>
      <c r="S1762" s="1" t="s">
        <v>54</v>
      </c>
      <c r="T1762" s="1" t="s">
        <v>42</v>
      </c>
      <c r="U1762" s="1" t="s">
        <v>43</v>
      </c>
      <c r="V1762" s="1" t="s">
        <v>55</v>
      </c>
      <c r="W1762" s="1" t="s">
        <v>56</v>
      </c>
      <c r="X1762" s="1" t="s">
        <v>95</v>
      </c>
      <c r="Y1762" s="2">
        <v>99125</v>
      </c>
      <c r="Z1762" s="1" t="s">
        <v>205</v>
      </c>
      <c r="AA1762" s="1" t="s">
        <v>64</v>
      </c>
    </row>
    <row r="1763" spans="1:27" x14ac:dyDescent="0.25">
      <c r="A1763" s="1" t="s">
        <v>3368</v>
      </c>
      <c r="B1763" s="1" t="s">
        <v>3369</v>
      </c>
      <c r="C1763" s="1" t="s">
        <v>730</v>
      </c>
      <c r="D1763" s="1" t="s">
        <v>731</v>
      </c>
      <c r="E1763" s="1" t="s">
        <v>30</v>
      </c>
      <c r="F1763" s="1" t="s">
        <v>95</v>
      </c>
      <c r="G1763" s="1" t="s">
        <v>3379</v>
      </c>
      <c r="H1763" s="1" t="s">
        <v>3380</v>
      </c>
      <c r="I1763" s="1" t="s">
        <v>7</v>
      </c>
      <c r="J1763" s="1" t="s">
        <v>3372</v>
      </c>
      <c r="K1763" s="1" t="s">
        <v>3053</v>
      </c>
      <c r="L1763" s="1" t="s">
        <v>3054</v>
      </c>
      <c r="M1763" s="1" t="s">
        <v>3055</v>
      </c>
      <c r="N1763" s="2">
        <v>843960</v>
      </c>
      <c r="O1763" s="1" t="s">
        <v>38</v>
      </c>
      <c r="P1763" s="2">
        <v>843960</v>
      </c>
      <c r="Q1763" s="1" t="s">
        <v>93</v>
      </c>
      <c r="R1763" s="1" t="s">
        <v>94</v>
      </c>
      <c r="S1763" s="1" t="s">
        <v>54</v>
      </c>
      <c r="T1763" s="1" t="s">
        <v>42</v>
      </c>
      <c r="U1763" s="1" t="s">
        <v>43</v>
      </c>
      <c r="V1763" s="1" t="s">
        <v>55</v>
      </c>
      <c r="W1763" s="1" t="s">
        <v>56</v>
      </c>
      <c r="X1763" s="1" t="s">
        <v>95</v>
      </c>
      <c r="Y1763" s="2">
        <v>843960</v>
      </c>
      <c r="Z1763" s="1" t="s">
        <v>205</v>
      </c>
      <c r="AA1763" s="1" t="s">
        <v>64</v>
      </c>
    </row>
    <row r="1764" spans="1:27" x14ac:dyDescent="0.25">
      <c r="A1764" s="1" t="s">
        <v>3368</v>
      </c>
      <c r="B1764" s="1" t="s">
        <v>3369</v>
      </c>
      <c r="C1764" s="1" t="s">
        <v>730</v>
      </c>
      <c r="D1764" s="1" t="s">
        <v>731</v>
      </c>
      <c r="E1764" s="1" t="s">
        <v>30</v>
      </c>
      <c r="F1764" s="1" t="s">
        <v>95</v>
      </c>
      <c r="G1764" s="1" t="s">
        <v>3381</v>
      </c>
      <c r="H1764" s="1" t="s">
        <v>3382</v>
      </c>
      <c r="I1764" s="1" t="s">
        <v>7</v>
      </c>
      <c r="J1764" s="1" t="s">
        <v>3372</v>
      </c>
      <c r="K1764" s="1" t="s">
        <v>3053</v>
      </c>
      <c r="L1764" s="1" t="s">
        <v>3054</v>
      </c>
      <c r="M1764" s="1" t="s">
        <v>3055</v>
      </c>
      <c r="N1764" s="2">
        <v>52000</v>
      </c>
      <c r="O1764" s="1" t="s">
        <v>38</v>
      </c>
      <c r="P1764" s="2">
        <v>52000</v>
      </c>
      <c r="Q1764" s="1" t="s">
        <v>93</v>
      </c>
      <c r="R1764" s="1" t="s">
        <v>94</v>
      </c>
      <c r="S1764" s="1" t="s">
        <v>54</v>
      </c>
      <c r="T1764" s="1" t="s">
        <v>42</v>
      </c>
      <c r="U1764" s="1" t="s">
        <v>43</v>
      </c>
      <c r="V1764" s="1" t="s">
        <v>55</v>
      </c>
      <c r="W1764" s="1" t="s">
        <v>56</v>
      </c>
      <c r="X1764" s="1" t="s">
        <v>95</v>
      </c>
      <c r="Y1764" s="2">
        <v>52000</v>
      </c>
      <c r="Z1764" s="1" t="s">
        <v>205</v>
      </c>
      <c r="AA1764" s="1" t="s">
        <v>64</v>
      </c>
    </row>
    <row r="1765" spans="1:27" x14ac:dyDescent="0.25">
      <c r="A1765" s="1" t="s">
        <v>3368</v>
      </c>
      <c r="B1765" s="1" t="s">
        <v>3369</v>
      </c>
      <c r="C1765" s="1" t="s">
        <v>730</v>
      </c>
      <c r="D1765" s="1" t="s">
        <v>731</v>
      </c>
      <c r="E1765" s="1" t="s">
        <v>30</v>
      </c>
      <c r="F1765" s="1" t="s">
        <v>95</v>
      </c>
      <c r="G1765" s="1" t="s">
        <v>3383</v>
      </c>
      <c r="H1765" s="1" t="s">
        <v>3384</v>
      </c>
      <c r="I1765" s="1" t="s">
        <v>7</v>
      </c>
      <c r="J1765" s="1" t="s">
        <v>3372</v>
      </c>
      <c r="K1765" s="1" t="s">
        <v>3053</v>
      </c>
      <c r="L1765" s="1" t="s">
        <v>3054</v>
      </c>
      <c r="M1765" s="1" t="s">
        <v>3055</v>
      </c>
      <c r="N1765" s="2">
        <v>55770</v>
      </c>
      <c r="O1765" s="1" t="s">
        <v>38</v>
      </c>
      <c r="P1765" s="2">
        <v>55770</v>
      </c>
      <c r="Q1765" s="1" t="s">
        <v>93</v>
      </c>
      <c r="R1765" s="1" t="s">
        <v>94</v>
      </c>
      <c r="S1765" s="1" t="s">
        <v>54</v>
      </c>
      <c r="T1765" s="1" t="s">
        <v>42</v>
      </c>
      <c r="U1765" s="1" t="s">
        <v>43</v>
      </c>
      <c r="V1765" s="1" t="s">
        <v>55</v>
      </c>
      <c r="W1765" s="1" t="s">
        <v>56</v>
      </c>
      <c r="X1765" s="1" t="s">
        <v>95</v>
      </c>
      <c r="Y1765" s="2">
        <v>55770</v>
      </c>
      <c r="Z1765" s="1" t="s">
        <v>205</v>
      </c>
      <c r="AA1765" s="1" t="s">
        <v>64</v>
      </c>
    </row>
    <row r="1766" spans="1:27" x14ac:dyDescent="0.25">
      <c r="A1766" s="1" t="s">
        <v>3368</v>
      </c>
      <c r="B1766" s="1" t="s">
        <v>3369</v>
      </c>
      <c r="C1766" s="1" t="s">
        <v>730</v>
      </c>
      <c r="D1766" s="1" t="s">
        <v>731</v>
      </c>
      <c r="E1766" s="1" t="s">
        <v>30</v>
      </c>
      <c r="F1766" s="1" t="s">
        <v>131</v>
      </c>
      <c r="G1766" s="1" t="s">
        <v>5897</v>
      </c>
      <c r="H1766" s="1" t="s">
        <v>5898</v>
      </c>
      <c r="I1766" s="1" t="s">
        <v>7</v>
      </c>
      <c r="J1766" s="1" t="s">
        <v>5899</v>
      </c>
      <c r="K1766" s="1" t="s">
        <v>5057</v>
      </c>
      <c r="L1766" s="1" t="s">
        <v>5058</v>
      </c>
      <c r="M1766" s="1" t="s">
        <v>5053</v>
      </c>
      <c r="N1766" s="2">
        <v>39000</v>
      </c>
      <c r="O1766" s="1" t="s">
        <v>38</v>
      </c>
      <c r="P1766" s="2">
        <v>39000</v>
      </c>
      <c r="Q1766" s="1" t="s">
        <v>83</v>
      </c>
      <c r="R1766" s="1" t="s">
        <v>40</v>
      </c>
      <c r="S1766" s="1" t="s">
        <v>54</v>
      </c>
      <c r="T1766" s="1" t="s">
        <v>42</v>
      </c>
      <c r="U1766" s="1" t="s">
        <v>43</v>
      </c>
      <c r="V1766" s="1" t="s">
        <v>55</v>
      </c>
      <c r="W1766" s="1" t="s">
        <v>56</v>
      </c>
      <c r="X1766" s="1" t="s">
        <v>43</v>
      </c>
      <c r="Y1766" s="2" t="s">
        <v>43</v>
      </c>
      <c r="Z1766" s="1" t="s">
        <v>46</v>
      </c>
      <c r="AA1766" s="1" t="s">
        <v>174</v>
      </c>
    </row>
    <row r="1767" spans="1:27" x14ac:dyDescent="0.25">
      <c r="A1767" s="1" t="s">
        <v>3368</v>
      </c>
      <c r="B1767" s="1" t="s">
        <v>3369</v>
      </c>
      <c r="C1767" s="1" t="s">
        <v>730</v>
      </c>
      <c r="D1767" s="1" t="s">
        <v>731</v>
      </c>
      <c r="E1767" s="1" t="s">
        <v>30</v>
      </c>
      <c r="F1767" s="1" t="s">
        <v>189</v>
      </c>
      <c r="G1767" s="1" t="s">
        <v>5900</v>
      </c>
      <c r="H1767" s="1" t="s">
        <v>5901</v>
      </c>
      <c r="I1767" s="1" t="s">
        <v>7</v>
      </c>
      <c r="J1767" s="1" t="s">
        <v>5902</v>
      </c>
      <c r="K1767" s="1" t="s">
        <v>5057</v>
      </c>
      <c r="L1767" s="1" t="s">
        <v>5058</v>
      </c>
      <c r="M1767" s="1" t="s">
        <v>5053</v>
      </c>
      <c r="N1767" s="2">
        <v>2500000</v>
      </c>
      <c r="O1767" s="1" t="s">
        <v>38</v>
      </c>
      <c r="P1767" s="2">
        <v>2500000</v>
      </c>
      <c r="Q1767" s="1" t="s">
        <v>75</v>
      </c>
      <c r="R1767" s="1" t="s">
        <v>40</v>
      </c>
      <c r="S1767" s="1" t="s">
        <v>54</v>
      </c>
      <c r="T1767" s="1" t="s">
        <v>42</v>
      </c>
      <c r="U1767" s="1" t="s">
        <v>43</v>
      </c>
      <c r="V1767" s="1" t="s">
        <v>55</v>
      </c>
      <c r="W1767" s="1" t="s">
        <v>56</v>
      </c>
      <c r="X1767" s="1" t="s">
        <v>43</v>
      </c>
      <c r="Y1767" s="2" t="s">
        <v>43</v>
      </c>
      <c r="Z1767" s="1" t="s">
        <v>46</v>
      </c>
      <c r="AA1767" s="1" t="s">
        <v>189</v>
      </c>
    </row>
    <row r="1768" spans="1:27" x14ac:dyDescent="0.25">
      <c r="A1768" s="1" t="s">
        <v>3368</v>
      </c>
      <c r="B1768" s="1" t="s">
        <v>3369</v>
      </c>
      <c r="C1768" s="1" t="s">
        <v>730</v>
      </c>
      <c r="D1768" s="1" t="s">
        <v>731</v>
      </c>
      <c r="E1768" s="1" t="s">
        <v>30</v>
      </c>
      <c r="F1768" s="1" t="s">
        <v>265</v>
      </c>
      <c r="G1768" s="1" t="s">
        <v>5903</v>
      </c>
      <c r="H1768" s="1" t="s">
        <v>5904</v>
      </c>
      <c r="I1768" s="1" t="s">
        <v>7</v>
      </c>
      <c r="J1768" s="1" t="s">
        <v>5905</v>
      </c>
      <c r="K1768" s="1" t="s">
        <v>5057</v>
      </c>
      <c r="L1768" s="1" t="s">
        <v>5058</v>
      </c>
      <c r="M1768" s="1" t="s">
        <v>5053</v>
      </c>
      <c r="N1768" s="2">
        <v>213000</v>
      </c>
      <c r="O1768" s="1" t="s">
        <v>38</v>
      </c>
      <c r="P1768" s="2">
        <v>213000</v>
      </c>
      <c r="Q1768" s="1" t="s">
        <v>165</v>
      </c>
      <c r="R1768" s="1" t="s">
        <v>40</v>
      </c>
      <c r="S1768" s="1" t="s">
        <v>54</v>
      </c>
      <c r="T1768" s="1" t="s">
        <v>42</v>
      </c>
      <c r="U1768" s="1" t="s">
        <v>43</v>
      </c>
      <c r="V1768" s="1" t="s">
        <v>55</v>
      </c>
      <c r="W1768" s="1" t="s">
        <v>56</v>
      </c>
      <c r="X1768" s="1" t="s">
        <v>43</v>
      </c>
      <c r="Y1768" s="2" t="s">
        <v>43</v>
      </c>
      <c r="Z1768" s="1" t="s">
        <v>46</v>
      </c>
      <c r="AA1768" s="1" t="s">
        <v>265</v>
      </c>
    </row>
    <row r="1769" spans="1:27" x14ac:dyDescent="0.25">
      <c r="A1769" s="1" t="s">
        <v>1836</v>
      </c>
      <c r="B1769" s="1" t="s">
        <v>1837</v>
      </c>
      <c r="C1769" s="1" t="s">
        <v>730</v>
      </c>
      <c r="D1769" s="1" t="s">
        <v>731</v>
      </c>
      <c r="E1769" s="1" t="s">
        <v>30</v>
      </c>
      <c r="F1769" s="1" t="s">
        <v>386</v>
      </c>
      <c r="G1769" s="1" t="s">
        <v>1838</v>
      </c>
      <c r="H1769" s="1" t="s">
        <v>1839</v>
      </c>
      <c r="I1769" s="1" t="s">
        <v>7</v>
      </c>
      <c r="J1769" s="1" t="s">
        <v>1840</v>
      </c>
      <c r="K1769" s="1" t="s">
        <v>459</v>
      </c>
      <c r="L1769" s="1" t="s">
        <v>460</v>
      </c>
      <c r="M1769" s="1" t="s">
        <v>37</v>
      </c>
      <c r="N1769" s="2">
        <v>180000</v>
      </c>
      <c r="O1769" s="1" t="s">
        <v>38</v>
      </c>
      <c r="P1769" s="2">
        <v>180000</v>
      </c>
      <c r="Q1769" s="1" t="s">
        <v>165</v>
      </c>
      <c r="R1769" s="1" t="s">
        <v>40</v>
      </c>
      <c r="S1769" s="1" t="s">
        <v>54</v>
      </c>
      <c r="T1769" s="1" t="s">
        <v>42</v>
      </c>
      <c r="U1769" s="1" t="s">
        <v>43</v>
      </c>
      <c r="V1769" s="1" t="s">
        <v>55</v>
      </c>
      <c r="W1769" s="1" t="s">
        <v>56</v>
      </c>
      <c r="X1769" s="1" t="s">
        <v>43</v>
      </c>
      <c r="Y1769" s="2" t="s">
        <v>43</v>
      </c>
      <c r="Z1769" s="1" t="s">
        <v>46</v>
      </c>
      <c r="AA1769" s="1" t="s">
        <v>386</v>
      </c>
    </row>
    <row r="1770" spans="1:27" x14ac:dyDescent="0.25">
      <c r="A1770" s="1" t="s">
        <v>1836</v>
      </c>
      <c r="B1770" s="1" t="s">
        <v>1837</v>
      </c>
      <c r="C1770" s="1" t="s">
        <v>730</v>
      </c>
      <c r="D1770" s="1" t="s">
        <v>731</v>
      </c>
      <c r="E1770" s="1" t="s">
        <v>30</v>
      </c>
      <c r="F1770" s="1" t="s">
        <v>145</v>
      </c>
      <c r="G1770" s="1" t="s">
        <v>4598</v>
      </c>
      <c r="H1770" s="1" t="s">
        <v>4599</v>
      </c>
      <c r="I1770" s="1" t="s">
        <v>7</v>
      </c>
      <c r="J1770" s="1" t="s">
        <v>4600</v>
      </c>
      <c r="K1770" s="1" t="s">
        <v>3506</v>
      </c>
      <c r="L1770" s="1" t="s">
        <v>3507</v>
      </c>
      <c r="M1770" s="1" t="s">
        <v>4296</v>
      </c>
      <c r="N1770" s="2">
        <v>690000</v>
      </c>
      <c r="O1770" s="1" t="s">
        <v>38</v>
      </c>
      <c r="P1770" s="2">
        <v>690000</v>
      </c>
      <c r="Q1770" s="1" t="s">
        <v>165</v>
      </c>
      <c r="R1770" s="1" t="s">
        <v>40</v>
      </c>
      <c r="S1770" s="1" t="s">
        <v>54</v>
      </c>
      <c r="T1770" s="1" t="s">
        <v>42</v>
      </c>
      <c r="U1770" s="1" t="s">
        <v>43</v>
      </c>
      <c r="V1770" s="1" t="s">
        <v>55</v>
      </c>
      <c r="W1770" s="1" t="s">
        <v>56</v>
      </c>
      <c r="X1770" s="1" t="s">
        <v>265</v>
      </c>
      <c r="Y1770" s="2">
        <v>690000</v>
      </c>
      <c r="Z1770" s="1" t="s">
        <v>205</v>
      </c>
      <c r="AA1770" s="1" t="s">
        <v>324</v>
      </c>
    </row>
    <row r="1771" spans="1:27" x14ac:dyDescent="0.25">
      <c r="A1771" s="1" t="s">
        <v>1836</v>
      </c>
      <c r="B1771" s="1" t="s">
        <v>1837</v>
      </c>
      <c r="C1771" s="1" t="s">
        <v>730</v>
      </c>
      <c r="D1771" s="1" t="s">
        <v>731</v>
      </c>
      <c r="E1771" s="1" t="s">
        <v>30</v>
      </c>
      <c r="F1771" s="1" t="s">
        <v>265</v>
      </c>
      <c r="G1771" s="1" t="s">
        <v>5631</v>
      </c>
      <c r="H1771" s="1" t="s">
        <v>5632</v>
      </c>
      <c r="I1771" s="1" t="s">
        <v>7</v>
      </c>
      <c r="J1771" s="1" t="s">
        <v>5633</v>
      </c>
      <c r="K1771" s="1" t="s">
        <v>2841</v>
      </c>
      <c r="L1771" s="1" t="s">
        <v>2842</v>
      </c>
      <c r="M1771" s="1" t="s">
        <v>5053</v>
      </c>
      <c r="N1771" s="2">
        <v>375000</v>
      </c>
      <c r="O1771" s="1" t="s">
        <v>108</v>
      </c>
      <c r="P1771" s="2">
        <v>15000</v>
      </c>
      <c r="Q1771" s="1" t="s">
        <v>83</v>
      </c>
      <c r="R1771" s="1" t="s">
        <v>40</v>
      </c>
      <c r="S1771" s="1" t="s">
        <v>54</v>
      </c>
      <c r="T1771" s="1" t="s">
        <v>42</v>
      </c>
      <c r="U1771" s="1" t="s">
        <v>43</v>
      </c>
      <c r="V1771" s="1" t="s">
        <v>55</v>
      </c>
      <c r="W1771" s="1" t="s">
        <v>56</v>
      </c>
      <c r="X1771" s="1" t="s">
        <v>43</v>
      </c>
      <c r="Y1771" s="2" t="s">
        <v>43</v>
      </c>
      <c r="Z1771" s="1" t="s">
        <v>46</v>
      </c>
      <c r="AA1771" s="1" t="s">
        <v>183</v>
      </c>
    </row>
    <row r="1772" spans="1:27" x14ac:dyDescent="0.25">
      <c r="A1772" s="1" t="s">
        <v>1836</v>
      </c>
      <c r="B1772" s="1" t="s">
        <v>1837</v>
      </c>
      <c r="C1772" s="1" t="s">
        <v>730</v>
      </c>
      <c r="D1772" s="1" t="s">
        <v>731</v>
      </c>
      <c r="E1772" s="1" t="s">
        <v>30</v>
      </c>
      <c r="F1772" s="1" t="s">
        <v>265</v>
      </c>
      <c r="G1772" s="1" t="s">
        <v>5631</v>
      </c>
      <c r="H1772" s="1" t="s">
        <v>5634</v>
      </c>
      <c r="I1772" s="1" t="s">
        <v>7</v>
      </c>
      <c r="J1772" s="1" t="s">
        <v>5633</v>
      </c>
      <c r="K1772" s="1" t="s">
        <v>5280</v>
      </c>
      <c r="L1772" s="1" t="s">
        <v>5281</v>
      </c>
      <c r="M1772" s="1" t="s">
        <v>5053</v>
      </c>
      <c r="N1772" s="2">
        <v>375000</v>
      </c>
      <c r="O1772" s="1" t="s">
        <v>108</v>
      </c>
      <c r="P1772" s="2">
        <v>10000</v>
      </c>
      <c r="Q1772" s="1" t="s">
        <v>83</v>
      </c>
      <c r="R1772" s="1" t="s">
        <v>40</v>
      </c>
      <c r="S1772" s="1" t="s">
        <v>54</v>
      </c>
      <c r="T1772" s="1" t="s">
        <v>42</v>
      </c>
      <c r="U1772" s="1" t="s">
        <v>43</v>
      </c>
      <c r="V1772" s="1" t="s">
        <v>55</v>
      </c>
      <c r="W1772" s="1" t="s">
        <v>56</v>
      </c>
      <c r="X1772" s="1" t="s">
        <v>43</v>
      </c>
      <c r="Y1772" s="2" t="s">
        <v>43</v>
      </c>
      <c r="Z1772" s="1" t="s">
        <v>46</v>
      </c>
      <c r="AA1772" s="1" t="s">
        <v>183</v>
      </c>
    </row>
    <row r="1773" spans="1:27" x14ac:dyDescent="0.25">
      <c r="A1773" s="1" t="s">
        <v>1836</v>
      </c>
      <c r="B1773" s="1" t="s">
        <v>1837</v>
      </c>
      <c r="C1773" s="1" t="s">
        <v>730</v>
      </c>
      <c r="D1773" s="1" t="s">
        <v>731</v>
      </c>
      <c r="E1773" s="1" t="s">
        <v>30</v>
      </c>
      <c r="F1773" s="1" t="s">
        <v>265</v>
      </c>
      <c r="G1773" s="1" t="s">
        <v>5631</v>
      </c>
      <c r="H1773" s="1" t="s">
        <v>5635</v>
      </c>
      <c r="I1773" s="1" t="s">
        <v>7</v>
      </c>
      <c r="J1773" s="1" t="s">
        <v>5633</v>
      </c>
      <c r="K1773" s="1" t="s">
        <v>2841</v>
      </c>
      <c r="L1773" s="1" t="s">
        <v>2842</v>
      </c>
      <c r="M1773" s="1" t="s">
        <v>5053</v>
      </c>
      <c r="N1773" s="2">
        <v>375000</v>
      </c>
      <c r="O1773" s="1" t="s">
        <v>108</v>
      </c>
      <c r="P1773" s="2">
        <v>30000</v>
      </c>
      <c r="Q1773" s="1" t="s">
        <v>83</v>
      </c>
      <c r="R1773" s="1" t="s">
        <v>40</v>
      </c>
      <c r="S1773" s="1" t="s">
        <v>54</v>
      </c>
      <c r="T1773" s="1" t="s">
        <v>42</v>
      </c>
      <c r="U1773" s="1" t="s">
        <v>43</v>
      </c>
      <c r="V1773" s="1" t="s">
        <v>55</v>
      </c>
      <c r="W1773" s="1" t="s">
        <v>56</v>
      </c>
      <c r="X1773" s="1" t="s">
        <v>43</v>
      </c>
      <c r="Y1773" s="2" t="s">
        <v>43</v>
      </c>
      <c r="Z1773" s="1" t="s">
        <v>46</v>
      </c>
      <c r="AA1773" s="1" t="s">
        <v>183</v>
      </c>
    </row>
    <row r="1774" spans="1:27" x14ac:dyDescent="0.25">
      <c r="A1774" s="1" t="s">
        <v>1836</v>
      </c>
      <c r="B1774" s="1" t="s">
        <v>1837</v>
      </c>
      <c r="C1774" s="1" t="s">
        <v>730</v>
      </c>
      <c r="D1774" s="1" t="s">
        <v>731</v>
      </c>
      <c r="E1774" s="1" t="s">
        <v>30</v>
      </c>
      <c r="F1774" s="1" t="s">
        <v>265</v>
      </c>
      <c r="G1774" s="1" t="s">
        <v>5631</v>
      </c>
      <c r="H1774" s="1" t="s">
        <v>5636</v>
      </c>
      <c r="I1774" s="1" t="s">
        <v>7</v>
      </c>
      <c r="J1774" s="1" t="s">
        <v>5633</v>
      </c>
      <c r="K1774" s="1" t="s">
        <v>2841</v>
      </c>
      <c r="L1774" s="1" t="s">
        <v>2842</v>
      </c>
      <c r="M1774" s="1" t="s">
        <v>5053</v>
      </c>
      <c r="N1774" s="2">
        <v>375000</v>
      </c>
      <c r="O1774" s="1" t="s">
        <v>108</v>
      </c>
      <c r="P1774" s="2">
        <v>90000</v>
      </c>
      <c r="Q1774" s="1" t="s">
        <v>83</v>
      </c>
      <c r="R1774" s="1" t="s">
        <v>40</v>
      </c>
      <c r="S1774" s="1" t="s">
        <v>54</v>
      </c>
      <c r="T1774" s="1" t="s">
        <v>42</v>
      </c>
      <c r="U1774" s="1" t="s">
        <v>43</v>
      </c>
      <c r="V1774" s="1" t="s">
        <v>55</v>
      </c>
      <c r="W1774" s="1" t="s">
        <v>56</v>
      </c>
      <c r="X1774" s="1" t="s">
        <v>43</v>
      </c>
      <c r="Y1774" s="2" t="s">
        <v>43</v>
      </c>
      <c r="Z1774" s="1" t="s">
        <v>46</v>
      </c>
      <c r="AA1774" s="1" t="s">
        <v>183</v>
      </c>
    </row>
    <row r="1775" spans="1:27" x14ac:dyDescent="0.25">
      <c r="A1775" s="1" t="s">
        <v>1836</v>
      </c>
      <c r="B1775" s="1" t="s">
        <v>1837</v>
      </c>
      <c r="C1775" s="1" t="s">
        <v>730</v>
      </c>
      <c r="D1775" s="1" t="s">
        <v>731</v>
      </c>
      <c r="E1775" s="1" t="s">
        <v>30</v>
      </c>
      <c r="F1775" s="1" t="s">
        <v>265</v>
      </c>
      <c r="G1775" s="1" t="s">
        <v>5631</v>
      </c>
      <c r="H1775" s="1" t="s">
        <v>5637</v>
      </c>
      <c r="I1775" s="1" t="s">
        <v>7</v>
      </c>
      <c r="J1775" s="1" t="s">
        <v>5633</v>
      </c>
      <c r="K1775" s="1" t="s">
        <v>2841</v>
      </c>
      <c r="L1775" s="1" t="s">
        <v>2842</v>
      </c>
      <c r="M1775" s="1" t="s">
        <v>5053</v>
      </c>
      <c r="N1775" s="2">
        <v>375000</v>
      </c>
      <c r="O1775" s="1" t="s">
        <v>108</v>
      </c>
      <c r="P1775" s="2">
        <v>230000</v>
      </c>
      <c r="Q1775" s="1" t="s">
        <v>83</v>
      </c>
      <c r="R1775" s="1" t="s">
        <v>40</v>
      </c>
      <c r="S1775" s="1" t="s">
        <v>54</v>
      </c>
      <c r="T1775" s="1" t="s">
        <v>42</v>
      </c>
      <c r="U1775" s="1" t="s">
        <v>43</v>
      </c>
      <c r="V1775" s="1" t="s">
        <v>55</v>
      </c>
      <c r="W1775" s="1" t="s">
        <v>56</v>
      </c>
      <c r="X1775" s="1" t="s">
        <v>43</v>
      </c>
      <c r="Y1775" s="2" t="s">
        <v>43</v>
      </c>
      <c r="Z1775" s="1" t="s">
        <v>46</v>
      </c>
      <c r="AA1775" s="1" t="s">
        <v>183</v>
      </c>
    </row>
    <row r="1776" spans="1:27" x14ac:dyDescent="0.25">
      <c r="A1776" s="1" t="s">
        <v>2889</v>
      </c>
      <c r="B1776" s="1" t="s">
        <v>2890</v>
      </c>
      <c r="C1776" s="1" t="s">
        <v>730</v>
      </c>
      <c r="D1776" s="1" t="s">
        <v>731</v>
      </c>
      <c r="E1776" s="1" t="s">
        <v>30</v>
      </c>
      <c r="F1776" s="1" t="s">
        <v>64</v>
      </c>
      <c r="G1776" s="1" t="s">
        <v>2891</v>
      </c>
      <c r="H1776" s="1" t="s">
        <v>2892</v>
      </c>
      <c r="I1776" s="1" t="s">
        <v>7</v>
      </c>
      <c r="J1776" s="1" t="s">
        <v>2893</v>
      </c>
      <c r="K1776" s="1" t="s">
        <v>1370</v>
      </c>
      <c r="L1776" s="1" t="s">
        <v>1371</v>
      </c>
      <c r="M1776" s="1" t="s">
        <v>37</v>
      </c>
      <c r="N1776" s="2">
        <v>1040000</v>
      </c>
      <c r="O1776" s="1" t="s">
        <v>38</v>
      </c>
      <c r="P1776" s="2">
        <v>1040000</v>
      </c>
      <c r="Q1776" s="1" t="s">
        <v>165</v>
      </c>
      <c r="R1776" s="1" t="s">
        <v>40</v>
      </c>
      <c r="S1776" s="1" t="s">
        <v>54</v>
      </c>
      <c r="T1776" s="1" t="s">
        <v>42</v>
      </c>
      <c r="U1776" s="1" t="s">
        <v>43</v>
      </c>
      <c r="V1776" s="1" t="s">
        <v>55</v>
      </c>
      <c r="W1776" s="1" t="s">
        <v>56</v>
      </c>
      <c r="X1776" s="1" t="s">
        <v>43</v>
      </c>
      <c r="Y1776" s="2" t="s">
        <v>43</v>
      </c>
      <c r="Z1776" s="1" t="s">
        <v>46</v>
      </c>
      <c r="AA1776" s="1" t="s">
        <v>64</v>
      </c>
    </row>
    <row r="1777" spans="1:27" x14ac:dyDescent="0.25">
      <c r="A1777" s="1" t="s">
        <v>2889</v>
      </c>
      <c r="B1777" s="1" t="s">
        <v>2890</v>
      </c>
      <c r="C1777" s="1" t="s">
        <v>730</v>
      </c>
      <c r="D1777" s="1" t="s">
        <v>731</v>
      </c>
      <c r="E1777" s="1" t="s">
        <v>30</v>
      </c>
      <c r="F1777" s="1" t="s">
        <v>69</v>
      </c>
      <c r="G1777" s="1" t="s">
        <v>2894</v>
      </c>
      <c r="H1777" s="1" t="s">
        <v>2895</v>
      </c>
      <c r="I1777" s="1" t="s">
        <v>7</v>
      </c>
      <c r="J1777" s="1" t="s">
        <v>2896</v>
      </c>
      <c r="K1777" s="1" t="s">
        <v>181</v>
      </c>
      <c r="L1777" s="1" t="s">
        <v>182</v>
      </c>
      <c r="M1777" s="1" t="s">
        <v>37</v>
      </c>
      <c r="N1777" s="2">
        <v>730300</v>
      </c>
      <c r="O1777" s="1" t="s">
        <v>38</v>
      </c>
      <c r="P1777" s="2">
        <v>730300</v>
      </c>
      <c r="Q1777" s="1" t="s">
        <v>165</v>
      </c>
      <c r="R1777" s="1" t="s">
        <v>40</v>
      </c>
      <c r="S1777" s="1" t="s">
        <v>54</v>
      </c>
      <c r="T1777" s="1" t="s">
        <v>42</v>
      </c>
      <c r="U1777" s="1" t="s">
        <v>43</v>
      </c>
      <c r="V1777" s="1" t="s">
        <v>55</v>
      </c>
      <c r="W1777" s="1" t="s">
        <v>56</v>
      </c>
      <c r="X1777" s="1" t="s">
        <v>43</v>
      </c>
      <c r="Y1777" s="2" t="s">
        <v>43</v>
      </c>
      <c r="Z1777" s="1" t="s">
        <v>46</v>
      </c>
      <c r="AA1777" s="1" t="s">
        <v>69</v>
      </c>
    </row>
    <row r="1778" spans="1:27" x14ac:dyDescent="0.25">
      <c r="A1778" s="1" t="s">
        <v>2889</v>
      </c>
      <c r="B1778" s="1" t="s">
        <v>2890</v>
      </c>
      <c r="C1778" s="1" t="s">
        <v>730</v>
      </c>
      <c r="D1778" s="1" t="s">
        <v>731</v>
      </c>
      <c r="E1778" s="1" t="s">
        <v>30</v>
      </c>
      <c r="F1778" s="1" t="s">
        <v>558</v>
      </c>
      <c r="G1778" s="1" t="s">
        <v>2897</v>
      </c>
      <c r="H1778" s="1" t="s">
        <v>2898</v>
      </c>
      <c r="I1778" s="1" t="s">
        <v>7</v>
      </c>
      <c r="J1778" s="1" t="s">
        <v>2899</v>
      </c>
      <c r="K1778" s="1" t="s">
        <v>256</v>
      </c>
      <c r="L1778" s="1" t="s">
        <v>257</v>
      </c>
      <c r="M1778" s="1" t="s">
        <v>37</v>
      </c>
      <c r="N1778" s="2">
        <v>203550</v>
      </c>
      <c r="O1778" s="1" t="s">
        <v>38</v>
      </c>
      <c r="P1778" s="2">
        <v>203550</v>
      </c>
      <c r="Q1778" s="1" t="s">
        <v>165</v>
      </c>
      <c r="R1778" s="1" t="s">
        <v>40</v>
      </c>
      <c r="S1778" s="1" t="s">
        <v>54</v>
      </c>
      <c r="T1778" s="1" t="s">
        <v>42</v>
      </c>
      <c r="U1778" s="1" t="s">
        <v>43</v>
      </c>
      <c r="V1778" s="1" t="s">
        <v>55</v>
      </c>
      <c r="W1778" s="1" t="s">
        <v>56</v>
      </c>
      <c r="X1778" s="1" t="s">
        <v>43</v>
      </c>
      <c r="Y1778" s="2" t="s">
        <v>43</v>
      </c>
      <c r="Z1778" s="1" t="s">
        <v>46</v>
      </c>
      <c r="AA1778" s="1" t="s">
        <v>558</v>
      </c>
    </row>
    <row r="1779" spans="1:27" x14ac:dyDescent="0.25">
      <c r="A1779" s="1" t="s">
        <v>2889</v>
      </c>
      <c r="B1779" s="1" t="s">
        <v>2890</v>
      </c>
      <c r="C1779" s="1" t="s">
        <v>730</v>
      </c>
      <c r="D1779" s="1" t="s">
        <v>731</v>
      </c>
      <c r="E1779" s="1" t="s">
        <v>30</v>
      </c>
      <c r="F1779" s="1" t="s">
        <v>189</v>
      </c>
      <c r="G1779" s="1" t="s">
        <v>4221</v>
      </c>
      <c r="H1779" s="1" t="s">
        <v>4222</v>
      </c>
      <c r="I1779" s="1" t="s">
        <v>7</v>
      </c>
      <c r="J1779" s="1" t="s">
        <v>4223</v>
      </c>
      <c r="K1779" s="1" t="s">
        <v>135</v>
      </c>
      <c r="L1779" s="1" t="s">
        <v>136</v>
      </c>
      <c r="M1779" s="1" t="s">
        <v>3402</v>
      </c>
      <c r="N1779" s="2">
        <v>7170000</v>
      </c>
      <c r="O1779" s="1" t="s">
        <v>38</v>
      </c>
      <c r="P1779" s="2">
        <v>7170000</v>
      </c>
      <c r="Q1779" s="1" t="s">
        <v>83</v>
      </c>
      <c r="R1779" s="1" t="s">
        <v>40</v>
      </c>
      <c r="S1779" s="1" t="s">
        <v>54</v>
      </c>
      <c r="T1779" s="1" t="s">
        <v>42</v>
      </c>
      <c r="U1779" s="1" t="s">
        <v>43</v>
      </c>
      <c r="V1779" s="1" t="s">
        <v>55</v>
      </c>
      <c r="W1779" s="1" t="s">
        <v>56</v>
      </c>
      <c r="X1779" s="1" t="s">
        <v>43</v>
      </c>
      <c r="Y1779" s="2" t="s">
        <v>43</v>
      </c>
      <c r="Z1779" s="1" t="s">
        <v>46</v>
      </c>
      <c r="AA1779" s="1" t="s">
        <v>189</v>
      </c>
    </row>
    <row r="1780" spans="1:27" x14ac:dyDescent="0.25">
      <c r="A1780" s="1" t="s">
        <v>2889</v>
      </c>
      <c r="B1780" s="1" t="s">
        <v>2890</v>
      </c>
      <c r="C1780" s="1" t="s">
        <v>730</v>
      </c>
      <c r="D1780" s="1" t="s">
        <v>731</v>
      </c>
      <c r="E1780" s="1" t="s">
        <v>30</v>
      </c>
      <c r="F1780" s="1" t="s">
        <v>77</v>
      </c>
      <c r="G1780" s="1" t="s">
        <v>4224</v>
      </c>
      <c r="H1780" s="1" t="s">
        <v>4225</v>
      </c>
      <c r="I1780" s="1" t="s">
        <v>7</v>
      </c>
      <c r="J1780" s="1" t="s">
        <v>4223</v>
      </c>
      <c r="K1780" s="1" t="s">
        <v>135</v>
      </c>
      <c r="L1780" s="1" t="s">
        <v>136</v>
      </c>
      <c r="M1780" s="1" t="s">
        <v>3402</v>
      </c>
      <c r="N1780" s="2">
        <v>1641000</v>
      </c>
      <c r="O1780" s="1" t="s">
        <v>38</v>
      </c>
      <c r="P1780" s="2">
        <v>1641000</v>
      </c>
      <c r="Q1780" s="1" t="s">
        <v>83</v>
      </c>
      <c r="R1780" s="1" t="s">
        <v>40</v>
      </c>
      <c r="S1780" s="1" t="s">
        <v>54</v>
      </c>
      <c r="T1780" s="1" t="s">
        <v>42</v>
      </c>
      <c r="U1780" s="1" t="s">
        <v>43</v>
      </c>
      <c r="V1780" s="1" t="s">
        <v>55</v>
      </c>
      <c r="W1780" s="1" t="s">
        <v>56</v>
      </c>
      <c r="X1780" s="1" t="s">
        <v>43</v>
      </c>
      <c r="Y1780" s="2" t="s">
        <v>43</v>
      </c>
      <c r="Z1780" s="1" t="s">
        <v>46</v>
      </c>
      <c r="AA1780" s="1" t="s">
        <v>77</v>
      </c>
    </row>
    <row r="1781" spans="1:27" x14ac:dyDescent="0.25">
      <c r="A1781" s="1" t="s">
        <v>2889</v>
      </c>
      <c r="B1781" s="1" t="s">
        <v>2890</v>
      </c>
      <c r="C1781" s="1" t="s">
        <v>730</v>
      </c>
      <c r="D1781" s="1" t="s">
        <v>731</v>
      </c>
      <c r="E1781" s="1" t="s">
        <v>30</v>
      </c>
      <c r="F1781" s="1" t="s">
        <v>77</v>
      </c>
      <c r="G1781" s="1" t="s">
        <v>4226</v>
      </c>
      <c r="H1781" s="1" t="s">
        <v>4227</v>
      </c>
      <c r="I1781" s="1" t="s">
        <v>7</v>
      </c>
      <c r="J1781" s="1" t="s">
        <v>4228</v>
      </c>
      <c r="K1781" s="1" t="s">
        <v>135</v>
      </c>
      <c r="L1781" s="1" t="s">
        <v>136</v>
      </c>
      <c r="M1781" s="1" t="s">
        <v>3402</v>
      </c>
      <c r="N1781" s="2">
        <v>2350000</v>
      </c>
      <c r="O1781" s="1" t="s">
        <v>38</v>
      </c>
      <c r="P1781" s="2">
        <v>2350000</v>
      </c>
      <c r="Q1781" s="1" t="s">
        <v>83</v>
      </c>
      <c r="R1781" s="1" t="s">
        <v>40</v>
      </c>
      <c r="S1781" s="1" t="s">
        <v>54</v>
      </c>
      <c r="T1781" s="1" t="s">
        <v>42</v>
      </c>
      <c r="U1781" s="1" t="s">
        <v>43</v>
      </c>
      <c r="V1781" s="1" t="s">
        <v>55</v>
      </c>
      <c r="W1781" s="1" t="s">
        <v>56</v>
      </c>
      <c r="X1781" s="1" t="s">
        <v>43</v>
      </c>
      <c r="Y1781" s="2" t="s">
        <v>43</v>
      </c>
      <c r="Z1781" s="1" t="s">
        <v>46</v>
      </c>
      <c r="AA1781" s="1" t="s">
        <v>77</v>
      </c>
    </row>
    <row r="1782" spans="1:27" x14ac:dyDescent="0.25">
      <c r="A1782" s="1" t="s">
        <v>2889</v>
      </c>
      <c r="B1782" s="1" t="s">
        <v>2890</v>
      </c>
      <c r="C1782" s="1" t="s">
        <v>730</v>
      </c>
      <c r="D1782" s="1" t="s">
        <v>731</v>
      </c>
      <c r="E1782" s="1" t="s">
        <v>30</v>
      </c>
      <c r="F1782" s="1" t="s">
        <v>77</v>
      </c>
      <c r="G1782" s="1" t="s">
        <v>4229</v>
      </c>
      <c r="H1782" s="1" t="s">
        <v>4230</v>
      </c>
      <c r="I1782" s="1" t="s">
        <v>7</v>
      </c>
      <c r="J1782" s="1" t="s">
        <v>4228</v>
      </c>
      <c r="K1782" s="1" t="s">
        <v>135</v>
      </c>
      <c r="L1782" s="1" t="s">
        <v>136</v>
      </c>
      <c r="M1782" s="1" t="s">
        <v>3402</v>
      </c>
      <c r="N1782" s="2">
        <v>21113250</v>
      </c>
      <c r="O1782" s="1" t="s">
        <v>38</v>
      </c>
      <c r="P1782" s="2">
        <v>21113250</v>
      </c>
      <c r="Q1782" s="1" t="s">
        <v>83</v>
      </c>
      <c r="R1782" s="1" t="s">
        <v>40</v>
      </c>
      <c r="S1782" s="1" t="s">
        <v>54</v>
      </c>
      <c r="T1782" s="1" t="s">
        <v>42</v>
      </c>
      <c r="U1782" s="1" t="s">
        <v>43</v>
      </c>
      <c r="V1782" s="1" t="s">
        <v>55</v>
      </c>
      <c r="W1782" s="1" t="s">
        <v>56</v>
      </c>
      <c r="X1782" s="1" t="s">
        <v>43</v>
      </c>
      <c r="Y1782" s="2" t="s">
        <v>43</v>
      </c>
      <c r="Z1782" s="1" t="s">
        <v>46</v>
      </c>
      <c r="AA1782" s="1" t="s">
        <v>77</v>
      </c>
    </row>
    <row r="1783" spans="1:27" x14ac:dyDescent="0.25">
      <c r="A1783" s="1" t="s">
        <v>2889</v>
      </c>
      <c r="B1783" s="1" t="s">
        <v>2890</v>
      </c>
      <c r="C1783" s="1" t="s">
        <v>730</v>
      </c>
      <c r="D1783" s="1" t="s">
        <v>731</v>
      </c>
      <c r="E1783" s="1" t="s">
        <v>30</v>
      </c>
      <c r="F1783" s="1" t="s">
        <v>558</v>
      </c>
      <c r="G1783" s="1" t="s">
        <v>4231</v>
      </c>
      <c r="H1783" s="1" t="s">
        <v>4232</v>
      </c>
      <c r="I1783" s="1" t="s">
        <v>7</v>
      </c>
      <c r="J1783" s="1" t="s">
        <v>4228</v>
      </c>
      <c r="K1783" s="1" t="s">
        <v>135</v>
      </c>
      <c r="L1783" s="1" t="s">
        <v>136</v>
      </c>
      <c r="M1783" s="1" t="s">
        <v>3402</v>
      </c>
      <c r="N1783" s="2">
        <v>2013500</v>
      </c>
      <c r="O1783" s="1" t="s">
        <v>38</v>
      </c>
      <c r="P1783" s="2">
        <v>2013500</v>
      </c>
      <c r="Q1783" s="1" t="s">
        <v>83</v>
      </c>
      <c r="R1783" s="1" t="s">
        <v>40</v>
      </c>
      <c r="S1783" s="1" t="s">
        <v>54</v>
      </c>
      <c r="T1783" s="1" t="s">
        <v>42</v>
      </c>
      <c r="U1783" s="1" t="s">
        <v>43</v>
      </c>
      <c r="V1783" s="1" t="s">
        <v>55</v>
      </c>
      <c r="W1783" s="1" t="s">
        <v>56</v>
      </c>
      <c r="X1783" s="1" t="s">
        <v>43</v>
      </c>
      <c r="Y1783" s="2" t="s">
        <v>43</v>
      </c>
      <c r="Z1783" s="1" t="s">
        <v>46</v>
      </c>
      <c r="AA1783" s="1" t="s">
        <v>558</v>
      </c>
    </row>
    <row r="1784" spans="1:27" x14ac:dyDescent="0.25">
      <c r="A1784" s="1" t="s">
        <v>2889</v>
      </c>
      <c r="B1784" s="1" t="s">
        <v>2890</v>
      </c>
      <c r="C1784" s="1" t="s">
        <v>730</v>
      </c>
      <c r="D1784" s="1" t="s">
        <v>731</v>
      </c>
      <c r="E1784" s="1" t="s">
        <v>30</v>
      </c>
      <c r="F1784" s="1" t="s">
        <v>112</v>
      </c>
      <c r="G1784" s="1" t="s">
        <v>4233</v>
      </c>
      <c r="H1784" s="1" t="s">
        <v>4234</v>
      </c>
      <c r="I1784" s="1" t="s">
        <v>7</v>
      </c>
      <c r="J1784" s="1" t="s">
        <v>4223</v>
      </c>
      <c r="K1784" s="1" t="s">
        <v>181</v>
      </c>
      <c r="L1784" s="1" t="s">
        <v>182</v>
      </c>
      <c r="M1784" s="1" t="s">
        <v>3402</v>
      </c>
      <c r="N1784" s="2">
        <v>4425000</v>
      </c>
      <c r="O1784" s="1" t="s">
        <v>38</v>
      </c>
      <c r="P1784" s="2">
        <v>4425000</v>
      </c>
      <c r="Q1784" s="1" t="s">
        <v>83</v>
      </c>
      <c r="R1784" s="1" t="s">
        <v>40</v>
      </c>
      <c r="S1784" s="1" t="s">
        <v>54</v>
      </c>
      <c r="T1784" s="1" t="s">
        <v>42</v>
      </c>
      <c r="U1784" s="1" t="s">
        <v>43</v>
      </c>
      <c r="V1784" s="1" t="s">
        <v>55</v>
      </c>
      <c r="W1784" s="1" t="s">
        <v>56</v>
      </c>
      <c r="X1784" s="1" t="s">
        <v>43</v>
      </c>
      <c r="Y1784" s="2" t="s">
        <v>43</v>
      </c>
      <c r="Z1784" s="1" t="s">
        <v>46</v>
      </c>
      <c r="AA1784" s="1" t="s">
        <v>112</v>
      </c>
    </row>
    <row r="1785" spans="1:27" x14ac:dyDescent="0.25">
      <c r="A1785" s="1" t="s">
        <v>2889</v>
      </c>
      <c r="B1785" s="1" t="s">
        <v>2890</v>
      </c>
      <c r="C1785" s="1" t="s">
        <v>730</v>
      </c>
      <c r="D1785" s="1" t="s">
        <v>731</v>
      </c>
      <c r="E1785" s="1" t="s">
        <v>30</v>
      </c>
      <c r="F1785" s="1" t="s">
        <v>76</v>
      </c>
      <c r="G1785" s="1" t="s">
        <v>4235</v>
      </c>
      <c r="H1785" s="1" t="s">
        <v>4236</v>
      </c>
      <c r="I1785" s="1" t="s">
        <v>7</v>
      </c>
      <c r="J1785" s="1" t="s">
        <v>4237</v>
      </c>
      <c r="K1785" s="1" t="s">
        <v>135</v>
      </c>
      <c r="L1785" s="1" t="s">
        <v>136</v>
      </c>
      <c r="M1785" s="1" t="s">
        <v>3402</v>
      </c>
      <c r="N1785" s="2">
        <v>400000</v>
      </c>
      <c r="O1785" s="1" t="s">
        <v>38</v>
      </c>
      <c r="P1785" s="2">
        <v>400000</v>
      </c>
      <c r="Q1785" s="1" t="s">
        <v>83</v>
      </c>
      <c r="R1785" s="1" t="s">
        <v>40</v>
      </c>
      <c r="S1785" s="1" t="s">
        <v>54</v>
      </c>
      <c r="T1785" s="1" t="s">
        <v>42</v>
      </c>
      <c r="U1785" s="1" t="s">
        <v>43</v>
      </c>
      <c r="V1785" s="1" t="s">
        <v>55</v>
      </c>
      <c r="W1785" s="1" t="s">
        <v>56</v>
      </c>
      <c r="X1785" s="1" t="s">
        <v>43</v>
      </c>
      <c r="Y1785" s="2" t="s">
        <v>43</v>
      </c>
      <c r="Z1785" s="1" t="s">
        <v>46</v>
      </c>
      <c r="AA1785" s="1" t="s">
        <v>76</v>
      </c>
    </row>
    <row r="1786" spans="1:27" x14ac:dyDescent="0.25">
      <c r="A1786" s="1" t="s">
        <v>2889</v>
      </c>
      <c r="B1786" s="1" t="s">
        <v>2890</v>
      </c>
      <c r="C1786" s="1" t="s">
        <v>730</v>
      </c>
      <c r="D1786" s="1" t="s">
        <v>731</v>
      </c>
      <c r="E1786" s="1" t="s">
        <v>30</v>
      </c>
      <c r="F1786" s="1" t="s">
        <v>76</v>
      </c>
      <c r="G1786" s="1" t="s">
        <v>4238</v>
      </c>
      <c r="H1786" s="1" t="s">
        <v>4239</v>
      </c>
      <c r="I1786" s="1" t="s">
        <v>7</v>
      </c>
      <c r="J1786" s="1" t="s">
        <v>4240</v>
      </c>
      <c r="K1786" s="1" t="s">
        <v>135</v>
      </c>
      <c r="L1786" s="1" t="s">
        <v>136</v>
      </c>
      <c r="M1786" s="1" t="s">
        <v>3402</v>
      </c>
      <c r="N1786" s="2">
        <v>8070000</v>
      </c>
      <c r="O1786" s="1" t="s">
        <v>38</v>
      </c>
      <c r="P1786" s="2">
        <v>8070000</v>
      </c>
      <c r="Q1786" s="1" t="s">
        <v>83</v>
      </c>
      <c r="R1786" s="1" t="s">
        <v>40</v>
      </c>
      <c r="S1786" s="1" t="s">
        <v>54</v>
      </c>
      <c r="T1786" s="1" t="s">
        <v>42</v>
      </c>
      <c r="U1786" s="1" t="s">
        <v>43</v>
      </c>
      <c r="V1786" s="1" t="s">
        <v>55</v>
      </c>
      <c r="W1786" s="1" t="s">
        <v>56</v>
      </c>
      <c r="X1786" s="1" t="s">
        <v>43</v>
      </c>
      <c r="Y1786" s="2" t="s">
        <v>43</v>
      </c>
      <c r="Z1786" s="1" t="s">
        <v>46</v>
      </c>
      <c r="AA1786" s="1" t="s">
        <v>76</v>
      </c>
    </row>
    <row r="1787" spans="1:27" x14ac:dyDescent="0.25">
      <c r="A1787" s="1" t="s">
        <v>2889</v>
      </c>
      <c r="B1787" s="1" t="s">
        <v>2890</v>
      </c>
      <c r="C1787" s="1" t="s">
        <v>730</v>
      </c>
      <c r="D1787" s="1" t="s">
        <v>731</v>
      </c>
      <c r="E1787" s="1" t="s">
        <v>30</v>
      </c>
      <c r="F1787" s="1" t="s">
        <v>265</v>
      </c>
      <c r="G1787" s="1" t="s">
        <v>4241</v>
      </c>
      <c r="H1787" s="1" t="s">
        <v>4242</v>
      </c>
      <c r="I1787" s="1" t="s">
        <v>7</v>
      </c>
      <c r="J1787" s="1" t="s">
        <v>4240</v>
      </c>
      <c r="K1787" s="1" t="s">
        <v>135</v>
      </c>
      <c r="L1787" s="1" t="s">
        <v>136</v>
      </c>
      <c r="M1787" s="1" t="s">
        <v>3402</v>
      </c>
      <c r="N1787" s="2">
        <v>66700</v>
      </c>
      <c r="O1787" s="1" t="s">
        <v>38</v>
      </c>
      <c r="P1787" s="2">
        <v>66700</v>
      </c>
      <c r="Q1787" s="1" t="s">
        <v>83</v>
      </c>
      <c r="R1787" s="1" t="s">
        <v>40</v>
      </c>
      <c r="S1787" s="1" t="s">
        <v>54</v>
      </c>
      <c r="T1787" s="1" t="s">
        <v>42</v>
      </c>
      <c r="U1787" s="1" t="s">
        <v>43</v>
      </c>
      <c r="V1787" s="1" t="s">
        <v>55</v>
      </c>
      <c r="W1787" s="1" t="s">
        <v>56</v>
      </c>
      <c r="X1787" s="1" t="s">
        <v>43</v>
      </c>
      <c r="Y1787" s="2" t="s">
        <v>43</v>
      </c>
      <c r="Z1787" s="1" t="s">
        <v>46</v>
      </c>
      <c r="AA1787" s="1" t="s">
        <v>265</v>
      </c>
    </row>
    <row r="1788" spans="1:27" x14ac:dyDescent="0.25">
      <c r="A1788" s="1" t="s">
        <v>2889</v>
      </c>
      <c r="B1788" s="1" t="s">
        <v>2890</v>
      </c>
      <c r="C1788" s="1" t="s">
        <v>730</v>
      </c>
      <c r="D1788" s="1" t="s">
        <v>731</v>
      </c>
      <c r="E1788" s="1" t="s">
        <v>30</v>
      </c>
      <c r="F1788" s="1" t="s">
        <v>183</v>
      </c>
      <c r="G1788" s="1" t="s">
        <v>4243</v>
      </c>
      <c r="H1788" s="1" t="s">
        <v>4244</v>
      </c>
      <c r="I1788" s="1" t="s">
        <v>7</v>
      </c>
      <c r="J1788" s="1" t="s">
        <v>4223</v>
      </c>
      <c r="K1788" s="1" t="s">
        <v>135</v>
      </c>
      <c r="L1788" s="1" t="s">
        <v>136</v>
      </c>
      <c r="M1788" s="1" t="s">
        <v>3402</v>
      </c>
      <c r="N1788" s="2">
        <v>948920</v>
      </c>
      <c r="O1788" s="1" t="s">
        <v>38</v>
      </c>
      <c r="P1788" s="2">
        <v>948920</v>
      </c>
      <c r="Q1788" s="1" t="s">
        <v>83</v>
      </c>
      <c r="R1788" s="1" t="s">
        <v>40</v>
      </c>
      <c r="S1788" s="1" t="s">
        <v>54</v>
      </c>
      <c r="T1788" s="1" t="s">
        <v>42</v>
      </c>
      <c r="U1788" s="1" t="s">
        <v>43</v>
      </c>
      <c r="V1788" s="1" t="s">
        <v>55</v>
      </c>
      <c r="W1788" s="1" t="s">
        <v>56</v>
      </c>
      <c r="X1788" s="1" t="s">
        <v>43</v>
      </c>
      <c r="Y1788" s="2" t="s">
        <v>43</v>
      </c>
      <c r="Z1788" s="1" t="s">
        <v>46</v>
      </c>
      <c r="AA1788" s="1" t="s">
        <v>183</v>
      </c>
    </row>
    <row r="1789" spans="1:27" x14ac:dyDescent="0.25">
      <c r="A1789" s="1" t="s">
        <v>2889</v>
      </c>
      <c r="B1789" s="1" t="s">
        <v>2890</v>
      </c>
      <c r="C1789" s="1" t="s">
        <v>730</v>
      </c>
      <c r="D1789" s="1" t="s">
        <v>731</v>
      </c>
      <c r="E1789" s="1" t="s">
        <v>30</v>
      </c>
      <c r="F1789" s="1" t="s">
        <v>324</v>
      </c>
      <c r="G1789" s="1" t="s">
        <v>4245</v>
      </c>
      <c r="H1789" s="1" t="s">
        <v>4246</v>
      </c>
      <c r="I1789" s="1" t="s">
        <v>7</v>
      </c>
      <c r="J1789" s="1" t="s">
        <v>4247</v>
      </c>
      <c r="K1789" s="1" t="s">
        <v>3406</v>
      </c>
      <c r="L1789" s="1" t="s">
        <v>3407</v>
      </c>
      <c r="M1789" s="1" t="s">
        <v>3402</v>
      </c>
      <c r="N1789" s="2">
        <v>2980000</v>
      </c>
      <c r="O1789" s="1" t="s">
        <v>38</v>
      </c>
      <c r="P1789" s="2">
        <v>2980000</v>
      </c>
      <c r="Q1789" s="1" t="s">
        <v>83</v>
      </c>
      <c r="R1789" s="1" t="s">
        <v>40</v>
      </c>
      <c r="S1789" s="1" t="s">
        <v>54</v>
      </c>
      <c r="T1789" s="1" t="s">
        <v>42</v>
      </c>
      <c r="U1789" s="1" t="s">
        <v>43</v>
      </c>
      <c r="V1789" s="1" t="s">
        <v>55</v>
      </c>
      <c r="W1789" s="1" t="s">
        <v>56</v>
      </c>
      <c r="X1789" s="1" t="s">
        <v>43</v>
      </c>
      <c r="Y1789" s="2" t="s">
        <v>43</v>
      </c>
      <c r="Z1789" s="1" t="s">
        <v>46</v>
      </c>
      <c r="AA1789" s="1" t="s">
        <v>324</v>
      </c>
    </row>
    <row r="1790" spans="1:27" x14ac:dyDescent="0.25">
      <c r="A1790" s="1" t="s">
        <v>2545</v>
      </c>
      <c r="B1790" s="1" t="s">
        <v>2546</v>
      </c>
      <c r="C1790" s="1" t="s">
        <v>730</v>
      </c>
      <c r="D1790" s="1" t="s">
        <v>731</v>
      </c>
      <c r="E1790" s="1" t="s">
        <v>30</v>
      </c>
      <c r="F1790" s="1" t="s">
        <v>64</v>
      </c>
      <c r="G1790" s="1" t="s">
        <v>2547</v>
      </c>
      <c r="H1790" s="1" t="s">
        <v>2548</v>
      </c>
      <c r="I1790" s="1" t="s">
        <v>7</v>
      </c>
      <c r="J1790" s="1" t="s">
        <v>2549</v>
      </c>
      <c r="K1790" s="1" t="s">
        <v>287</v>
      </c>
      <c r="L1790" s="1" t="s">
        <v>288</v>
      </c>
      <c r="M1790" s="1" t="s">
        <v>37</v>
      </c>
      <c r="N1790" s="2">
        <v>65000</v>
      </c>
      <c r="O1790" s="1" t="s">
        <v>38</v>
      </c>
      <c r="P1790" s="2">
        <v>65000</v>
      </c>
      <c r="Q1790" s="1" t="s">
        <v>165</v>
      </c>
      <c r="R1790" s="1" t="s">
        <v>40</v>
      </c>
      <c r="S1790" s="1" t="s">
        <v>54</v>
      </c>
      <c r="T1790" s="1" t="s">
        <v>42</v>
      </c>
      <c r="U1790" s="1" t="s">
        <v>43</v>
      </c>
      <c r="V1790" s="1" t="s">
        <v>55</v>
      </c>
      <c r="W1790" s="1" t="s">
        <v>56</v>
      </c>
      <c r="X1790" s="1" t="s">
        <v>43</v>
      </c>
      <c r="Y1790" s="2" t="s">
        <v>43</v>
      </c>
      <c r="Z1790" s="1" t="s">
        <v>46</v>
      </c>
      <c r="AA1790" s="1" t="s">
        <v>64</v>
      </c>
    </row>
    <row r="1791" spans="1:27" x14ac:dyDescent="0.25">
      <c r="A1791" s="1" t="s">
        <v>1084</v>
      </c>
      <c r="B1791" s="1" t="s">
        <v>1085</v>
      </c>
      <c r="C1791" s="1" t="s">
        <v>1063</v>
      </c>
      <c r="D1791" s="1" t="s">
        <v>1064</v>
      </c>
      <c r="E1791" s="1" t="s">
        <v>30</v>
      </c>
      <c r="F1791" s="1" t="s">
        <v>58</v>
      </c>
      <c r="G1791" s="1" t="s">
        <v>1086</v>
      </c>
      <c r="H1791" s="1" t="s">
        <v>1087</v>
      </c>
      <c r="I1791" s="1" t="s">
        <v>7</v>
      </c>
      <c r="J1791" s="1" t="s">
        <v>1088</v>
      </c>
      <c r="K1791" s="1" t="s">
        <v>135</v>
      </c>
      <c r="L1791" s="1" t="s">
        <v>136</v>
      </c>
      <c r="M1791" s="1" t="s">
        <v>37</v>
      </c>
      <c r="N1791" s="2">
        <v>217719.8</v>
      </c>
      <c r="O1791" s="1" t="s">
        <v>108</v>
      </c>
      <c r="P1791" s="2">
        <v>60124.9</v>
      </c>
      <c r="Q1791" s="1" t="s">
        <v>39</v>
      </c>
      <c r="R1791" s="1" t="s">
        <v>40</v>
      </c>
      <c r="S1791" s="1" t="s">
        <v>54</v>
      </c>
      <c r="T1791" s="1" t="s">
        <v>42</v>
      </c>
      <c r="U1791" s="1" t="s">
        <v>43</v>
      </c>
      <c r="V1791" s="1" t="s">
        <v>55</v>
      </c>
      <c r="W1791" s="1" t="s">
        <v>56</v>
      </c>
      <c r="X1791" s="1" t="s">
        <v>273</v>
      </c>
      <c r="Y1791" s="2">
        <v>60124.9</v>
      </c>
      <c r="Z1791" s="1" t="s">
        <v>205</v>
      </c>
      <c r="AA1791" s="1" t="s">
        <v>183</v>
      </c>
    </row>
    <row r="1792" spans="1:27" x14ac:dyDescent="0.25">
      <c r="A1792" s="1" t="s">
        <v>1084</v>
      </c>
      <c r="B1792" s="1" t="s">
        <v>1085</v>
      </c>
      <c r="C1792" s="1" t="s">
        <v>1063</v>
      </c>
      <c r="D1792" s="1" t="s">
        <v>1064</v>
      </c>
      <c r="E1792" s="1" t="s">
        <v>30</v>
      </c>
      <c r="F1792" s="1" t="s">
        <v>58</v>
      </c>
      <c r="G1792" s="1" t="s">
        <v>1086</v>
      </c>
      <c r="H1792" s="1" t="s">
        <v>1089</v>
      </c>
      <c r="I1792" s="1" t="s">
        <v>7</v>
      </c>
      <c r="J1792" s="1" t="s">
        <v>1088</v>
      </c>
      <c r="K1792" s="1" t="s">
        <v>135</v>
      </c>
      <c r="L1792" s="1" t="s">
        <v>136</v>
      </c>
      <c r="M1792" s="1" t="s">
        <v>37</v>
      </c>
      <c r="N1792" s="2">
        <v>217719.8</v>
      </c>
      <c r="O1792" s="1" t="s">
        <v>108</v>
      </c>
      <c r="P1792" s="2">
        <v>153994.9</v>
      </c>
      <c r="Q1792" s="1" t="s">
        <v>39</v>
      </c>
      <c r="R1792" s="1" t="s">
        <v>40</v>
      </c>
      <c r="S1792" s="1" t="s">
        <v>54</v>
      </c>
      <c r="T1792" s="1" t="s">
        <v>42</v>
      </c>
      <c r="U1792" s="1" t="s">
        <v>43</v>
      </c>
      <c r="V1792" s="1" t="s">
        <v>55</v>
      </c>
      <c r="W1792" s="1" t="s">
        <v>56</v>
      </c>
      <c r="X1792" s="1" t="s">
        <v>273</v>
      </c>
      <c r="Y1792" s="2">
        <v>155320</v>
      </c>
      <c r="Z1792" s="1" t="s">
        <v>205</v>
      </c>
      <c r="AA1792" s="1" t="s">
        <v>183</v>
      </c>
    </row>
    <row r="1793" spans="1:27" x14ac:dyDescent="0.25">
      <c r="A1793" s="1" t="s">
        <v>1084</v>
      </c>
      <c r="B1793" s="1" t="s">
        <v>1085</v>
      </c>
      <c r="C1793" s="1" t="s">
        <v>1063</v>
      </c>
      <c r="D1793" s="1" t="s">
        <v>1064</v>
      </c>
      <c r="E1793" s="1" t="s">
        <v>30</v>
      </c>
      <c r="F1793" s="1" t="s">
        <v>58</v>
      </c>
      <c r="G1793" s="1" t="s">
        <v>1086</v>
      </c>
      <c r="H1793" s="1" t="s">
        <v>1090</v>
      </c>
      <c r="I1793" s="1" t="s">
        <v>7</v>
      </c>
      <c r="J1793" s="1" t="s">
        <v>1088</v>
      </c>
      <c r="K1793" s="1" t="s">
        <v>135</v>
      </c>
      <c r="L1793" s="1" t="s">
        <v>136</v>
      </c>
      <c r="M1793" s="1" t="s">
        <v>37</v>
      </c>
      <c r="N1793" s="2">
        <v>217719.8</v>
      </c>
      <c r="O1793" s="1" t="s">
        <v>108</v>
      </c>
      <c r="P1793" s="2">
        <v>3600</v>
      </c>
      <c r="Q1793" s="1" t="s">
        <v>39</v>
      </c>
      <c r="R1793" s="1" t="s">
        <v>40</v>
      </c>
      <c r="S1793" s="1" t="s">
        <v>54</v>
      </c>
      <c r="T1793" s="1" t="s">
        <v>42</v>
      </c>
      <c r="U1793" s="1" t="s">
        <v>43</v>
      </c>
      <c r="V1793" s="1" t="s">
        <v>55</v>
      </c>
      <c r="W1793" s="1" t="s">
        <v>56</v>
      </c>
      <c r="X1793" s="1" t="s">
        <v>43</v>
      </c>
      <c r="Y1793" s="2" t="s">
        <v>43</v>
      </c>
      <c r="Z1793" s="1" t="s">
        <v>46</v>
      </c>
      <c r="AA1793" s="1" t="s">
        <v>47</v>
      </c>
    </row>
    <row r="1794" spans="1:27" x14ac:dyDescent="0.25">
      <c r="A1794" s="1" t="s">
        <v>1084</v>
      </c>
      <c r="B1794" s="1" t="s">
        <v>1085</v>
      </c>
      <c r="C1794" s="1" t="s">
        <v>1063</v>
      </c>
      <c r="D1794" s="1" t="s">
        <v>1064</v>
      </c>
      <c r="E1794" s="1" t="s">
        <v>30</v>
      </c>
      <c r="F1794" s="1" t="s">
        <v>273</v>
      </c>
      <c r="G1794" s="1" t="s">
        <v>1091</v>
      </c>
      <c r="H1794" s="1" t="s">
        <v>1092</v>
      </c>
      <c r="I1794" s="1" t="s">
        <v>7</v>
      </c>
      <c r="J1794" s="1" t="s">
        <v>1093</v>
      </c>
      <c r="K1794" s="1" t="s">
        <v>1094</v>
      </c>
      <c r="L1794" s="1" t="s">
        <v>1095</v>
      </c>
      <c r="M1794" s="1" t="s">
        <v>37</v>
      </c>
      <c r="N1794" s="2">
        <v>59850</v>
      </c>
      <c r="O1794" s="1" t="s">
        <v>38</v>
      </c>
      <c r="P1794" s="2">
        <v>59850</v>
      </c>
      <c r="Q1794" s="1" t="s">
        <v>39</v>
      </c>
      <c r="R1794" s="1" t="s">
        <v>40</v>
      </c>
      <c r="S1794" s="1" t="s">
        <v>41</v>
      </c>
      <c r="T1794" s="1" t="s">
        <v>42</v>
      </c>
      <c r="U1794" s="1" t="s">
        <v>43</v>
      </c>
      <c r="V1794" s="1" t="s">
        <v>44</v>
      </c>
      <c r="W1794" s="1" t="s">
        <v>45</v>
      </c>
      <c r="X1794" s="1" t="s">
        <v>109</v>
      </c>
      <c r="Y1794" s="2">
        <v>59900</v>
      </c>
      <c r="Z1794" s="1" t="s">
        <v>205</v>
      </c>
      <c r="AA1794" s="1" t="s">
        <v>289</v>
      </c>
    </row>
    <row r="1795" spans="1:27" x14ac:dyDescent="0.25">
      <c r="A1795" s="1" t="s">
        <v>1084</v>
      </c>
      <c r="B1795" s="1" t="s">
        <v>1085</v>
      </c>
      <c r="C1795" s="1" t="s">
        <v>1063</v>
      </c>
      <c r="D1795" s="1" t="s">
        <v>1064</v>
      </c>
      <c r="E1795" s="1" t="s">
        <v>30</v>
      </c>
      <c r="F1795" s="1" t="s">
        <v>112</v>
      </c>
      <c r="G1795" s="1" t="s">
        <v>3118</v>
      </c>
      <c r="H1795" s="1" t="s">
        <v>3119</v>
      </c>
      <c r="I1795" s="1" t="s">
        <v>7</v>
      </c>
      <c r="J1795" s="1" t="s">
        <v>3120</v>
      </c>
      <c r="K1795" s="1" t="s">
        <v>232</v>
      </c>
      <c r="L1795" s="1" t="s">
        <v>233</v>
      </c>
      <c r="M1795" s="1" t="s">
        <v>3055</v>
      </c>
      <c r="N1795" s="2">
        <v>116400</v>
      </c>
      <c r="O1795" s="1" t="s">
        <v>38</v>
      </c>
      <c r="P1795" s="2">
        <v>116400</v>
      </c>
      <c r="Q1795" s="1" t="s">
        <v>165</v>
      </c>
      <c r="R1795" s="1" t="s">
        <v>40</v>
      </c>
      <c r="S1795" s="1" t="s">
        <v>54</v>
      </c>
      <c r="T1795" s="1" t="s">
        <v>42</v>
      </c>
      <c r="U1795" s="1" t="s">
        <v>43</v>
      </c>
      <c r="V1795" s="1" t="s">
        <v>55</v>
      </c>
      <c r="W1795" s="1" t="s">
        <v>56</v>
      </c>
      <c r="X1795" s="1" t="s">
        <v>43</v>
      </c>
      <c r="Y1795" s="2" t="s">
        <v>43</v>
      </c>
      <c r="Z1795" s="1" t="s">
        <v>46</v>
      </c>
      <c r="AA1795" s="1" t="s">
        <v>112</v>
      </c>
    </row>
    <row r="1796" spans="1:27" x14ac:dyDescent="0.25">
      <c r="A1796" s="1" t="s">
        <v>1084</v>
      </c>
      <c r="B1796" s="1" t="s">
        <v>1085</v>
      </c>
      <c r="C1796" s="1" t="s">
        <v>1063</v>
      </c>
      <c r="D1796" s="1" t="s">
        <v>1064</v>
      </c>
      <c r="E1796" s="1" t="s">
        <v>30</v>
      </c>
      <c r="F1796" s="1" t="s">
        <v>273</v>
      </c>
      <c r="G1796" s="1" t="s">
        <v>4519</v>
      </c>
      <c r="H1796" s="1" t="s">
        <v>4520</v>
      </c>
      <c r="I1796" s="1" t="s">
        <v>7</v>
      </c>
      <c r="J1796" s="1" t="s">
        <v>4521</v>
      </c>
      <c r="K1796" s="1" t="s">
        <v>4522</v>
      </c>
      <c r="L1796" s="1" t="s">
        <v>4523</v>
      </c>
      <c r="M1796" s="1" t="s">
        <v>4296</v>
      </c>
      <c r="N1796" s="2">
        <v>67800</v>
      </c>
      <c r="O1796" s="1" t="s">
        <v>38</v>
      </c>
      <c r="P1796" s="2">
        <v>67800</v>
      </c>
      <c r="Q1796" s="1" t="s">
        <v>39</v>
      </c>
      <c r="R1796" s="1" t="s">
        <v>40</v>
      </c>
      <c r="S1796" s="1" t="s">
        <v>54</v>
      </c>
      <c r="T1796" s="1" t="s">
        <v>42</v>
      </c>
      <c r="U1796" s="1" t="s">
        <v>43</v>
      </c>
      <c r="V1796" s="1" t="s">
        <v>55</v>
      </c>
      <c r="W1796" s="1" t="s">
        <v>56</v>
      </c>
      <c r="X1796" s="1" t="s">
        <v>95</v>
      </c>
      <c r="Y1796" s="2">
        <v>67800</v>
      </c>
      <c r="Z1796" s="1" t="s">
        <v>205</v>
      </c>
      <c r="AA1796" s="1" t="s">
        <v>289</v>
      </c>
    </row>
    <row r="1797" spans="1:27" x14ac:dyDescent="0.25">
      <c r="A1797" s="1" t="s">
        <v>1084</v>
      </c>
      <c r="B1797" s="1" t="s">
        <v>1085</v>
      </c>
      <c r="C1797" s="1" t="s">
        <v>1063</v>
      </c>
      <c r="D1797" s="1" t="s">
        <v>1064</v>
      </c>
      <c r="E1797" s="1" t="s">
        <v>30</v>
      </c>
      <c r="F1797" s="1" t="s">
        <v>189</v>
      </c>
      <c r="G1797" s="1" t="s">
        <v>4524</v>
      </c>
      <c r="H1797" s="1" t="s">
        <v>4525</v>
      </c>
      <c r="I1797" s="1" t="s">
        <v>7</v>
      </c>
      <c r="J1797" s="1" t="s">
        <v>4526</v>
      </c>
      <c r="K1797" s="1" t="s">
        <v>3917</v>
      </c>
      <c r="L1797" s="1" t="s">
        <v>3918</v>
      </c>
      <c r="M1797" s="1" t="s">
        <v>4296</v>
      </c>
      <c r="N1797" s="2">
        <v>70625</v>
      </c>
      <c r="O1797" s="1" t="s">
        <v>38</v>
      </c>
      <c r="P1797" s="2">
        <v>70625</v>
      </c>
      <c r="Q1797" s="1" t="s">
        <v>165</v>
      </c>
      <c r="R1797" s="1" t="s">
        <v>40</v>
      </c>
      <c r="S1797" s="1" t="s">
        <v>54</v>
      </c>
      <c r="T1797" s="1" t="s">
        <v>42</v>
      </c>
      <c r="U1797" s="1" t="s">
        <v>43</v>
      </c>
      <c r="V1797" s="1" t="s">
        <v>55</v>
      </c>
      <c r="W1797" s="1" t="s">
        <v>56</v>
      </c>
      <c r="X1797" s="1" t="s">
        <v>228</v>
      </c>
      <c r="Y1797" s="2">
        <v>70625</v>
      </c>
      <c r="Z1797" s="1" t="s">
        <v>205</v>
      </c>
      <c r="AA1797" s="1" t="s">
        <v>324</v>
      </c>
    </row>
    <row r="1798" spans="1:27" x14ac:dyDescent="0.25">
      <c r="A1798" s="1" t="s">
        <v>1084</v>
      </c>
      <c r="B1798" s="1" t="s">
        <v>1085</v>
      </c>
      <c r="C1798" s="1" t="s">
        <v>1063</v>
      </c>
      <c r="D1798" s="1" t="s">
        <v>1064</v>
      </c>
      <c r="E1798" s="1" t="s">
        <v>30</v>
      </c>
      <c r="F1798" s="1" t="s">
        <v>131</v>
      </c>
      <c r="G1798" s="1" t="s">
        <v>5365</v>
      </c>
      <c r="H1798" s="1" t="s">
        <v>5366</v>
      </c>
      <c r="I1798" s="1" t="s">
        <v>7</v>
      </c>
      <c r="J1798" s="1" t="s">
        <v>5367</v>
      </c>
      <c r="K1798" s="1" t="s">
        <v>2841</v>
      </c>
      <c r="L1798" s="1" t="s">
        <v>2842</v>
      </c>
      <c r="M1798" s="1" t="s">
        <v>5053</v>
      </c>
      <c r="N1798" s="2">
        <v>549580</v>
      </c>
      <c r="O1798" s="1" t="s">
        <v>38</v>
      </c>
      <c r="P1798" s="2">
        <v>549580</v>
      </c>
      <c r="Q1798" s="1" t="s">
        <v>39</v>
      </c>
      <c r="R1798" s="1" t="s">
        <v>40</v>
      </c>
      <c r="S1798" s="1" t="s">
        <v>54</v>
      </c>
      <c r="T1798" s="1" t="s">
        <v>42</v>
      </c>
      <c r="U1798" s="1" t="s">
        <v>43</v>
      </c>
      <c r="V1798" s="1" t="s">
        <v>55</v>
      </c>
      <c r="W1798" s="1" t="s">
        <v>56</v>
      </c>
      <c r="X1798" s="1" t="s">
        <v>43</v>
      </c>
      <c r="Y1798" s="2" t="s">
        <v>43</v>
      </c>
      <c r="Z1798" s="1" t="s">
        <v>46</v>
      </c>
      <c r="AA1798" s="1" t="s">
        <v>131</v>
      </c>
    </row>
    <row r="1799" spans="1:27" x14ac:dyDescent="0.25">
      <c r="A1799" s="1" t="s">
        <v>1084</v>
      </c>
      <c r="B1799" s="1" t="s">
        <v>1085</v>
      </c>
      <c r="C1799" s="1" t="s">
        <v>1063</v>
      </c>
      <c r="D1799" s="1" t="s">
        <v>1064</v>
      </c>
      <c r="E1799" s="1" t="s">
        <v>30</v>
      </c>
      <c r="F1799" s="1" t="s">
        <v>174</v>
      </c>
      <c r="G1799" s="1" t="s">
        <v>5368</v>
      </c>
      <c r="H1799" s="1" t="s">
        <v>5369</v>
      </c>
      <c r="I1799" s="1" t="s">
        <v>7</v>
      </c>
      <c r="J1799" s="1" t="s">
        <v>5370</v>
      </c>
      <c r="K1799" s="1" t="s">
        <v>135</v>
      </c>
      <c r="L1799" s="1" t="s">
        <v>136</v>
      </c>
      <c r="M1799" s="1" t="s">
        <v>5053</v>
      </c>
      <c r="N1799" s="2">
        <v>200000</v>
      </c>
      <c r="O1799" s="1" t="s">
        <v>38</v>
      </c>
      <c r="P1799" s="2">
        <v>200000</v>
      </c>
      <c r="Q1799" s="1" t="s">
        <v>39</v>
      </c>
      <c r="R1799" s="1" t="s">
        <v>40</v>
      </c>
      <c r="S1799" s="1" t="s">
        <v>54</v>
      </c>
      <c r="T1799" s="1" t="s">
        <v>42</v>
      </c>
      <c r="U1799" s="1" t="s">
        <v>43</v>
      </c>
      <c r="V1799" s="1" t="s">
        <v>55</v>
      </c>
      <c r="W1799" s="1" t="s">
        <v>56</v>
      </c>
      <c r="X1799" s="1" t="s">
        <v>43</v>
      </c>
      <c r="Y1799" s="2" t="s">
        <v>43</v>
      </c>
      <c r="Z1799" s="1" t="s">
        <v>46</v>
      </c>
      <c r="AA1799" s="1" t="s">
        <v>174</v>
      </c>
    </row>
    <row r="1800" spans="1:27" x14ac:dyDescent="0.25">
      <c r="A1800" s="1" t="s">
        <v>1061</v>
      </c>
      <c r="B1800" s="1" t="s">
        <v>1062</v>
      </c>
      <c r="C1800" s="1" t="s">
        <v>1063</v>
      </c>
      <c r="D1800" s="1" t="s">
        <v>1064</v>
      </c>
      <c r="E1800" s="1" t="s">
        <v>30</v>
      </c>
      <c r="F1800" s="1" t="s">
        <v>273</v>
      </c>
      <c r="G1800" s="1" t="s">
        <v>1065</v>
      </c>
      <c r="H1800" s="1" t="s">
        <v>1066</v>
      </c>
      <c r="I1800" s="1" t="s">
        <v>7</v>
      </c>
      <c r="J1800" s="1" t="s">
        <v>1067</v>
      </c>
      <c r="K1800" s="1" t="s">
        <v>135</v>
      </c>
      <c r="L1800" s="1" t="s">
        <v>136</v>
      </c>
      <c r="M1800" s="1" t="s">
        <v>37</v>
      </c>
      <c r="N1800" s="2">
        <v>137506.6</v>
      </c>
      <c r="O1800" s="1" t="s">
        <v>38</v>
      </c>
      <c r="P1800" s="2">
        <v>137506.6</v>
      </c>
      <c r="Q1800" s="1" t="s">
        <v>83</v>
      </c>
      <c r="R1800" s="1" t="s">
        <v>40</v>
      </c>
      <c r="S1800" s="1" t="s">
        <v>54</v>
      </c>
      <c r="T1800" s="1" t="s">
        <v>42</v>
      </c>
      <c r="U1800" s="1" t="s">
        <v>43</v>
      </c>
      <c r="V1800" s="1" t="s">
        <v>55</v>
      </c>
      <c r="W1800" s="1" t="s">
        <v>56</v>
      </c>
      <c r="X1800" s="1" t="s">
        <v>43</v>
      </c>
      <c r="Y1800" s="2" t="s">
        <v>43</v>
      </c>
      <c r="Z1800" s="1" t="s">
        <v>46</v>
      </c>
      <c r="AA1800" s="1" t="s">
        <v>174</v>
      </c>
    </row>
    <row r="1801" spans="1:27" x14ac:dyDescent="0.25">
      <c r="A1801" s="1" t="s">
        <v>1061</v>
      </c>
      <c r="B1801" s="1" t="s">
        <v>1062</v>
      </c>
      <c r="C1801" s="1" t="s">
        <v>1063</v>
      </c>
      <c r="D1801" s="1" t="s">
        <v>1064</v>
      </c>
      <c r="E1801" s="1" t="s">
        <v>30</v>
      </c>
      <c r="F1801" s="1" t="s">
        <v>95</v>
      </c>
      <c r="G1801" s="1" t="s">
        <v>1068</v>
      </c>
      <c r="H1801" s="1" t="s">
        <v>1069</v>
      </c>
      <c r="I1801" s="1" t="s">
        <v>7</v>
      </c>
      <c r="J1801" s="1" t="s">
        <v>1070</v>
      </c>
      <c r="K1801" s="1" t="s">
        <v>135</v>
      </c>
      <c r="L1801" s="1" t="s">
        <v>136</v>
      </c>
      <c r="M1801" s="1" t="s">
        <v>37</v>
      </c>
      <c r="N1801" s="2">
        <v>47272</v>
      </c>
      <c r="O1801" s="1" t="s">
        <v>38</v>
      </c>
      <c r="P1801" s="2">
        <v>47272</v>
      </c>
      <c r="Q1801" s="1" t="s">
        <v>83</v>
      </c>
      <c r="R1801" s="1" t="s">
        <v>40</v>
      </c>
      <c r="S1801" s="1" t="s">
        <v>54</v>
      </c>
      <c r="T1801" s="1" t="s">
        <v>42</v>
      </c>
      <c r="U1801" s="1" t="s">
        <v>43</v>
      </c>
      <c r="V1801" s="1" t="s">
        <v>55</v>
      </c>
      <c r="W1801" s="1" t="s">
        <v>56</v>
      </c>
      <c r="X1801" s="1" t="s">
        <v>43</v>
      </c>
      <c r="Y1801" s="2" t="s">
        <v>43</v>
      </c>
      <c r="Z1801" s="1" t="s">
        <v>46</v>
      </c>
      <c r="AA1801" s="1" t="s">
        <v>77</v>
      </c>
    </row>
    <row r="1802" spans="1:27" x14ac:dyDescent="0.25">
      <c r="A1802" s="1" t="s">
        <v>1061</v>
      </c>
      <c r="B1802" s="1" t="s">
        <v>1062</v>
      </c>
      <c r="C1802" s="1" t="s">
        <v>1063</v>
      </c>
      <c r="D1802" s="1" t="s">
        <v>1064</v>
      </c>
      <c r="E1802" s="1" t="s">
        <v>30</v>
      </c>
      <c r="F1802" s="1" t="s">
        <v>112</v>
      </c>
      <c r="G1802" s="1" t="s">
        <v>1071</v>
      </c>
      <c r="H1802" s="1" t="s">
        <v>1072</v>
      </c>
      <c r="I1802" s="1" t="s">
        <v>7</v>
      </c>
      <c r="J1802" s="1" t="s">
        <v>1073</v>
      </c>
      <c r="K1802" s="1" t="s">
        <v>116</v>
      </c>
      <c r="L1802" s="1" t="s">
        <v>117</v>
      </c>
      <c r="M1802" s="1" t="s">
        <v>37</v>
      </c>
      <c r="N1802" s="2">
        <v>183600</v>
      </c>
      <c r="O1802" s="1" t="s">
        <v>38</v>
      </c>
      <c r="P1802" s="2">
        <v>183600</v>
      </c>
      <c r="Q1802" s="1" t="s">
        <v>39</v>
      </c>
      <c r="R1802" s="1" t="s">
        <v>40</v>
      </c>
      <c r="S1802" s="1" t="s">
        <v>54</v>
      </c>
      <c r="T1802" s="1" t="s">
        <v>42</v>
      </c>
      <c r="U1802" s="1" t="s">
        <v>43</v>
      </c>
      <c r="V1802" s="1" t="s">
        <v>55</v>
      </c>
      <c r="W1802" s="1" t="s">
        <v>56</v>
      </c>
      <c r="X1802" s="1" t="s">
        <v>43</v>
      </c>
      <c r="Y1802" s="2" t="s">
        <v>43</v>
      </c>
      <c r="Z1802" s="1" t="s">
        <v>46</v>
      </c>
      <c r="AA1802" s="1" t="s">
        <v>112</v>
      </c>
    </row>
    <row r="1803" spans="1:27" x14ac:dyDescent="0.25">
      <c r="A1803" s="1" t="s">
        <v>1061</v>
      </c>
      <c r="B1803" s="1" t="s">
        <v>1062</v>
      </c>
      <c r="C1803" s="1" t="s">
        <v>1063</v>
      </c>
      <c r="D1803" s="1" t="s">
        <v>1064</v>
      </c>
      <c r="E1803" s="1" t="s">
        <v>30</v>
      </c>
      <c r="F1803" s="1" t="s">
        <v>324</v>
      </c>
      <c r="G1803" s="1" t="s">
        <v>1074</v>
      </c>
      <c r="H1803" s="1" t="s">
        <v>1075</v>
      </c>
      <c r="I1803" s="1" t="s">
        <v>7</v>
      </c>
      <c r="J1803" s="1" t="s">
        <v>1076</v>
      </c>
      <c r="K1803" s="1" t="s">
        <v>135</v>
      </c>
      <c r="L1803" s="1" t="s">
        <v>136</v>
      </c>
      <c r="M1803" s="1" t="s">
        <v>37</v>
      </c>
      <c r="N1803" s="2">
        <v>136750</v>
      </c>
      <c r="O1803" s="1" t="s">
        <v>38</v>
      </c>
      <c r="P1803" s="2">
        <v>136750</v>
      </c>
      <c r="Q1803" s="1" t="s">
        <v>83</v>
      </c>
      <c r="R1803" s="1" t="s">
        <v>40</v>
      </c>
      <c r="S1803" s="1" t="s">
        <v>54</v>
      </c>
      <c r="T1803" s="1" t="s">
        <v>42</v>
      </c>
      <c r="U1803" s="1" t="s">
        <v>43</v>
      </c>
      <c r="V1803" s="1" t="s">
        <v>55</v>
      </c>
      <c r="W1803" s="1" t="s">
        <v>56</v>
      </c>
      <c r="X1803" s="1" t="s">
        <v>43</v>
      </c>
      <c r="Y1803" s="2" t="s">
        <v>43</v>
      </c>
      <c r="Z1803" s="1" t="s">
        <v>46</v>
      </c>
      <c r="AA1803" s="1" t="s">
        <v>324</v>
      </c>
    </row>
    <row r="1804" spans="1:27" x14ac:dyDescent="0.25">
      <c r="A1804" s="1" t="s">
        <v>1061</v>
      </c>
      <c r="B1804" s="1" t="s">
        <v>1062</v>
      </c>
      <c r="C1804" s="1" t="s">
        <v>1063</v>
      </c>
      <c r="D1804" s="1" t="s">
        <v>1064</v>
      </c>
      <c r="E1804" s="1" t="s">
        <v>30</v>
      </c>
      <c r="F1804" s="1" t="s">
        <v>58</v>
      </c>
      <c r="G1804" s="1" t="s">
        <v>4516</v>
      </c>
      <c r="H1804" s="1" t="s">
        <v>4517</v>
      </c>
      <c r="I1804" s="1" t="s">
        <v>7</v>
      </c>
      <c r="J1804" s="1" t="s">
        <v>4518</v>
      </c>
      <c r="K1804" s="1" t="s">
        <v>135</v>
      </c>
      <c r="L1804" s="1" t="s">
        <v>136</v>
      </c>
      <c r="M1804" s="1" t="s">
        <v>4296</v>
      </c>
      <c r="N1804" s="2">
        <v>98000</v>
      </c>
      <c r="O1804" s="1" t="s">
        <v>38</v>
      </c>
      <c r="P1804" s="2">
        <v>98000</v>
      </c>
      <c r="Q1804" s="1" t="s">
        <v>83</v>
      </c>
      <c r="R1804" s="1" t="s">
        <v>40</v>
      </c>
      <c r="S1804" s="1" t="s">
        <v>54</v>
      </c>
      <c r="T1804" s="1" t="s">
        <v>42</v>
      </c>
      <c r="U1804" s="1" t="s">
        <v>43</v>
      </c>
      <c r="V1804" s="1" t="s">
        <v>55</v>
      </c>
      <c r="W1804" s="1" t="s">
        <v>56</v>
      </c>
      <c r="X1804" s="1" t="s">
        <v>43</v>
      </c>
      <c r="Y1804" s="2" t="s">
        <v>43</v>
      </c>
      <c r="Z1804" s="1" t="s">
        <v>46</v>
      </c>
      <c r="AA1804" s="1" t="s">
        <v>155</v>
      </c>
    </row>
    <row r="1805" spans="1:27" x14ac:dyDescent="0.25">
      <c r="A1805" s="1" t="s">
        <v>1061</v>
      </c>
      <c r="B1805" s="1" t="s">
        <v>1062</v>
      </c>
      <c r="C1805" s="1" t="s">
        <v>1063</v>
      </c>
      <c r="D1805" s="1" t="s">
        <v>1064</v>
      </c>
      <c r="E1805" s="1" t="s">
        <v>30</v>
      </c>
      <c r="F1805" s="1" t="s">
        <v>189</v>
      </c>
      <c r="G1805" s="1" t="s">
        <v>5362</v>
      </c>
      <c r="H1805" s="1" t="s">
        <v>5363</v>
      </c>
      <c r="I1805" s="1" t="s">
        <v>7</v>
      </c>
      <c r="J1805" s="1" t="s">
        <v>5364</v>
      </c>
      <c r="K1805" s="1" t="s">
        <v>135</v>
      </c>
      <c r="L1805" s="1" t="s">
        <v>136</v>
      </c>
      <c r="M1805" s="1" t="s">
        <v>5053</v>
      </c>
      <c r="N1805" s="2">
        <v>159440</v>
      </c>
      <c r="O1805" s="1" t="s">
        <v>38</v>
      </c>
      <c r="P1805" s="2">
        <v>159440</v>
      </c>
      <c r="Q1805" s="1" t="s">
        <v>83</v>
      </c>
      <c r="R1805" s="1" t="s">
        <v>40</v>
      </c>
      <c r="S1805" s="1" t="s">
        <v>54</v>
      </c>
      <c r="T1805" s="1" t="s">
        <v>42</v>
      </c>
      <c r="U1805" s="1" t="s">
        <v>43</v>
      </c>
      <c r="V1805" s="1" t="s">
        <v>55</v>
      </c>
      <c r="W1805" s="1" t="s">
        <v>56</v>
      </c>
      <c r="X1805" s="1" t="s">
        <v>43</v>
      </c>
      <c r="Y1805" s="2" t="s">
        <v>43</v>
      </c>
      <c r="Z1805" s="1" t="s">
        <v>46</v>
      </c>
      <c r="AA1805" s="1" t="s">
        <v>189</v>
      </c>
    </row>
    <row r="1806" spans="1:27" x14ac:dyDescent="0.25">
      <c r="A1806" s="1" t="s">
        <v>1630</v>
      </c>
      <c r="B1806" s="1" t="s">
        <v>1631</v>
      </c>
      <c r="C1806" s="1" t="s">
        <v>1063</v>
      </c>
      <c r="D1806" s="1" t="s">
        <v>1064</v>
      </c>
      <c r="E1806" s="1" t="s">
        <v>30</v>
      </c>
      <c r="F1806" s="1" t="s">
        <v>342</v>
      </c>
      <c r="G1806" s="1" t="s">
        <v>1632</v>
      </c>
      <c r="H1806" s="1" t="s">
        <v>1633</v>
      </c>
      <c r="I1806" s="1" t="s">
        <v>7</v>
      </c>
      <c r="J1806" s="1" t="s">
        <v>1634</v>
      </c>
      <c r="K1806" s="1" t="s">
        <v>1635</v>
      </c>
      <c r="L1806" s="1" t="s">
        <v>1636</v>
      </c>
      <c r="M1806" s="1" t="s">
        <v>37</v>
      </c>
      <c r="N1806" s="2">
        <v>47100</v>
      </c>
      <c r="O1806" s="1" t="s">
        <v>38</v>
      </c>
      <c r="P1806" s="2">
        <v>47100</v>
      </c>
      <c r="Q1806" s="1" t="s">
        <v>93</v>
      </c>
      <c r="R1806" s="1" t="s">
        <v>94</v>
      </c>
      <c r="S1806" s="1" t="s">
        <v>54</v>
      </c>
      <c r="T1806" s="1" t="s">
        <v>42</v>
      </c>
      <c r="U1806" s="1" t="s">
        <v>43</v>
      </c>
      <c r="V1806" s="1" t="s">
        <v>55</v>
      </c>
      <c r="W1806" s="1" t="s">
        <v>56</v>
      </c>
      <c r="X1806" s="1" t="s">
        <v>342</v>
      </c>
      <c r="Y1806" s="2">
        <v>47100</v>
      </c>
      <c r="Z1806" s="1" t="s">
        <v>205</v>
      </c>
      <c r="AA1806" s="1" t="s">
        <v>189</v>
      </c>
    </row>
    <row r="1807" spans="1:27" x14ac:dyDescent="0.25">
      <c r="A1807" s="1" t="s">
        <v>1630</v>
      </c>
      <c r="B1807" s="1" t="s">
        <v>1631</v>
      </c>
      <c r="C1807" s="1" t="s">
        <v>1063</v>
      </c>
      <c r="D1807" s="1" t="s">
        <v>1064</v>
      </c>
      <c r="E1807" s="1" t="s">
        <v>30</v>
      </c>
      <c r="F1807" s="1" t="s">
        <v>155</v>
      </c>
      <c r="G1807" s="1" t="s">
        <v>1637</v>
      </c>
      <c r="H1807" s="1" t="s">
        <v>1638</v>
      </c>
      <c r="I1807" s="1" t="s">
        <v>7</v>
      </c>
      <c r="J1807" s="1" t="s">
        <v>1639</v>
      </c>
      <c r="K1807" s="1" t="s">
        <v>910</v>
      </c>
      <c r="L1807" s="1" t="s">
        <v>911</v>
      </c>
      <c r="M1807" s="1" t="s">
        <v>37</v>
      </c>
      <c r="N1807" s="2">
        <v>336000</v>
      </c>
      <c r="O1807" s="1" t="s">
        <v>38</v>
      </c>
      <c r="P1807" s="2">
        <v>336000</v>
      </c>
      <c r="Q1807" s="1" t="s">
        <v>83</v>
      </c>
      <c r="R1807" s="1" t="s">
        <v>40</v>
      </c>
      <c r="S1807" s="1" t="s">
        <v>54</v>
      </c>
      <c r="T1807" s="1" t="s">
        <v>42</v>
      </c>
      <c r="U1807" s="1" t="s">
        <v>43</v>
      </c>
      <c r="V1807" s="1" t="s">
        <v>55</v>
      </c>
      <c r="W1807" s="1" t="s">
        <v>56</v>
      </c>
      <c r="X1807" s="1" t="s">
        <v>43</v>
      </c>
      <c r="Y1807" s="2" t="s">
        <v>43</v>
      </c>
      <c r="Z1807" s="1" t="s">
        <v>46</v>
      </c>
      <c r="AA1807" s="1" t="s">
        <v>155</v>
      </c>
    </row>
    <row r="1808" spans="1:27" x14ac:dyDescent="0.25">
      <c r="A1808" s="1" t="s">
        <v>1630</v>
      </c>
      <c r="B1808" s="1" t="s">
        <v>1631</v>
      </c>
      <c r="C1808" s="1" t="s">
        <v>1063</v>
      </c>
      <c r="D1808" s="1" t="s">
        <v>1064</v>
      </c>
      <c r="E1808" s="1" t="s">
        <v>30</v>
      </c>
      <c r="F1808" s="1" t="s">
        <v>265</v>
      </c>
      <c r="G1808" s="1" t="s">
        <v>4581</v>
      </c>
      <c r="H1808" s="1" t="s">
        <v>4582</v>
      </c>
      <c r="I1808" s="1" t="s">
        <v>7</v>
      </c>
      <c r="J1808" s="1" t="s">
        <v>4583</v>
      </c>
      <c r="K1808" s="1" t="s">
        <v>135</v>
      </c>
      <c r="L1808" s="1" t="s">
        <v>136</v>
      </c>
      <c r="M1808" s="1" t="s">
        <v>4296</v>
      </c>
      <c r="N1808" s="2">
        <v>73260</v>
      </c>
      <c r="O1808" s="1" t="s">
        <v>38</v>
      </c>
      <c r="P1808" s="2">
        <v>73260</v>
      </c>
      <c r="Q1808" s="1" t="s">
        <v>165</v>
      </c>
      <c r="R1808" s="1" t="s">
        <v>40</v>
      </c>
      <c r="S1808" s="1" t="s">
        <v>54</v>
      </c>
      <c r="T1808" s="1" t="s">
        <v>42</v>
      </c>
      <c r="U1808" s="1" t="s">
        <v>43</v>
      </c>
      <c r="V1808" s="1" t="s">
        <v>55</v>
      </c>
      <c r="W1808" s="1" t="s">
        <v>56</v>
      </c>
      <c r="X1808" s="1" t="s">
        <v>43</v>
      </c>
      <c r="Y1808" s="2" t="s">
        <v>43</v>
      </c>
      <c r="Z1808" s="1" t="s">
        <v>46</v>
      </c>
      <c r="AA1808" s="1" t="s">
        <v>265</v>
      </c>
    </row>
    <row r="1809" spans="1:27" x14ac:dyDescent="0.25">
      <c r="A1809" s="1" t="s">
        <v>1630</v>
      </c>
      <c r="B1809" s="1" t="s">
        <v>1631</v>
      </c>
      <c r="C1809" s="1" t="s">
        <v>1063</v>
      </c>
      <c r="D1809" s="1" t="s">
        <v>1064</v>
      </c>
      <c r="E1809" s="1" t="s">
        <v>30</v>
      </c>
      <c r="F1809" s="1" t="s">
        <v>95</v>
      </c>
      <c r="G1809" s="1" t="s">
        <v>5552</v>
      </c>
      <c r="H1809" s="1" t="s">
        <v>5553</v>
      </c>
      <c r="I1809" s="1" t="s">
        <v>7</v>
      </c>
      <c r="J1809" s="1" t="s">
        <v>5554</v>
      </c>
      <c r="K1809" s="1" t="s">
        <v>2833</v>
      </c>
      <c r="L1809" s="1" t="s">
        <v>2834</v>
      </c>
      <c r="M1809" s="1" t="s">
        <v>5053</v>
      </c>
      <c r="N1809" s="2">
        <v>60000</v>
      </c>
      <c r="O1809" s="1" t="s">
        <v>38</v>
      </c>
      <c r="P1809" s="2">
        <v>60000</v>
      </c>
      <c r="Q1809" s="1" t="s">
        <v>83</v>
      </c>
      <c r="R1809" s="1" t="s">
        <v>40</v>
      </c>
      <c r="S1809" s="1" t="s">
        <v>54</v>
      </c>
      <c r="T1809" s="1" t="s">
        <v>42</v>
      </c>
      <c r="U1809" s="1" t="s">
        <v>43</v>
      </c>
      <c r="V1809" s="1" t="s">
        <v>237</v>
      </c>
      <c r="W1809" s="1" t="s">
        <v>238</v>
      </c>
      <c r="X1809" s="1" t="s">
        <v>43</v>
      </c>
      <c r="Y1809" s="2" t="s">
        <v>43</v>
      </c>
      <c r="Z1809" s="1" t="s">
        <v>46</v>
      </c>
      <c r="AA1809" s="1" t="s">
        <v>95</v>
      </c>
    </row>
    <row r="1810" spans="1:27" x14ac:dyDescent="0.25">
      <c r="A1810" s="1" t="s">
        <v>1630</v>
      </c>
      <c r="B1810" s="1" t="s">
        <v>1631</v>
      </c>
      <c r="C1810" s="1" t="s">
        <v>1063</v>
      </c>
      <c r="D1810" s="1" t="s">
        <v>1064</v>
      </c>
      <c r="E1810" s="1" t="s">
        <v>30</v>
      </c>
      <c r="F1810" s="1" t="s">
        <v>112</v>
      </c>
      <c r="G1810" s="1" t="s">
        <v>5555</v>
      </c>
      <c r="H1810" s="1" t="s">
        <v>5556</v>
      </c>
      <c r="I1810" s="1" t="s">
        <v>7</v>
      </c>
      <c r="J1810" s="1" t="s">
        <v>5557</v>
      </c>
      <c r="K1810" s="1" t="s">
        <v>2841</v>
      </c>
      <c r="L1810" s="1" t="s">
        <v>2842</v>
      </c>
      <c r="M1810" s="1" t="s">
        <v>5053</v>
      </c>
      <c r="N1810" s="2">
        <v>184000</v>
      </c>
      <c r="O1810" s="1" t="s">
        <v>38</v>
      </c>
      <c r="P1810" s="2">
        <v>184000</v>
      </c>
      <c r="Q1810" s="1" t="s">
        <v>165</v>
      </c>
      <c r="R1810" s="1" t="s">
        <v>40</v>
      </c>
      <c r="S1810" s="1" t="s">
        <v>54</v>
      </c>
      <c r="T1810" s="1" t="s">
        <v>42</v>
      </c>
      <c r="U1810" s="1" t="s">
        <v>43</v>
      </c>
      <c r="V1810" s="1" t="s">
        <v>55</v>
      </c>
      <c r="W1810" s="1" t="s">
        <v>56</v>
      </c>
      <c r="X1810" s="1" t="s">
        <v>43</v>
      </c>
      <c r="Y1810" s="2" t="s">
        <v>43</v>
      </c>
      <c r="Z1810" s="1" t="s">
        <v>46</v>
      </c>
      <c r="AA1810" s="1" t="s">
        <v>183</v>
      </c>
    </row>
    <row r="1811" spans="1:27" x14ac:dyDescent="0.25">
      <c r="A1811" s="1" t="s">
        <v>1630</v>
      </c>
      <c r="B1811" s="1" t="s">
        <v>1631</v>
      </c>
      <c r="C1811" s="1" t="s">
        <v>1063</v>
      </c>
      <c r="D1811" s="1" t="s">
        <v>1064</v>
      </c>
      <c r="E1811" s="1" t="s">
        <v>30</v>
      </c>
      <c r="F1811" s="1" t="s">
        <v>112</v>
      </c>
      <c r="G1811" s="1" t="s">
        <v>5558</v>
      </c>
      <c r="H1811" s="1" t="s">
        <v>5559</v>
      </c>
      <c r="I1811" s="1" t="s">
        <v>7</v>
      </c>
      <c r="J1811" s="1" t="s">
        <v>5560</v>
      </c>
      <c r="K1811" s="1" t="s">
        <v>5100</v>
      </c>
      <c r="L1811" s="1" t="s">
        <v>5101</v>
      </c>
      <c r="M1811" s="1" t="s">
        <v>5053</v>
      </c>
      <c r="N1811" s="2">
        <v>171068.48</v>
      </c>
      <c r="O1811" s="1" t="s">
        <v>108</v>
      </c>
      <c r="P1811" s="2">
        <v>62400</v>
      </c>
      <c r="Q1811" s="1" t="s">
        <v>83</v>
      </c>
      <c r="R1811" s="1" t="s">
        <v>40</v>
      </c>
      <c r="S1811" s="1" t="s">
        <v>54</v>
      </c>
      <c r="T1811" s="1" t="s">
        <v>42</v>
      </c>
      <c r="U1811" s="1" t="s">
        <v>43</v>
      </c>
      <c r="V1811" s="1" t="s">
        <v>237</v>
      </c>
      <c r="W1811" s="1" t="s">
        <v>238</v>
      </c>
      <c r="X1811" s="1" t="s">
        <v>43</v>
      </c>
      <c r="Y1811" s="2" t="s">
        <v>43</v>
      </c>
      <c r="Z1811" s="1" t="s">
        <v>46</v>
      </c>
      <c r="AA1811" s="1" t="s">
        <v>112</v>
      </c>
    </row>
    <row r="1812" spans="1:27" x14ac:dyDescent="0.25">
      <c r="A1812" s="1" t="s">
        <v>1630</v>
      </c>
      <c r="B1812" s="1" t="s">
        <v>1631</v>
      </c>
      <c r="C1812" s="1" t="s">
        <v>1063</v>
      </c>
      <c r="D1812" s="1" t="s">
        <v>1064</v>
      </c>
      <c r="E1812" s="1" t="s">
        <v>30</v>
      </c>
      <c r="F1812" s="1" t="s">
        <v>112</v>
      </c>
      <c r="G1812" s="1" t="s">
        <v>5558</v>
      </c>
      <c r="H1812" s="1" t="s">
        <v>5561</v>
      </c>
      <c r="I1812" s="1" t="s">
        <v>7</v>
      </c>
      <c r="J1812" s="1" t="s">
        <v>5560</v>
      </c>
      <c r="K1812" s="1" t="s">
        <v>5100</v>
      </c>
      <c r="L1812" s="1" t="s">
        <v>5101</v>
      </c>
      <c r="M1812" s="1" t="s">
        <v>5053</v>
      </c>
      <c r="N1812" s="2">
        <v>171068.48</v>
      </c>
      <c r="O1812" s="1" t="s">
        <v>108</v>
      </c>
      <c r="P1812" s="2">
        <v>2468.48</v>
      </c>
      <c r="Q1812" s="1" t="s">
        <v>83</v>
      </c>
      <c r="R1812" s="1" t="s">
        <v>40</v>
      </c>
      <c r="S1812" s="1" t="s">
        <v>54</v>
      </c>
      <c r="T1812" s="1" t="s">
        <v>42</v>
      </c>
      <c r="U1812" s="1" t="s">
        <v>43</v>
      </c>
      <c r="V1812" s="1" t="s">
        <v>55</v>
      </c>
      <c r="W1812" s="1" t="s">
        <v>56</v>
      </c>
      <c r="X1812" s="1" t="s">
        <v>43</v>
      </c>
      <c r="Y1812" s="2" t="s">
        <v>43</v>
      </c>
      <c r="Z1812" s="1" t="s">
        <v>46</v>
      </c>
      <c r="AA1812" s="1" t="s">
        <v>112</v>
      </c>
    </row>
    <row r="1813" spans="1:27" x14ac:dyDescent="0.25">
      <c r="A1813" s="1" t="s">
        <v>1630</v>
      </c>
      <c r="B1813" s="1" t="s">
        <v>1631</v>
      </c>
      <c r="C1813" s="1" t="s">
        <v>1063</v>
      </c>
      <c r="D1813" s="1" t="s">
        <v>1064</v>
      </c>
      <c r="E1813" s="1" t="s">
        <v>30</v>
      </c>
      <c r="F1813" s="1" t="s">
        <v>112</v>
      </c>
      <c r="G1813" s="1" t="s">
        <v>5558</v>
      </c>
      <c r="H1813" s="1" t="s">
        <v>5562</v>
      </c>
      <c r="I1813" s="1" t="s">
        <v>7</v>
      </c>
      <c r="J1813" s="1" t="s">
        <v>5560</v>
      </c>
      <c r="K1813" s="1" t="s">
        <v>5100</v>
      </c>
      <c r="L1813" s="1" t="s">
        <v>5101</v>
      </c>
      <c r="M1813" s="1" t="s">
        <v>5053</v>
      </c>
      <c r="N1813" s="2">
        <v>171068.48</v>
      </c>
      <c r="O1813" s="1" t="s">
        <v>108</v>
      </c>
      <c r="P1813" s="2">
        <v>106200</v>
      </c>
      <c r="Q1813" s="1" t="s">
        <v>83</v>
      </c>
      <c r="R1813" s="1" t="s">
        <v>40</v>
      </c>
      <c r="S1813" s="1" t="s">
        <v>54</v>
      </c>
      <c r="T1813" s="1" t="s">
        <v>42</v>
      </c>
      <c r="U1813" s="1" t="s">
        <v>43</v>
      </c>
      <c r="V1813" s="1" t="s">
        <v>55</v>
      </c>
      <c r="W1813" s="1" t="s">
        <v>56</v>
      </c>
      <c r="X1813" s="1" t="s">
        <v>43</v>
      </c>
      <c r="Y1813" s="2" t="s">
        <v>43</v>
      </c>
      <c r="Z1813" s="1" t="s">
        <v>46</v>
      </c>
      <c r="AA1813" s="1" t="s">
        <v>112</v>
      </c>
    </row>
    <row r="1814" spans="1:27" x14ac:dyDescent="0.25">
      <c r="A1814" s="1" t="s">
        <v>2955</v>
      </c>
      <c r="B1814" s="1" t="s">
        <v>2956</v>
      </c>
      <c r="C1814" s="1" t="s">
        <v>1063</v>
      </c>
      <c r="D1814" s="1" t="s">
        <v>1064</v>
      </c>
      <c r="E1814" s="1" t="s">
        <v>30</v>
      </c>
      <c r="F1814" s="1" t="s">
        <v>190</v>
      </c>
      <c r="G1814" s="1" t="s">
        <v>2957</v>
      </c>
      <c r="H1814" s="1" t="s">
        <v>2958</v>
      </c>
      <c r="I1814" s="1" t="s">
        <v>7</v>
      </c>
      <c r="J1814" s="1" t="s">
        <v>2959</v>
      </c>
      <c r="K1814" s="1" t="s">
        <v>2661</v>
      </c>
      <c r="L1814" s="1" t="s">
        <v>2662</v>
      </c>
      <c r="M1814" s="1" t="s">
        <v>37</v>
      </c>
      <c r="N1814" s="2">
        <v>7095000</v>
      </c>
      <c r="O1814" s="1" t="s">
        <v>108</v>
      </c>
      <c r="P1814" s="2">
        <v>1600000</v>
      </c>
      <c r="Q1814" s="1" t="s">
        <v>39</v>
      </c>
      <c r="R1814" s="1" t="s">
        <v>40</v>
      </c>
      <c r="S1814" s="1" t="s">
        <v>41</v>
      </c>
      <c r="T1814" s="1" t="s">
        <v>42</v>
      </c>
      <c r="U1814" s="1" t="s">
        <v>43</v>
      </c>
      <c r="V1814" s="1" t="s">
        <v>44</v>
      </c>
      <c r="W1814" s="1" t="s">
        <v>45</v>
      </c>
      <c r="X1814" s="1" t="s">
        <v>43</v>
      </c>
      <c r="Y1814" s="2" t="s">
        <v>43</v>
      </c>
      <c r="Z1814" s="1" t="s">
        <v>46</v>
      </c>
      <c r="AA1814" s="1" t="s">
        <v>190</v>
      </c>
    </row>
    <row r="1815" spans="1:27" x14ac:dyDescent="0.25">
      <c r="A1815" s="1" t="s">
        <v>2955</v>
      </c>
      <c r="B1815" s="1" t="s">
        <v>2956</v>
      </c>
      <c r="C1815" s="1" t="s">
        <v>1063</v>
      </c>
      <c r="D1815" s="1" t="s">
        <v>1064</v>
      </c>
      <c r="E1815" s="1" t="s">
        <v>30</v>
      </c>
      <c r="F1815" s="1" t="s">
        <v>190</v>
      </c>
      <c r="G1815" s="1" t="s">
        <v>2957</v>
      </c>
      <c r="H1815" s="1" t="s">
        <v>2960</v>
      </c>
      <c r="I1815" s="1" t="s">
        <v>7</v>
      </c>
      <c r="J1815" s="1" t="s">
        <v>2959</v>
      </c>
      <c r="K1815" s="1" t="s">
        <v>2661</v>
      </c>
      <c r="L1815" s="1" t="s">
        <v>2662</v>
      </c>
      <c r="M1815" s="1" t="s">
        <v>37</v>
      </c>
      <c r="N1815" s="2">
        <v>7095000</v>
      </c>
      <c r="O1815" s="1" t="s">
        <v>108</v>
      </c>
      <c r="P1815" s="2">
        <v>1220000</v>
      </c>
      <c r="Q1815" s="1" t="s">
        <v>39</v>
      </c>
      <c r="R1815" s="1" t="s">
        <v>40</v>
      </c>
      <c r="S1815" s="1" t="s">
        <v>41</v>
      </c>
      <c r="T1815" s="1" t="s">
        <v>42</v>
      </c>
      <c r="U1815" s="1" t="s">
        <v>43</v>
      </c>
      <c r="V1815" s="1" t="s">
        <v>44</v>
      </c>
      <c r="W1815" s="1" t="s">
        <v>45</v>
      </c>
      <c r="X1815" s="1" t="s">
        <v>43</v>
      </c>
      <c r="Y1815" s="2" t="s">
        <v>43</v>
      </c>
      <c r="Z1815" s="1" t="s">
        <v>46</v>
      </c>
      <c r="AA1815" s="1" t="s">
        <v>190</v>
      </c>
    </row>
    <row r="1816" spans="1:27" x14ac:dyDescent="0.25">
      <c r="A1816" s="1" t="s">
        <v>2955</v>
      </c>
      <c r="B1816" s="1" t="s">
        <v>2956</v>
      </c>
      <c r="C1816" s="1" t="s">
        <v>1063</v>
      </c>
      <c r="D1816" s="1" t="s">
        <v>1064</v>
      </c>
      <c r="E1816" s="1" t="s">
        <v>30</v>
      </c>
      <c r="F1816" s="1" t="s">
        <v>190</v>
      </c>
      <c r="G1816" s="1" t="s">
        <v>2957</v>
      </c>
      <c r="H1816" s="1" t="s">
        <v>2961</v>
      </c>
      <c r="I1816" s="1" t="s">
        <v>7</v>
      </c>
      <c r="J1816" s="1" t="s">
        <v>2959</v>
      </c>
      <c r="K1816" s="1" t="s">
        <v>2661</v>
      </c>
      <c r="L1816" s="1" t="s">
        <v>2662</v>
      </c>
      <c r="M1816" s="1" t="s">
        <v>37</v>
      </c>
      <c r="N1816" s="2">
        <v>7095000</v>
      </c>
      <c r="O1816" s="1" t="s">
        <v>108</v>
      </c>
      <c r="P1816" s="2">
        <v>130000</v>
      </c>
      <c r="Q1816" s="1" t="s">
        <v>39</v>
      </c>
      <c r="R1816" s="1" t="s">
        <v>40</v>
      </c>
      <c r="S1816" s="1" t="s">
        <v>41</v>
      </c>
      <c r="T1816" s="1" t="s">
        <v>42</v>
      </c>
      <c r="U1816" s="1" t="s">
        <v>43</v>
      </c>
      <c r="V1816" s="1" t="s">
        <v>44</v>
      </c>
      <c r="W1816" s="1" t="s">
        <v>45</v>
      </c>
      <c r="X1816" s="1" t="s">
        <v>43</v>
      </c>
      <c r="Y1816" s="2" t="s">
        <v>43</v>
      </c>
      <c r="Z1816" s="1" t="s">
        <v>46</v>
      </c>
      <c r="AA1816" s="1" t="s">
        <v>190</v>
      </c>
    </row>
    <row r="1817" spans="1:27" x14ac:dyDescent="0.25">
      <c r="A1817" s="1" t="s">
        <v>2955</v>
      </c>
      <c r="B1817" s="1" t="s">
        <v>2956</v>
      </c>
      <c r="C1817" s="1" t="s">
        <v>1063</v>
      </c>
      <c r="D1817" s="1" t="s">
        <v>1064</v>
      </c>
      <c r="E1817" s="1" t="s">
        <v>30</v>
      </c>
      <c r="F1817" s="1" t="s">
        <v>190</v>
      </c>
      <c r="G1817" s="1" t="s">
        <v>2957</v>
      </c>
      <c r="H1817" s="1" t="s">
        <v>2962</v>
      </c>
      <c r="I1817" s="1" t="s">
        <v>7</v>
      </c>
      <c r="J1817" s="1" t="s">
        <v>2959</v>
      </c>
      <c r="K1817" s="1" t="s">
        <v>2661</v>
      </c>
      <c r="L1817" s="1" t="s">
        <v>2662</v>
      </c>
      <c r="M1817" s="1" t="s">
        <v>37</v>
      </c>
      <c r="N1817" s="2">
        <v>7095000</v>
      </c>
      <c r="O1817" s="1" t="s">
        <v>108</v>
      </c>
      <c r="P1817" s="2">
        <v>820000</v>
      </c>
      <c r="Q1817" s="1" t="s">
        <v>39</v>
      </c>
      <c r="R1817" s="1" t="s">
        <v>40</v>
      </c>
      <c r="S1817" s="1" t="s">
        <v>41</v>
      </c>
      <c r="T1817" s="1" t="s">
        <v>42</v>
      </c>
      <c r="U1817" s="1" t="s">
        <v>43</v>
      </c>
      <c r="V1817" s="1" t="s">
        <v>44</v>
      </c>
      <c r="W1817" s="1" t="s">
        <v>45</v>
      </c>
      <c r="X1817" s="1" t="s">
        <v>43</v>
      </c>
      <c r="Y1817" s="2" t="s">
        <v>43</v>
      </c>
      <c r="Z1817" s="1" t="s">
        <v>46</v>
      </c>
      <c r="AA1817" s="1" t="s">
        <v>190</v>
      </c>
    </row>
    <row r="1818" spans="1:27" x14ac:dyDescent="0.25">
      <c r="A1818" s="1" t="s">
        <v>2955</v>
      </c>
      <c r="B1818" s="1" t="s">
        <v>2956</v>
      </c>
      <c r="C1818" s="1" t="s">
        <v>1063</v>
      </c>
      <c r="D1818" s="1" t="s">
        <v>1064</v>
      </c>
      <c r="E1818" s="1" t="s">
        <v>30</v>
      </c>
      <c r="F1818" s="1" t="s">
        <v>190</v>
      </c>
      <c r="G1818" s="1" t="s">
        <v>2957</v>
      </c>
      <c r="H1818" s="1" t="s">
        <v>2963</v>
      </c>
      <c r="I1818" s="1" t="s">
        <v>7</v>
      </c>
      <c r="J1818" s="1" t="s">
        <v>2959</v>
      </c>
      <c r="K1818" s="1" t="s">
        <v>2661</v>
      </c>
      <c r="L1818" s="1" t="s">
        <v>2662</v>
      </c>
      <c r="M1818" s="1" t="s">
        <v>37</v>
      </c>
      <c r="N1818" s="2">
        <v>7095000</v>
      </c>
      <c r="O1818" s="1" t="s">
        <v>108</v>
      </c>
      <c r="P1818" s="2">
        <v>175000</v>
      </c>
      <c r="Q1818" s="1" t="s">
        <v>39</v>
      </c>
      <c r="R1818" s="1" t="s">
        <v>40</v>
      </c>
      <c r="S1818" s="1" t="s">
        <v>41</v>
      </c>
      <c r="T1818" s="1" t="s">
        <v>42</v>
      </c>
      <c r="U1818" s="1" t="s">
        <v>43</v>
      </c>
      <c r="V1818" s="1" t="s">
        <v>44</v>
      </c>
      <c r="W1818" s="1" t="s">
        <v>45</v>
      </c>
      <c r="X1818" s="1" t="s">
        <v>43</v>
      </c>
      <c r="Y1818" s="2" t="s">
        <v>43</v>
      </c>
      <c r="Z1818" s="1" t="s">
        <v>46</v>
      </c>
      <c r="AA1818" s="1" t="s">
        <v>190</v>
      </c>
    </row>
    <row r="1819" spans="1:27" x14ac:dyDescent="0.25">
      <c r="A1819" s="1" t="s">
        <v>2955</v>
      </c>
      <c r="B1819" s="1" t="s">
        <v>2956</v>
      </c>
      <c r="C1819" s="1" t="s">
        <v>1063</v>
      </c>
      <c r="D1819" s="1" t="s">
        <v>1064</v>
      </c>
      <c r="E1819" s="1" t="s">
        <v>30</v>
      </c>
      <c r="F1819" s="1" t="s">
        <v>190</v>
      </c>
      <c r="G1819" s="1" t="s">
        <v>2957</v>
      </c>
      <c r="H1819" s="1" t="s">
        <v>2964</v>
      </c>
      <c r="I1819" s="1" t="s">
        <v>7</v>
      </c>
      <c r="J1819" s="1" t="s">
        <v>2959</v>
      </c>
      <c r="K1819" s="1" t="s">
        <v>2661</v>
      </c>
      <c r="L1819" s="1" t="s">
        <v>2662</v>
      </c>
      <c r="M1819" s="1" t="s">
        <v>37</v>
      </c>
      <c r="N1819" s="2">
        <v>7095000</v>
      </c>
      <c r="O1819" s="1" t="s">
        <v>108</v>
      </c>
      <c r="P1819" s="2">
        <v>1830000</v>
      </c>
      <c r="Q1819" s="1" t="s">
        <v>39</v>
      </c>
      <c r="R1819" s="1" t="s">
        <v>40</v>
      </c>
      <c r="S1819" s="1" t="s">
        <v>41</v>
      </c>
      <c r="T1819" s="1" t="s">
        <v>42</v>
      </c>
      <c r="U1819" s="1" t="s">
        <v>43</v>
      </c>
      <c r="V1819" s="1" t="s">
        <v>44</v>
      </c>
      <c r="W1819" s="1" t="s">
        <v>45</v>
      </c>
      <c r="X1819" s="1" t="s">
        <v>43</v>
      </c>
      <c r="Y1819" s="2" t="s">
        <v>43</v>
      </c>
      <c r="Z1819" s="1" t="s">
        <v>46</v>
      </c>
      <c r="AA1819" s="1" t="s">
        <v>190</v>
      </c>
    </row>
    <row r="1820" spans="1:27" x14ac:dyDescent="0.25">
      <c r="A1820" s="1" t="s">
        <v>2955</v>
      </c>
      <c r="B1820" s="1" t="s">
        <v>2956</v>
      </c>
      <c r="C1820" s="1" t="s">
        <v>1063</v>
      </c>
      <c r="D1820" s="1" t="s">
        <v>1064</v>
      </c>
      <c r="E1820" s="1" t="s">
        <v>30</v>
      </c>
      <c r="F1820" s="1" t="s">
        <v>190</v>
      </c>
      <c r="G1820" s="1" t="s">
        <v>2957</v>
      </c>
      <c r="H1820" s="1" t="s">
        <v>2965</v>
      </c>
      <c r="I1820" s="1" t="s">
        <v>7</v>
      </c>
      <c r="J1820" s="1" t="s">
        <v>2959</v>
      </c>
      <c r="K1820" s="1" t="s">
        <v>2661</v>
      </c>
      <c r="L1820" s="1" t="s">
        <v>2662</v>
      </c>
      <c r="M1820" s="1" t="s">
        <v>37</v>
      </c>
      <c r="N1820" s="2">
        <v>7095000</v>
      </c>
      <c r="O1820" s="1" t="s">
        <v>108</v>
      </c>
      <c r="P1820" s="2">
        <v>1320000</v>
      </c>
      <c r="Q1820" s="1" t="s">
        <v>39</v>
      </c>
      <c r="R1820" s="1" t="s">
        <v>40</v>
      </c>
      <c r="S1820" s="1" t="s">
        <v>41</v>
      </c>
      <c r="T1820" s="1" t="s">
        <v>42</v>
      </c>
      <c r="U1820" s="1" t="s">
        <v>43</v>
      </c>
      <c r="V1820" s="1" t="s">
        <v>44</v>
      </c>
      <c r="W1820" s="1" t="s">
        <v>45</v>
      </c>
      <c r="X1820" s="1" t="s">
        <v>43</v>
      </c>
      <c r="Y1820" s="2" t="s">
        <v>43</v>
      </c>
      <c r="Z1820" s="1" t="s">
        <v>46</v>
      </c>
      <c r="AA1820" s="1" t="s">
        <v>190</v>
      </c>
    </row>
    <row r="1821" spans="1:27" x14ac:dyDescent="0.25">
      <c r="A1821" s="1" t="s">
        <v>2955</v>
      </c>
      <c r="B1821" s="1" t="s">
        <v>2956</v>
      </c>
      <c r="C1821" s="1" t="s">
        <v>1063</v>
      </c>
      <c r="D1821" s="1" t="s">
        <v>1064</v>
      </c>
      <c r="E1821" s="1" t="s">
        <v>30</v>
      </c>
      <c r="F1821" s="1" t="s">
        <v>77</v>
      </c>
      <c r="G1821" s="1" t="s">
        <v>3391</v>
      </c>
      <c r="H1821" s="1" t="s">
        <v>3392</v>
      </c>
      <c r="I1821" s="1" t="s">
        <v>7</v>
      </c>
      <c r="J1821" s="1" t="s">
        <v>3393</v>
      </c>
      <c r="K1821" s="1" t="s">
        <v>232</v>
      </c>
      <c r="L1821" s="1" t="s">
        <v>233</v>
      </c>
      <c r="M1821" s="1" t="s">
        <v>3055</v>
      </c>
      <c r="N1821" s="2">
        <v>214000</v>
      </c>
      <c r="O1821" s="1" t="s">
        <v>38</v>
      </c>
      <c r="P1821" s="2">
        <v>214000</v>
      </c>
      <c r="Q1821" s="1" t="s">
        <v>83</v>
      </c>
      <c r="R1821" s="1" t="s">
        <v>40</v>
      </c>
      <c r="S1821" s="1" t="s">
        <v>41</v>
      </c>
      <c r="T1821" s="1" t="s">
        <v>42</v>
      </c>
      <c r="U1821" s="1" t="s">
        <v>43</v>
      </c>
      <c r="V1821" s="1" t="s">
        <v>44</v>
      </c>
      <c r="W1821" s="1" t="s">
        <v>45</v>
      </c>
      <c r="X1821" s="1" t="s">
        <v>43</v>
      </c>
      <c r="Y1821" s="2" t="s">
        <v>43</v>
      </c>
      <c r="Z1821" s="1" t="s">
        <v>46</v>
      </c>
      <c r="AA1821" s="1" t="s">
        <v>183</v>
      </c>
    </row>
    <row r="1822" spans="1:27" x14ac:dyDescent="0.25">
      <c r="A1822" s="1" t="s">
        <v>2955</v>
      </c>
      <c r="B1822" s="1" t="s">
        <v>2956</v>
      </c>
      <c r="C1822" s="1" t="s">
        <v>1063</v>
      </c>
      <c r="D1822" s="1" t="s">
        <v>1064</v>
      </c>
      <c r="E1822" s="1" t="s">
        <v>30</v>
      </c>
      <c r="F1822" s="1" t="s">
        <v>273</v>
      </c>
      <c r="G1822" s="1" t="s">
        <v>5914</v>
      </c>
      <c r="H1822" s="1" t="s">
        <v>5915</v>
      </c>
      <c r="I1822" s="1" t="s">
        <v>7</v>
      </c>
      <c r="J1822" s="1" t="s">
        <v>5916</v>
      </c>
      <c r="K1822" s="1" t="s">
        <v>2833</v>
      </c>
      <c r="L1822" s="1" t="s">
        <v>2834</v>
      </c>
      <c r="M1822" s="1" t="s">
        <v>5053</v>
      </c>
      <c r="N1822" s="2">
        <v>255000</v>
      </c>
      <c r="O1822" s="1" t="s">
        <v>38</v>
      </c>
      <c r="P1822" s="2">
        <v>255000</v>
      </c>
      <c r="Q1822" s="1" t="s">
        <v>83</v>
      </c>
      <c r="R1822" s="1" t="s">
        <v>40</v>
      </c>
      <c r="S1822" s="1" t="s">
        <v>54</v>
      </c>
      <c r="T1822" s="1" t="s">
        <v>42</v>
      </c>
      <c r="U1822" s="1" t="s">
        <v>43</v>
      </c>
      <c r="V1822" s="1" t="s">
        <v>55</v>
      </c>
      <c r="W1822" s="1" t="s">
        <v>56</v>
      </c>
      <c r="X1822" s="1" t="s">
        <v>43</v>
      </c>
      <c r="Y1822" s="2" t="s">
        <v>43</v>
      </c>
      <c r="Z1822" s="1" t="s">
        <v>46</v>
      </c>
      <c r="AA1822" s="1" t="s">
        <v>273</v>
      </c>
    </row>
    <row r="1823" spans="1:27" x14ac:dyDescent="0.25">
      <c r="A1823" s="1" t="s">
        <v>4883</v>
      </c>
      <c r="B1823" s="1" t="s">
        <v>4884</v>
      </c>
      <c r="C1823" s="1" t="s">
        <v>1063</v>
      </c>
      <c r="D1823" s="1" t="s">
        <v>1064</v>
      </c>
      <c r="E1823" s="1" t="s">
        <v>30</v>
      </c>
      <c r="F1823" s="1" t="s">
        <v>174</v>
      </c>
      <c r="G1823" s="1" t="s">
        <v>4885</v>
      </c>
      <c r="H1823" s="1" t="s">
        <v>4886</v>
      </c>
      <c r="I1823" s="1" t="s">
        <v>7</v>
      </c>
      <c r="J1823" s="1" t="s">
        <v>4887</v>
      </c>
      <c r="K1823" s="1" t="s">
        <v>4733</v>
      </c>
      <c r="L1823" s="1" t="s">
        <v>4734</v>
      </c>
      <c r="M1823" s="1" t="s">
        <v>4296</v>
      </c>
      <c r="N1823" s="2">
        <v>15110000</v>
      </c>
      <c r="O1823" s="1" t="s">
        <v>38</v>
      </c>
      <c r="P1823" s="2">
        <v>15110000</v>
      </c>
      <c r="Q1823" s="1" t="s">
        <v>83</v>
      </c>
      <c r="R1823" s="1" t="s">
        <v>40</v>
      </c>
      <c r="S1823" s="1" t="s">
        <v>54</v>
      </c>
      <c r="T1823" s="1" t="s">
        <v>42</v>
      </c>
      <c r="U1823" s="1" t="s">
        <v>43</v>
      </c>
      <c r="V1823" s="1" t="s">
        <v>55</v>
      </c>
      <c r="W1823" s="1" t="s">
        <v>56</v>
      </c>
      <c r="X1823" s="1" t="s">
        <v>43</v>
      </c>
      <c r="Y1823" s="2" t="s">
        <v>43</v>
      </c>
      <c r="Z1823" s="1" t="s">
        <v>46</v>
      </c>
      <c r="AA1823" s="1" t="s">
        <v>174</v>
      </c>
    </row>
    <row r="1824" spans="1:27" x14ac:dyDescent="0.25">
      <c r="A1824" s="1" t="s">
        <v>4883</v>
      </c>
      <c r="B1824" s="1" t="s">
        <v>4884</v>
      </c>
      <c r="C1824" s="1" t="s">
        <v>1063</v>
      </c>
      <c r="D1824" s="1" t="s">
        <v>1064</v>
      </c>
      <c r="E1824" s="1" t="s">
        <v>30</v>
      </c>
      <c r="F1824" s="1" t="s">
        <v>69</v>
      </c>
      <c r="G1824" s="1" t="s">
        <v>4888</v>
      </c>
      <c r="H1824" s="1" t="s">
        <v>4889</v>
      </c>
      <c r="I1824" s="1" t="s">
        <v>7</v>
      </c>
      <c r="J1824" s="1" t="s">
        <v>4890</v>
      </c>
      <c r="K1824" s="1" t="s">
        <v>522</v>
      </c>
      <c r="L1824" s="1" t="s">
        <v>523</v>
      </c>
      <c r="M1824" s="1" t="s">
        <v>4296</v>
      </c>
      <c r="N1824" s="2">
        <v>225000</v>
      </c>
      <c r="O1824" s="1" t="s">
        <v>38</v>
      </c>
      <c r="P1824" s="2">
        <v>225000</v>
      </c>
      <c r="Q1824" s="1" t="s">
        <v>83</v>
      </c>
      <c r="R1824" s="1" t="s">
        <v>40</v>
      </c>
      <c r="S1824" s="1" t="s">
        <v>54</v>
      </c>
      <c r="T1824" s="1" t="s">
        <v>42</v>
      </c>
      <c r="U1824" s="1" t="s">
        <v>43</v>
      </c>
      <c r="V1824" s="1" t="s">
        <v>55</v>
      </c>
      <c r="W1824" s="1" t="s">
        <v>56</v>
      </c>
      <c r="X1824" s="1" t="s">
        <v>43</v>
      </c>
      <c r="Y1824" s="2" t="s">
        <v>43</v>
      </c>
      <c r="Z1824" s="1" t="s">
        <v>46</v>
      </c>
      <c r="AA1824" s="1" t="s">
        <v>69</v>
      </c>
    </row>
    <row r="1825" spans="1:27" x14ac:dyDescent="0.25">
      <c r="A1825" s="1" t="s">
        <v>5754</v>
      </c>
      <c r="B1825" s="1" t="s">
        <v>5755</v>
      </c>
      <c r="C1825" s="1" t="s">
        <v>739</v>
      </c>
      <c r="D1825" s="1" t="s">
        <v>740</v>
      </c>
      <c r="E1825" s="1" t="s">
        <v>30</v>
      </c>
      <c r="F1825" s="1" t="s">
        <v>252</v>
      </c>
      <c r="G1825" s="1" t="s">
        <v>5756</v>
      </c>
      <c r="H1825" s="1" t="s">
        <v>5757</v>
      </c>
      <c r="I1825" s="1" t="s">
        <v>7</v>
      </c>
      <c r="J1825" s="1" t="s">
        <v>5758</v>
      </c>
      <c r="K1825" s="1" t="s">
        <v>2841</v>
      </c>
      <c r="L1825" s="1" t="s">
        <v>2842</v>
      </c>
      <c r="M1825" s="1" t="s">
        <v>5053</v>
      </c>
      <c r="N1825" s="2">
        <v>411805</v>
      </c>
      <c r="O1825" s="1" t="s">
        <v>38</v>
      </c>
      <c r="P1825" s="2">
        <v>411805</v>
      </c>
      <c r="Q1825" s="1" t="s">
        <v>83</v>
      </c>
      <c r="R1825" s="1" t="s">
        <v>40</v>
      </c>
      <c r="S1825" s="1" t="s">
        <v>54</v>
      </c>
      <c r="T1825" s="1" t="s">
        <v>42</v>
      </c>
      <c r="U1825" s="1" t="s">
        <v>43</v>
      </c>
      <c r="V1825" s="1" t="s">
        <v>55</v>
      </c>
      <c r="W1825" s="1" t="s">
        <v>56</v>
      </c>
      <c r="X1825" s="1" t="s">
        <v>43</v>
      </c>
      <c r="Y1825" s="2" t="s">
        <v>43</v>
      </c>
      <c r="Z1825" s="1" t="s">
        <v>46</v>
      </c>
      <c r="AA1825" s="1" t="s">
        <v>190</v>
      </c>
    </row>
    <row r="1826" spans="1:27" x14ac:dyDescent="0.25">
      <c r="A1826" s="1" t="s">
        <v>1960</v>
      </c>
      <c r="B1826" s="1" t="s">
        <v>1961</v>
      </c>
      <c r="C1826" s="1" t="s">
        <v>739</v>
      </c>
      <c r="D1826" s="1" t="s">
        <v>740</v>
      </c>
      <c r="E1826" s="1" t="s">
        <v>30</v>
      </c>
      <c r="F1826" s="1" t="s">
        <v>386</v>
      </c>
      <c r="G1826" s="1" t="s">
        <v>1962</v>
      </c>
      <c r="H1826" s="1" t="s">
        <v>1963</v>
      </c>
      <c r="I1826" s="1" t="s">
        <v>7</v>
      </c>
      <c r="J1826" s="1" t="s">
        <v>1964</v>
      </c>
      <c r="K1826" s="1" t="s">
        <v>399</v>
      </c>
      <c r="L1826" s="1" t="s">
        <v>400</v>
      </c>
      <c r="M1826" s="1" t="s">
        <v>37</v>
      </c>
      <c r="N1826" s="2">
        <v>331800</v>
      </c>
      <c r="O1826" s="1" t="s">
        <v>38</v>
      </c>
      <c r="P1826" s="2">
        <v>331800</v>
      </c>
      <c r="Q1826" s="1" t="s">
        <v>83</v>
      </c>
      <c r="R1826" s="1" t="s">
        <v>40</v>
      </c>
      <c r="S1826" s="1" t="s">
        <v>54</v>
      </c>
      <c r="T1826" s="1" t="s">
        <v>42</v>
      </c>
      <c r="U1826" s="1" t="s">
        <v>43</v>
      </c>
      <c r="V1826" s="1" t="s">
        <v>55</v>
      </c>
      <c r="W1826" s="1" t="s">
        <v>56</v>
      </c>
      <c r="X1826" s="1" t="s">
        <v>43</v>
      </c>
      <c r="Y1826" s="2" t="s">
        <v>43</v>
      </c>
      <c r="Z1826" s="1" t="s">
        <v>46</v>
      </c>
      <c r="AA1826" s="1" t="s">
        <v>228</v>
      </c>
    </row>
    <row r="1827" spans="1:27" x14ac:dyDescent="0.25">
      <c r="A1827" s="1" t="s">
        <v>1960</v>
      </c>
      <c r="B1827" s="1" t="s">
        <v>1961</v>
      </c>
      <c r="C1827" s="1" t="s">
        <v>739</v>
      </c>
      <c r="D1827" s="1" t="s">
        <v>740</v>
      </c>
      <c r="E1827" s="1" t="s">
        <v>30</v>
      </c>
      <c r="F1827" s="1" t="s">
        <v>1965</v>
      </c>
      <c r="G1827" s="1" t="s">
        <v>1966</v>
      </c>
      <c r="H1827" s="1" t="s">
        <v>1967</v>
      </c>
      <c r="I1827" s="1" t="s">
        <v>7</v>
      </c>
      <c r="J1827" s="1" t="s">
        <v>1968</v>
      </c>
      <c r="K1827" s="1" t="s">
        <v>62</v>
      </c>
      <c r="L1827" s="1" t="s">
        <v>63</v>
      </c>
      <c r="M1827" s="1" t="s">
        <v>37</v>
      </c>
      <c r="N1827" s="2">
        <v>1286249.8500000001</v>
      </c>
      <c r="O1827" s="1" t="s">
        <v>38</v>
      </c>
      <c r="P1827" s="2">
        <v>1286249.8500000001</v>
      </c>
      <c r="Q1827" s="1" t="s">
        <v>83</v>
      </c>
      <c r="R1827" s="1" t="s">
        <v>264</v>
      </c>
      <c r="S1827" s="1" t="s">
        <v>54</v>
      </c>
      <c r="T1827" s="1" t="s">
        <v>42</v>
      </c>
      <c r="U1827" s="1" t="s">
        <v>43</v>
      </c>
      <c r="V1827" s="1" t="s">
        <v>55</v>
      </c>
      <c r="W1827" s="1" t="s">
        <v>56</v>
      </c>
      <c r="X1827" s="1" t="s">
        <v>43</v>
      </c>
      <c r="Y1827" s="2" t="s">
        <v>43</v>
      </c>
      <c r="Z1827" s="1" t="s">
        <v>46</v>
      </c>
      <c r="AA1827" s="1" t="s">
        <v>155</v>
      </c>
    </row>
    <row r="1828" spans="1:27" x14ac:dyDescent="0.25">
      <c r="A1828" s="1" t="s">
        <v>1960</v>
      </c>
      <c r="B1828" s="1" t="s">
        <v>1961</v>
      </c>
      <c r="C1828" s="1" t="s">
        <v>739</v>
      </c>
      <c r="D1828" s="1" t="s">
        <v>740</v>
      </c>
      <c r="E1828" s="1" t="s">
        <v>30</v>
      </c>
      <c r="F1828" s="1" t="s">
        <v>1818</v>
      </c>
      <c r="G1828" s="1" t="s">
        <v>6249</v>
      </c>
      <c r="H1828" s="1" t="s">
        <v>6250</v>
      </c>
      <c r="I1828" s="1" t="s">
        <v>7</v>
      </c>
      <c r="J1828" s="1" t="s">
        <v>6251</v>
      </c>
      <c r="K1828" s="1" t="s">
        <v>62</v>
      </c>
      <c r="L1828" s="1" t="s">
        <v>63</v>
      </c>
      <c r="M1828" s="1" t="s">
        <v>5928</v>
      </c>
      <c r="N1828" s="2">
        <v>173500</v>
      </c>
      <c r="O1828" s="1" t="s">
        <v>38</v>
      </c>
      <c r="P1828" s="2">
        <v>173500</v>
      </c>
      <c r="Q1828" s="1" t="s">
        <v>83</v>
      </c>
      <c r="R1828" s="1" t="s">
        <v>264</v>
      </c>
      <c r="S1828" s="1" t="s">
        <v>54</v>
      </c>
      <c r="T1828" s="1" t="s">
        <v>42</v>
      </c>
      <c r="U1828" s="1" t="s">
        <v>43</v>
      </c>
      <c r="V1828" s="1" t="s">
        <v>55</v>
      </c>
      <c r="W1828" s="1" t="s">
        <v>56</v>
      </c>
      <c r="X1828" s="1" t="s">
        <v>43</v>
      </c>
      <c r="Y1828" s="2" t="s">
        <v>43</v>
      </c>
      <c r="Z1828" s="1" t="s">
        <v>46</v>
      </c>
      <c r="AA1828" s="1" t="s">
        <v>58</v>
      </c>
    </row>
    <row r="1829" spans="1:27" x14ac:dyDescent="0.25">
      <c r="A1829" s="1" t="s">
        <v>1969</v>
      </c>
      <c r="B1829" s="1" t="s">
        <v>1970</v>
      </c>
      <c r="C1829" s="1" t="s">
        <v>739</v>
      </c>
      <c r="D1829" s="1" t="s">
        <v>740</v>
      </c>
      <c r="E1829" s="1" t="s">
        <v>30</v>
      </c>
      <c r="F1829" s="1" t="s">
        <v>149</v>
      </c>
      <c r="G1829" s="1" t="s">
        <v>1971</v>
      </c>
      <c r="H1829" s="1" t="s">
        <v>1972</v>
      </c>
      <c r="I1829" s="1" t="s">
        <v>7</v>
      </c>
      <c r="J1829" s="1" t="s">
        <v>1973</v>
      </c>
      <c r="K1829" s="1" t="s">
        <v>223</v>
      </c>
      <c r="L1829" s="1" t="s">
        <v>224</v>
      </c>
      <c r="M1829" s="1" t="s">
        <v>37</v>
      </c>
      <c r="N1829" s="2">
        <v>50000</v>
      </c>
      <c r="O1829" s="1" t="s">
        <v>38</v>
      </c>
      <c r="P1829" s="2">
        <v>50000</v>
      </c>
      <c r="Q1829" s="1" t="s">
        <v>165</v>
      </c>
      <c r="R1829" s="1" t="s">
        <v>40</v>
      </c>
      <c r="S1829" s="1" t="s">
        <v>54</v>
      </c>
      <c r="T1829" s="1" t="s">
        <v>42</v>
      </c>
      <c r="U1829" s="1" t="s">
        <v>43</v>
      </c>
      <c r="V1829" s="1" t="s">
        <v>55</v>
      </c>
      <c r="W1829" s="1" t="s">
        <v>56</v>
      </c>
      <c r="X1829" s="1" t="s">
        <v>43</v>
      </c>
      <c r="Y1829" s="2" t="s">
        <v>43</v>
      </c>
      <c r="Z1829" s="1" t="s">
        <v>46</v>
      </c>
      <c r="AA1829" s="1" t="s">
        <v>273</v>
      </c>
    </row>
    <row r="1830" spans="1:27" x14ac:dyDescent="0.25">
      <c r="A1830" s="1" t="s">
        <v>1969</v>
      </c>
      <c r="B1830" s="1" t="s">
        <v>1970</v>
      </c>
      <c r="C1830" s="1" t="s">
        <v>739</v>
      </c>
      <c r="D1830" s="1" t="s">
        <v>740</v>
      </c>
      <c r="E1830" s="1" t="s">
        <v>30</v>
      </c>
      <c r="F1830" s="1" t="s">
        <v>47</v>
      </c>
      <c r="G1830" s="1" t="s">
        <v>1974</v>
      </c>
      <c r="H1830" s="1" t="s">
        <v>1975</v>
      </c>
      <c r="I1830" s="1" t="s">
        <v>7</v>
      </c>
      <c r="J1830" s="1" t="s">
        <v>1976</v>
      </c>
      <c r="K1830" s="1" t="s">
        <v>1977</v>
      </c>
      <c r="L1830" s="1" t="s">
        <v>1978</v>
      </c>
      <c r="M1830" s="1" t="s">
        <v>37</v>
      </c>
      <c r="N1830" s="2">
        <v>143680</v>
      </c>
      <c r="O1830" s="1" t="s">
        <v>38</v>
      </c>
      <c r="P1830" s="2">
        <v>143680</v>
      </c>
      <c r="Q1830" s="1" t="s">
        <v>165</v>
      </c>
      <c r="R1830" s="1" t="s">
        <v>40</v>
      </c>
      <c r="S1830" s="1" t="s">
        <v>54</v>
      </c>
      <c r="T1830" s="1" t="s">
        <v>42</v>
      </c>
      <c r="U1830" s="1" t="s">
        <v>43</v>
      </c>
      <c r="V1830" s="1" t="s">
        <v>55</v>
      </c>
      <c r="W1830" s="1" t="s">
        <v>56</v>
      </c>
      <c r="X1830" s="1" t="s">
        <v>43</v>
      </c>
      <c r="Y1830" s="2" t="s">
        <v>43</v>
      </c>
      <c r="Z1830" s="1" t="s">
        <v>46</v>
      </c>
      <c r="AA1830" s="1" t="s">
        <v>155</v>
      </c>
    </row>
    <row r="1831" spans="1:27" x14ac:dyDescent="0.25">
      <c r="A1831" s="1" t="s">
        <v>1969</v>
      </c>
      <c r="B1831" s="1" t="s">
        <v>1970</v>
      </c>
      <c r="C1831" s="1" t="s">
        <v>739</v>
      </c>
      <c r="D1831" s="1" t="s">
        <v>740</v>
      </c>
      <c r="E1831" s="1" t="s">
        <v>30</v>
      </c>
      <c r="F1831" s="1" t="s">
        <v>109</v>
      </c>
      <c r="G1831" s="1" t="s">
        <v>1979</v>
      </c>
      <c r="H1831" s="1" t="s">
        <v>1980</v>
      </c>
      <c r="I1831" s="1" t="s">
        <v>7</v>
      </c>
      <c r="J1831" s="1" t="s">
        <v>1981</v>
      </c>
      <c r="K1831" s="1" t="s">
        <v>794</v>
      </c>
      <c r="L1831" s="1" t="s">
        <v>795</v>
      </c>
      <c r="M1831" s="1" t="s">
        <v>37</v>
      </c>
      <c r="N1831" s="2">
        <v>213000</v>
      </c>
      <c r="O1831" s="1" t="s">
        <v>38</v>
      </c>
      <c r="P1831" s="2">
        <v>213000</v>
      </c>
      <c r="Q1831" s="1" t="s">
        <v>165</v>
      </c>
      <c r="R1831" s="1" t="s">
        <v>40</v>
      </c>
      <c r="S1831" s="1" t="s">
        <v>54</v>
      </c>
      <c r="T1831" s="1" t="s">
        <v>42</v>
      </c>
      <c r="U1831" s="1" t="s">
        <v>43</v>
      </c>
      <c r="V1831" s="1" t="s">
        <v>55</v>
      </c>
      <c r="W1831" s="1" t="s">
        <v>56</v>
      </c>
      <c r="X1831" s="1" t="s">
        <v>43</v>
      </c>
      <c r="Y1831" s="2" t="s">
        <v>43</v>
      </c>
      <c r="Z1831" s="1" t="s">
        <v>46</v>
      </c>
      <c r="AA1831" s="1" t="s">
        <v>109</v>
      </c>
    </row>
    <row r="1832" spans="1:27" x14ac:dyDescent="0.25">
      <c r="A1832" s="1" t="s">
        <v>1969</v>
      </c>
      <c r="B1832" s="1" t="s">
        <v>1970</v>
      </c>
      <c r="C1832" s="1" t="s">
        <v>739</v>
      </c>
      <c r="D1832" s="1" t="s">
        <v>740</v>
      </c>
      <c r="E1832" s="1" t="s">
        <v>30</v>
      </c>
      <c r="F1832" s="1" t="s">
        <v>95</v>
      </c>
      <c r="G1832" s="1" t="s">
        <v>1982</v>
      </c>
      <c r="H1832" s="1" t="s">
        <v>1983</v>
      </c>
      <c r="I1832" s="1" t="s">
        <v>7</v>
      </c>
      <c r="J1832" s="1" t="s">
        <v>1984</v>
      </c>
      <c r="K1832" s="1" t="s">
        <v>135</v>
      </c>
      <c r="L1832" s="1" t="s">
        <v>136</v>
      </c>
      <c r="M1832" s="1" t="s">
        <v>37</v>
      </c>
      <c r="N1832" s="2">
        <v>57490</v>
      </c>
      <c r="O1832" s="1" t="s">
        <v>108</v>
      </c>
      <c r="P1832" s="2">
        <v>50940</v>
      </c>
      <c r="Q1832" s="1" t="s">
        <v>165</v>
      </c>
      <c r="R1832" s="1" t="s">
        <v>40</v>
      </c>
      <c r="S1832" s="1" t="s">
        <v>54</v>
      </c>
      <c r="T1832" s="1" t="s">
        <v>42</v>
      </c>
      <c r="U1832" s="1" t="s">
        <v>43</v>
      </c>
      <c r="V1832" s="1" t="s">
        <v>55</v>
      </c>
      <c r="W1832" s="1" t="s">
        <v>56</v>
      </c>
      <c r="X1832" s="1" t="s">
        <v>43</v>
      </c>
      <c r="Y1832" s="2" t="s">
        <v>43</v>
      </c>
      <c r="Z1832" s="1" t="s">
        <v>46</v>
      </c>
      <c r="AA1832" s="1" t="s">
        <v>174</v>
      </c>
    </row>
    <row r="1833" spans="1:27" x14ac:dyDescent="0.25">
      <c r="A1833" s="1" t="s">
        <v>1969</v>
      </c>
      <c r="B1833" s="1" t="s">
        <v>1970</v>
      </c>
      <c r="C1833" s="1" t="s">
        <v>739</v>
      </c>
      <c r="D1833" s="1" t="s">
        <v>740</v>
      </c>
      <c r="E1833" s="1" t="s">
        <v>30</v>
      </c>
      <c r="F1833" s="1" t="s">
        <v>95</v>
      </c>
      <c r="G1833" s="1" t="s">
        <v>1982</v>
      </c>
      <c r="H1833" s="1" t="s">
        <v>1985</v>
      </c>
      <c r="I1833" s="1" t="s">
        <v>7</v>
      </c>
      <c r="J1833" s="1" t="s">
        <v>1984</v>
      </c>
      <c r="K1833" s="1" t="s">
        <v>135</v>
      </c>
      <c r="L1833" s="1" t="s">
        <v>136</v>
      </c>
      <c r="M1833" s="1" t="s">
        <v>37</v>
      </c>
      <c r="N1833" s="2">
        <v>57490</v>
      </c>
      <c r="O1833" s="1" t="s">
        <v>108</v>
      </c>
      <c r="P1833" s="2">
        <v>870</v>
      </c>
      <c r="Q1833" s="1" t="s">
        <v>165</v>
      </c>
      <c r="R1833" s="1" t="s">
        <v>40</v>
      </c>
      <c r="S1833" s="1" t="s">
        <v>54</v>
      </c>
      <c r="T1833" s="1" t="s">
        <v>42</v>
      </c>
      <c r="U1833" s="1" t="s">
        <v>43</v>
      </c>
      <c r="V1833" s="1" t="s">
        <v>55</v>
      </c>
      <c r="W1833" s="1" t="s">
        <v>56</v>
      </c>
      <c r="X1833" s="1" t="s">
        <v>43</v>
      </c>
      <c r="Y1833" s="2" t="s">
        <v>43</v>
      </c>
      <c r="Z1833" s="1" t="s">
        <v>46</v>
      </c>
      <c r="AA1833" s="1" t="s">
        <v>174</v>
      </c>
    </row>
    <row r="1834" spans="1:27" x14ac:dyDescent="0.25">
      <c r="A1834" s="1" t="s">
        <v>1969</v>
      </c>
      <c r="B1834" s="1" t="s">
        <v>1970</v>
      </c>
      <c r="C1834" s="1" t="s">
        <v>739</v>
      </c>
      <c r="D1834" s="1" t="s">
        <v>740</v>
      </c>
      <c r="E1834" s="1" t="s">
        <v>30</v>
      </c>
      <c r="F1834" s="1" t="s">
        <v>95</v>
      </c>
      <c r="G1834" s="1" t="s">
        <v>1982</v>
      </c>
      <c r="H1834" s="1" t="s">
        <v>1986</v>
      </c>
      <c r="I1834" s="1" t="s">
        <v>7</v>
      </c>
      <c r="J1834" s="1" t="s">
        <v>1984</v>
      </c>
      <c r="K1834" s="1" t="s">
        <v>135</v>
      </c>
      <c r="L1834" s="1" t="s">
        <v>136</v>
      </c>
      <c r="M1834" s="1" t="s">
        <v>37</v>
      </c>
      <c r="N1834" s="2">
        <v>57490</v>
      </c>
      <c r="O1834" s="1" t="s">
        <v>108</v>
      </c>
      <c r="P1834" s="2">
        <v>5680</v>
      </c>
      <c r="Q1834" s="1" t="s">
        <v>165</v>
      </c>
      <c r="R1834" s="1" t="s">
        <v>40</v>
      </c>
      <c r="S1834" s="1" t="s">
        <v>54</v>
      </c>
      <c r="T1834" s="1" t="s">
        <v>42</v>
      </c>
      <c r="U1834" s="1" t="s">
        <v>43</v>
      </c>
      <c r="V1834" s="1" t="s">
        <v>55</v>
      </c>
      <c r="W1834" s="1" t="s">
        <v>56</v>
      </c>
      <c r="X1834" s="1" t="s">
        <v>43</v>
      </c>
      <c r="Y1834" s="2" t="s">
        <v>43</v>
      </c>
      <c r="Z1834" s="1" t="s">
        <v>46</v>
      </c>
      <c r="AA1834" s="1" t="s">
        <v>174</v>
      </c>
    </row>
    <row r="1835" spans="1:27" x14ac:dyDescent="0.25">
      <c r="A1835" s="1" t="s">
        <v>1969</v>
      </c>
      <c r="B1835" s="1" t="s">
        <v>1970</v>
      </c>
      <c r="C1835" s="1" t="s">
        <v>739</v>
      </c>
      <c r="D1835" s="1" t="s">
        <v>740</v>
      </c>
      <c r="E1835" s="1" t="s">
        <v>30</v>
      </c>
      <c r="F1835" s="1" t="s">
        <v>77</v>
      </c>
      <c r="G1835" s="1" t="s">
        <v>1987</v>
      </c>
      <c r="H1835" s="1" t="s">
        <v>1988</v>
      </c>
      <c r="I1835" s="1" t="s">
        <v>7</v>
      </c>
      <c r="J1835" s="1" t="s">
        <v>1989</v>
      </c>
      <c r="K1835" s="1" t="s">
        <v>135</v>
      </c>
      <c r="L1835" s="1" t="s">
        <v>136</v>
      </c>
      <c r="M1835" s="1" t="s">
        <v>37</v>
      </c>
      <c r="N1835" s="2">
        <v>57490</v>
      </c>
      <c r="O1835" s="1" t="s">
        <v>108</v>
      </c>
      <c r="P1835" s="2">
        <v>20680</v>
      </c>
      <c r="Q1835" s="1" t="s">
        <v>165</v>
      </c>
      <c r="R1835" s="1" t="s">
        <v>40</v>
      </c>
      <c r="S1835" s="1" t="s">
        <v>54</v>
      </c>
      <c r="T1835" s="1" t="s">
        <v>42</v>
      </c>
      <c r="U1835" s="1" t="s">
        <v>43</v>
      </c>
      <c r="V1835" s="1" t="s">
        <v>55</v>
      </c>
      <c r="W1835" s="1" t="s">
        <v>56</v>
      </c>
      <c r="X1835" s="1" t="s">
        <v>43</v>
      </c>
      <c r="Y1835" s="2" t="s">
        <v>43</v>
      </c>
      <c r="Z1835" s="1" t="s">
        <v>46</v>
      </c>
      <c r="AA1835" s="1" t="s">
        <v>77</v>
      </c>
    </row>
    <row r="1836" spans="1:27" x14ac:dyDescent="0.25">
      <c r="A1836" s="1" t="s">
        <v>1969</v>
      </c>
      <c r="B1836" s="1" t="s">
        <v>1970</v>
      </c>
      <c r="C1836" s="1" t="s">
        <v>739</v>
      </c>
      <c r="D1836" s="1" t="s">
        <v>740</v>
      </c>
      <c r="E1836" s="1" t="s">
        <v>30</v>
      </c>
      <c r="F1836" s="1" t="s">
        <v>77</v>
      </c>
      <c r="G1836" s="1" t="s">
        <v>1987</v>
      </c>
      <c r="H1836" s="1" t="s">
        <v>1990</v>
      </c>
      <c r="I1836" s="1" t="s">
        <v>7</v>
      </c>
      <c r="J1836" s="1" t="s">
        <v>1989</v>
      </c>
      <c r="K1836" s="1" t="s">
        <v>135</v>
      </c>
      <c r="L1836" s="1" t="s">
        <v>136</v>
      </c>
      <c r="M1836" s="1" t="s">
        <v>37</v>
      </c>
      <c r="N1836" s="2">
        <v>57490</v>
      </c>
      <c r="O1836" s="1" t="s">
        <v>108</v>
      </c>
      <c r="P1836" s="2">
        <v>500</v>
      </c>
      <c r="Q1836" s="1" t="s">
        <v>165</v>
      </c>
      <c r="R1836" s="1" t="s">
        <v>40</v>
      </c>
      <c r="S1836" s="1" t="s">
        <v>54</v>
      </c>
      <c r="T1836" s="1" t="s">
        <v>42</v>
      </c>
      <c r="U1836" s="1" t="s">
        <v>43</v>
      </c>
      <c r="V1836" s="1" t="s">
        <v>55</v>
      </c>
      <c r="W1836" s="1" t="s">
        <v>56</v>
      </c>
      <c r="X1836" s="1" t="s">
        <v>43</v>
      </c>
      <c r="Y1836" s="2" t="s">
        <v>43</v>
      </c>
      <c r="Z1836" s="1" t="s">
        <v>46</v>
      </c>
      <c r="AA1836" s="1" t="s">
        <v>77</v>
      </c>
    </row>
    <row r="1837" spans="1:27" x14ac:dyDescent="0.25">
      <c r="A1837" s="1" t="s">
        <v>1969</v>
      </c>
      <c r="B1837" s="1" t="s">
        <v>1970</v>
      </c>
      <c r="C1837" s="1" t="s">
        <v>739</v>
      </c>
      <c r="D1837" s="1" t="s">
        <v>740</v>
      </c>
      <c r="E1837" s="1" t="s">
        <v>30</v>
      </c>
      <c r="F1837" s="1" t="s">
        <v>77</v>
      </c>
      <c r="G1837" s="1" t="s">
        <v>1987</v>
      </c>
      <c r="H1837" s="1" t="s">
        <v>1991</v>
      </c>
      <c r="I1837" s="1" t="s">
        <v>7</v>
      </c>
      <c r="J1837" s="1" t="s">
        <v>1989</v>
      </c>
      <c r="K1837" s="1" t="s">
        <v>135</v>
      </c>
      <c r="L1837" s="1" t="s">
        <v>136</v>
      </c>
      <c r="M1837" s="1" t="s">
        <v>37</v>
      </c>
      <c r="N1837" s="2">
        <v>57490</v>
      </c>
      <c r="O1837" s="1" t="s">
        <v>108</v>
      </c>
      <c r="P1837" s="2">
        <v>500</v>
      </c>
      <c r="Q1837" s="1" t="s">
        <v>165</v>
      </c>
      <c r="R1837" s="1" t="s">
        <v>40</v>
      </c>
      <c r="S1837" s="1" t="s">
        <v>54</v>
      </c>
      <c r="T1837" s="1" t="s">
        <v>42</v>
      </c>
      <c r="U1837" s="1" t="s">
        <v>43</v>
      </c>
      <c r="V1837" s="1" t="s">
        <v>55</v>
      </c>
      <c r="W1837" s="1" t="s">
        <v>56</v>
      </c>
      <c r="X1837" s="1" t="s">
        <v>43</v>
      </c>
      <c r="Y1837" s="2" t="s">
        <v>43</v>
      </c>
      <c r="Z1837" s="1" t="s">
        <v>46</v>
      </c>
      <c r="AA1837" s="1" t="s">
        <v>77</v>
      </c>
    </row>
    <row r="1838" spans="1:27" x14ac:dyDescent="0.25">
      <c r="A1838" s="1" t="s">
        <v>1969</v>
      </c>
      <c r="B1838" s="1" t="s">
        <v>1970</v>
      </c>
      <c r="C1838" s="1" t="s">
        <v>739</v>
      </c>
      <c r="D1838" s="1" t="s">
        <v>740</v>
      </c>
      <c r="E1838" s="1" t="s">
        <v>30</v>
      </c>
      <c r="F1838" s="1" t="s">
        <v>77</v>
      </c>
      <c r="G1838" s="1" t="s">
        <v>1987</v>
      </c>
      <c r="H1838" s="1" t="s">
        <v>1992</v>
      </c>
      <c r="I1838" s="1" t="s">
        <v>7</v>
      </c>
      <c r="J1838" s="1" t="s">
        <v>1989</v>
      </c>
      <c r="K1838" s="1" t="s">
        <v>135</v>
      </c>
      <c r="L1838" s="1" t="s">
        <v>136</v>
      </c>
      <c r="M1838" s="1" t="s">
        <v>37</v>
      </c>
      <c r="N1838" s="2">
        <v>57490</v>
      </c>
      <c r="O1838" s="1" t="s">
        <v>108</v>
      </c>
      <c r="P1838" s="2">
        <v>8000</v>
      </c>
      <c r="Q1838" s="1" t="s">
        <v>165</v>
      </c>
      <c r="R1838" s="1" t="s">
        <v>40</v>
      </c>
      <c r="S1838" s="1" t="s">
        <v>54</v>
      </c>
      <c r="T1838" s="1" t="s">
        <v>42</v>
      </c>
      <c r="U1838" s="1" t="s">
        <v>43</v>
      </c>
      <c r="V1838" s="1" t="s">
        <v>55</v>
      </c>
      <c r="W1838" s="1" t="s">
        <v>56</v>
      </c>
      <c r="X1838" s="1" t="s">
        <v>43</v>
      </c>
      <c r="Y1838" s="2" t="s">
        <v>43</v>
      </c>
      <c r="Z1838" s="1" t="s">
        <v>46</v>
      </c>
      <c r="AA1838" s="1" t="s">
        <v>77</v>
      </c>
    </row>
    <row r="1839" spans="1:27" x14ac:dyDescent="0.25">
      <c r="A1839" s="1" t="s">
        <v>1969</v>
      </c>
      <c r="B1839" s="1" t="s">
        <v>1970</v>
      </c>
      <c r="C1839" s="1" t="s">
        <v>739</v>
      </c>
      <c r="D1839" s="1" t="s">
        <v>740</v>
      </c>
      <c r="E1839" s="1" t="s">
        <v>30</v>
      </c>
      <c r="F1839" s="1" t="s">
        <v>77</v>
      </c>
      <c r="G1839" s="1" t="s">
        <v>1987</v>
      </c>
      <c r="H1839" s="1" t="s">
        <v>1993</v>
      </c>
      <c r="I1839" s="1" t="s">
        <v>7</v>
      </c>
      <c r="J1839" s="1" t="s">
        <v>1989</v>
      </c>
      <c r="K1839" s="1" t="s">
        <v>135</v>
      </c>
      <c r="L1839" s="1" t="s">
        <v>136</v>
      </c>
      <c r="M1839" s="1" t="s">
        <v>37</v>
      </c>
      <c r="N1839" s="2">
        <v>57490</v>
      </c>
      <c r="O1839" s="1" t="s">
        <v>108</v>
      </c>
      <c r="P1839" s="2">
        <v>13750</v>
      </c>
      <c r="Q1839" s="1" t="s">
        <v>165</v>
      </c>
      <c r="R1839" s="1" t="s">
        <v>40</v>
      </c>
      <c r="S1839" s="1" t="s">
        <v>54</v>
      </c>
      <c r="T1839" s="1" t="s">
        <v>42</v>
      </c>
      <c r="U1839" s="1" t="s">
        <v>43</v>
      </c>
      <c r="V1839" s="1" t="s">
        <v>55</v>
      </c>
      <c r="W1839" s="1" t="s">
        <v>56</v>
      </c>
      <c r="X1839" s="1" t="s">
        <v>43</v>
      </c>
      <c r="Y1839" s="2" t="s">
        <v>43</v>
      </c>
      <c r="Z1839" s="1" t="s">
        <v>46</v>
      </c>
      <c r="AA1839" s="1" t="s">
        <v>77</v>
      </c>
    </row>
    <row r="1840" spans="1:27" x14ac:dyDescent="0.25">
      <c r="A1840" s="1" t="s">
        <v>1969</v>
      </c>
      <c r="B1840" s="1" t="s">
        <v>1970</v>
      </c>
      <c r="C1840" s="1" t="s">
        <v>739</v>
      </c>
      <c r="D1840" s="1" t="s">
        <v>740</v>
      </c>
      <c r="E1840" s="1" t="s">
        <v>30</v>
      </c>
      <c r="F1840" s="1" t="s">
        <v>77</v>
      </c>
      <c r="G1840" s="1" t="s">
        <v>1987</v>
      </c>
      <c r="H1840" s="1" t="s">
        <v>1994</v>
      </c>
      <c r="I1840" s="1" t="s">
        <v>7</v>
      </c>
      <c r="J1840" s="1" t="s">
        <v>1989</v>
      </c>
      <c r="K1840" s="1" t="s">
        <v>135</v>
      </c>
      <c r="L1840" s="1" t="s">
        <v>136</v>
      </c>
      <c r="M1840" s="1" t="s">
        <v>37</v>
      </c>
      <c r="N1840" s="2">
        <v>57490</v>
      </c>
      <c r="O1840" s="1" t="s">
        <v>108</v>
      </c>
      <c r="P1840" s="2">
        <v>3250</v>
      </c>
      <c r="Q1840" s="1" t="s">
        <v>165</v>
      </c>
      <c r="R1840" s="1" t="s">
        <v>40</v>
      </c>
      <c r="S1840" s="1" t="s">
        <v>54</v>
      </c>
      <c r="T1840" s="1" t="s">
        <v>42</v>
      </c>
      <c r="U1840" s="1" t="s">
        <v>43</v>
      </c>
      <c r="V1840" s="1" t="s">
        <v>55</v>
      </c>
      <c r="W1840" s="1" t="s">
        <v>56</v>
      </c>
      <c r="X1840" s="1" t="s">
        <v>43</v>
      </c>
      <c r="Y1840" s="2" t="s">
        <v>43</v>
      </c>
      <c r="Z1840" s="1" t="s">
        <v>46</v>
      </c>
      <c r="AA1840" s="1" t="s">
        <v>77</v>
      </c>
    </row>
    <row r="1841" spans="1:27" x14ac:dyDescent="0.25">
      <c r="A1841" s="1" t="s">
        <v>1969</v>
      </c>
      <c r="B1841" s="1" t="s">
        <v>1970</v>
      </c>
      <c r="C1841" s="1" t="s">
        <v>739</v>
      </c>
      <c r="D1841" s="1" t="s">
        <v>740</v>
      </c>
      <c r="E1841" s="1" t="s">
        <v>30</v>
      </c>
      <c r="F1841" s="1" t="s">
        <v>77</v>
      </c>
      <c r="G1841" s="1" t="s">
        <v>1987</v>
      </c>
      <c r="H1841" s="1" t="s">
        <v>1995</v>
      </c>
      <c r="I1841" s="1" t="s">
        <v>7</v>
      </c>
      <c r="J1841" s="1" t="s">
        <v>1989</v>
      </c>
      <c r="K1841" s="1" t="s">
        <v>135</v>
      </c>
      <c r="L1841" s="1" t="s">
        <v>136</v>
      </c>
      <c r="M1841" s="1" t="s">
        <v>37</v>
      </c>
      <c r="N1841" s="2">
        <v>57490</v>
      </c>
      <c r="O1841" s="1" t="s">
        <v>108</v>
      </c>
      <c r="P1841" s="2">
        <v>4260</v>
      </c>
      <c r="Q1841" s="1" t="s">
        <v>165</v>
      </c>
      <c r="R1841" s="1" t="s">
        <v>40</v>
      </c>
      <c r="S1841" s="1" t="s">
        <v>54</v>
      </c>
      <c r="T1841" s="1" t="s">
        <v>42</v>
      </c>
      <c r="U1841" s="1" t="s">
        <v>43</v>
      </c>
      <c r="V1841" s="1" t="s">
        <v>55</v>
      </c>
      <c r="W1841" s="1" t="s">
        <v>56</v>
      </c>
      <c r="X1841" s="1" t="s">
        <v>43</v>
      </c>
      <c r="Y1841" s="2" t="s">
        <v>43</v>
      </c>
      <c r="Z1841" s="1" t="s">
        <v>46</v>
      </c>
      <c r="AA1841" s="1" t="s">
        <v>77</v>
      </c>
    </row>
    <row r="1842" spans="1:27" x14ac:dyDescent="0.25">
      <c r="A1842" s="1" t="s">
        <v>1969</v>
      </c>
      <c r="B1842" s="1" t="s">
        <v>1970</v>
      </c>
      <c r="C1842" s="1" t="s">
        <v>739</v>
      </c>
      <c r="D1842" s="1" t="s">
        <v>740</v>
      </c>
      <c r="E1842" s="1" t="s">
        <v>30</v>
      </c>
      <c r="F1842" s="1" t="s">
        <v>77</v>
      </c>
      <c r="G1842" s="1" t="s">
        <v>1987</v>
      </c>
      <c r="H1842" s="1" t="s">
        <v>1996</v>
      </c>
      <c r="I1842" s="1" t="s">
        <v>7</v>
      </c>
      <c r="J1842" s="1" t="s">
        <v>1989</v>
      </c>
      <c r="K1842" s="1" t="s">
        <v>135</v>
      </c>
      <c r="L1842" s="1" t="s">
        <v>136</v>
      </c>
      <c r="M1842" s="1" t="s">
        <v>37</v>
      </c>
      <c r="N1842" s="2">
        <v>57490</v>
      </c>
      <c r="O1842" s="1" t="s">
        <v>108</v>
      </c>
      <c r="P1842" s="2">
        <v>870</v>
      </c>
      <c r="Q1842" s="1" t="s">
        <v>165</v>
      </c>
      <c r="R1842" s="1" t="s">
        <v>40</v>
      </c>
      <c r="S1842" s="1" t="s">
        <v>54</v>
      </c>
      <c r="T1842" s="1" t="s">
        <v>42</v>
      </c>
      <c r="U1842" s="1" t="s">
        <v>43</v>
      </c>
      <c r="V1842" s="1" t="s">
        <v>55</v>
      </c>
      <c r="W1842" s="1" t="s">
        <v>56</v>
      </c>
      <c r="X1842" s="1" t="s">
        <v>43</v>
      </c>
      <c r="Y1842" s="2" t="s">
        <v>43</v>
      </c>
      <c r="Z1842" s="1" t="s">
        <v>46</v>
      </c>
      <c r="AA1842" s="1" t="s">
        <v>77</v>
      </c>
    </row>
    <row r="1843" spans="1:27" x14ac:dyDescent="0.25">
      <c r="A1843" s="1" t="s">
        <v>1969</v>
      </c>
      <c r="B1843" s="1" t="s">
        <v>1970</v>
      </c>
      <c r="C1843" s="1" t="s">
        <v>739</v>
      </c>
      <c r="D1843" s="1" t="s">
        <v>740</v>
      </c>
      <c r="E1843" s="1" t="s">
        <v>30</v>
      </c>
      <c r="F1843" s="1" t="s">
        <v>77</v>
      </c>
      <c r="G1843" s="1" t="s">
        <v>1987</v>
      </c>
      <c r="H1843" s="1" t="s">
        <v>1997</v>
      </c>
      <c r="I1843" s="1" t="s">
        <v>7</v>
      </c>
      <c r="J1843" s="1" t="s">
        <v>1989</v>
      </c>
      <c r="K1843" s="1" t="s">
        <v>135</v>
      </c>
      <c r="L1843" s="1" t="s">
        <v>136</v>
      </c>
      <c r="M1843" s="1" t="s">
        <v>37</v>
      </c>
      <c r="N1843" s="2">
        <v>57490</v>
      </c>
      <c r="O1843" s="1" t="s">
        <v>108</v>
      </c>
      <c r="P1843" s="2">
        <v>5680</v>
      </c>
      <c r="Q1843" s="1" t="s">
        <v>165</v>
      </c>
      <c r="R1843" s="1" t="s">
        <v>40</v>
      </c>
      <c r="S1843" s="1" t="s">
        <v>41</v>
      </c>
      <c r="T1843" s="1" t="s">
        <v>42</v>
      </c>
      <c r="U1843" s="1" t="s">
        <v>43</v>
      </c>
      <c r="V1843" s="1" t="s">
        <v>55</v>
      </c>
      <c r="W1843" s="1" t="s">
        <v>56</v>
      </c>
      <c r="X1843" s="1" t="s">
        <v>43</v>
      </c>
      <c r="Y1843" s="2" t="s">
        <v>43</v>
      </c>
      <c r="Z1843" s="1" t="s">
        <v>46</v>
      </c>
      <c r="AA1843" s="1" t="s">
        <v>77</v>
      </c>
    </row>
    <row r="1844" spans="1:27" x14ac:dyDescent="0.25">
      <c r="A1844" s="1" t="s">
        <v>1603</v>
      </c>
      <c r="B1844" s="1" t="s">
        <v>1604</v>
      </c>
      <c r="C1844" s="1" t="s">
        <v>739</v>
      </c>
      <c r="D1844" s="1" t="s">
        <v>740</v>
      </c>
      <c r="E1844" s="1" t="s">
        <v>30</v>
      </c>
      <c r="F1844" s="1" t="s">
        <v>47</v>
      </c>
      <c r="G1844" s="1" t="s">
        <v>1605</v>
      </c>
      <c r="H1844" s="1" t="s">
        <v>1606</v>
      </c>
      <c r="I1844" s="1" t="s">
        <v>7</v>
      </c>
      <c r="J1844" s="1" t="s">
        <v>1607</v>
      </c>
      <c r="K1844" s="1" t="s">
        <v>256</v>
      </c>
      <c r="L1844" s="1" t="s">
        <v>257</v>
      </c>
      <c r="M1844" s="1" t="s">
        <v>37</v>
      </c>
      <c r="N1844" s="2">
        <v>72000</v>
      </c>
      <c r="O1844" s="1" t="s">
        <v>38</v>
      </c>
      <c r="P1844" s="2">
        <v>72000</v>
      </c>
      <c r="Q1844" s="1" t="s">
        <v>1608</v>
      </c>
      <c r="R1844" s="1" t="s">
        <v>40</v>
      </c>
      <c r="S1844" s="1" t="s">
        <v>54</v>
      </c>
      <c r="T1844" s="1" t="s">
        <v>42</v>
      </c>
      <c r="U1844" s="1" t="s">
        <v>43</v>
      </c>
      <c r="V1844" s="1" t="s">
        <v>55</v>
      </c>
      <c r="W1844" s="1" t="s">
        <v>56</v>
      </c>
      <c r="X1844" s="1" t="s">
        <v>43</v>
      </c>
      <c r="Y1844" s="2" t="s">
        <v>43</v>
      </c>
      <c r="Z1844" s="1" t="s">
        <v>46</v>
      </c>
      <c r="AA1844" s="1" t="s">
        <v>190</v>
      </c>
    </row>
    <row r="1845" spans="1:27" x14ac:dyDescent="0.25">
      <c r="A1845" s="1" t="s">
        <v>1603</v>
      </c>
      <c r="B1845" s="1" t="s">
        <v>1604</v>
      </c>
      <c r="C1845" s="1" t="s">
        <v>739</v>
      </c>
      <c r="D1845" s="1" t="s">
        <v>740</v>
      </c>
      <c r="E1845" s="1" t="s">
        <v>30</v>
      </c>
      <c r="F1845" s="1" t="s">
        <v>155</v>
      </c>
      <c r="G1845" s="1" t="s">
        <v>1609</v>
      </c>
      <c r="H1845" s="1" t="s">
        <v>1610</v>
      </c>
      <c r="I1845" s="1" t="s">
        <v>7</v>
      </c>
      <c r="J1845" s="1" t="s">
        <v>1611</v>
      </c>
      <c r="K1845" s="1" t="s">
        <v>768</v>
      </c>
      <c r="L1845" s="1" t="s">
        <v>769</v>
      </c>
      <c r="M1845" s="1" t="s">
        <v>37</v>
      </c>
      <c r="N1845" s="2">
        <v>196000</v>
      </c>
      <c r="O1845" s="1" t="s">
        <v>38</v>
      </c>
      <c r="P1845" s="2">
        <v>196000</v>
      </c>
      <c r="Q1845" s="1" t="s">
        <v>83</v>
      </c>
      <c r="R1845" s="1" t="s">
        <v>40</v>
      </c>
      <c r="S1845" s="1" t="s">
        <v>54</v>
      </c>
      <c r="T1845" s="1" t="s">
        <v>42</v>
      </c>
      <c r="U1845" s="1" t="s">
        <v>43</v>
      </c>
      <c r="V1845" s="1" t="s">
        <v>237</v>
      </c>
      <c r="W1845" s="1" t="s">
        <v>238</v>
      </c>
      <c r="X1845" s="1" t="s">
        <v>43</v>
      </c>
      <c r="Y1845" s="2" t="s">
        <v>43</v>
      </c>
      <c r="Z1845" s="1" t="s">
        <v>46</v>
      </c>
      <c r="AA1845" s="1" t="s">
        <v>183</v>
      </c>
    </row>
    <row r="1846" spans="1:27" x14ac:dyDescent="0.25">
      <c r="A1846" s="1" t="s">
        <v>1603</v>
      </c>
      <c r="B1846" s="1" t="s">
        <v>1604</v>
      </c>
      <c r="C1846" s="1" t="s">
        <v>739</v>
      </c>
      <c r="D1846" s="1" t="s">
        <v>740</v>
      </c>
      <c r="E1846" s="1" t="s">
        <v>30</v>
      </c>
      <c r="F1846" s="1" t="s">
        <v>95</v>
      </c>
      <c r="G1846" s="1" t="s">
        <v>1612</v>
      </c>
      <c r="H1846" s="1" t="s">
        <v>1613</v>
      </c>
      <c r="I1846" s="1" t="s">
        <v>7</v>
      </c>
      <c r="J1846" s="1" t="s">
        <v>1614</v>
      </c>
      <c r="K1846" s="1" t="s">
        <v>1042</v>
      </c>
      <c r="L1846" s="1" t="s">
        <v>1043</v>
      </c>
      <c r="M1846" s="1" t="s">
        <v>37</v>
      </c>
      <c r="N1846" s="2">
        <v>85200</v>
      </c>
      <c r="O1846" s="1" t="s">
        <v>38</v>
      </c>
      <c r="P1846" s="2">
        <v>85200</v>
      </c>
      <c r="Q1846" s="1" t="s">
        <v>83</v>
      </c>
      <c r="R1846" s="1" t="s">
        <v>40</v>
      </c>
      <c r="S1846" s="1" t="s">
        <v>54</v>
      </c>
      <c r="T1846" s="1" t="s">
        <v>42</v>
      </c>
      <c r="U1846" s="1" t="s">
        <v>43</v>
      </c>
      <c r="V1846" s="1" t="s">
        <v>55</v>
      </c>
      <c r="W1846" s="1" t="s">
        <v>56</v>
      </c>
      <c r="X1846" s="1" t="s">
        <v>43</v>
      </c>
      <c r="Y1846" s="2" t="s">
        <v>43</v>
      </c>
      <c r="Z1846" s="1" t="s">
        <v>46</v>
      </c>
      <c r="AA1846" s="1" t="s">
        <v>252</v>
      </c>
    </row>
    <row r="1847" spans="1:27" x14ac:dyDescent="0.25">
      <c r="A1847" s="1" t="s">
        <v>1603</v>
      </c>
      <c r="B1847" s="1" t="s">
        <v>1604</v>
      </c>
      <c r="C1847" s="1" t="s">
        <v>739</v>
      </c>
      <c r="D1847" s="1" t="s">
        <v>740</v>
      </c>
      <c r="E1847" s="1" t="s">
        <v>30</v>
      </c>
      <c r="F1847" s="1" t="s">
        <v>95</v>
      </c>
      <c r="G1847" s="1" t="s">
        <v>1615</v>
      </c>
      <c r="H1847" s="1" t="s">
        <v>1616</v>
      </c>
      <c r="I1847" s="1" t="s">
        <v>7</v>
      </c>
      <c r="J1847" s="1" t="s">
        <v>1617</v>
      </c>
      <c r="K1847" s="1" t="s">
        <v>116</v>
      </c>
      <c r="L1847" s="1" t="s">
        <v>117</v>
      </c>
      <c r="M1847" s="1" t="s">
        <v>37</v>
      </c>
      <c r="N1847" s="2">
        <v>79400</v>
      </c>
      <c r="O1847" s="1" t="s">
        <v>38</v>
      </c>
      <c r="P1847" s="2">
        <v>79400</v>
      </c>
      <c r="Q1847" s="1" t="s">
        <v>83</v>
      </c>
      <c r="R1847" s="1" t="s">
        <v>40</v>
      </c>
      <c r="S1847" s="1" t="s">
        <v>54</v>
      </c>
      <c r="T1847" s="1" t="s">
        <v>42</v>
      </c>
      <c r="U1847" s="1" t="s">
        <v>43</v>
      </c>
      <c r="V1847" s="1" t="s">
        <v>55</v>
      </c>
      <c r="W1847" s="1" t="s">
        <v>56</v>
      </c>
      <c r="X1847" s="1" t="s">
        <v>43</v>
      </c>
      <c r="Y1847" s="2" t="s">
        <v>43</v>
      </c>
      <c r="Z1847" s="1" t="s">
        <v>46</v>
      </c>
      <c r="AA1847" s="1" t="s">
        <v>324</v>
      </c>
    </row>
    <row r="1848" spans="1:27" x14ac:dyDescent="0.25">
      <c r="A1848" s="1" t="s">
        <v>1603</v>
      </c>
      <c r="B1848" s="1" t="s">
        <v>1604</v>
      </c>
      <c r="C1848" s="1" t="s">
        <v>739</v>
      </c>
      <c r="D1848" s="1" t="s">
        <v>740</v>
      </c>
      <c r="E1848" s="1" t="s">
        <v>30</v>
      </c>
      <c r="F1848" s="1" t="s">
        <v>69</v>
      </c>
      <c r="G1848" s="1" t="s">
        <v>3737</v>
      </c>
      <c r="H1848" s="1" t="s">
        <v>3738</v>
      </c>
      <c r="I1848" s="1" t="s">
        <v>7</v>
      </c>
      <c r="J1848" s="1" t="s">
        <v>3739</v>
      </c>
      <c r="K1848" s="1" t="s">
        <v>3428</v>
      </c>
      <c r="L1848" s="1" t="s">
        <v>3429</v>
      </c>
      <c r="M1848" s="1" t="s">
        <v>3402</v>
      </c>
      <c r="N1848" s="2">
        <v>69396.5</v>
      </c>
      <c r="O1848" s="1" t="s">
        <v>38</v>
      </c>
      <c r="P1848" s="2">
        <v>69396.5</v>
      </c>
      <c r="Q1848" s="1" t="s">
        <v>39</v>
      </c>
      <c r="R1848" s="1" t="s">
        <v>40</v>
      </c>
      <c r="S1848" s="1" t="s">
        <v>54</v>
      </c>
      <c r="T1848" s="1" t="s">
        <v>42</v>
      </c>
      <c r="U1848" s="1" t="s">
        <v>43</v>
      </c>
      <c r="V1848" s="1" t="s">
        <v>55</v>
      </c>
      <c r="W1848" s="1" t="s">
        <v>56</v>
      </c>
      <c r="X1848" s="1" t="s">
        <v>43</v>
      </c>
      <c r="Y1848" s="2" t="s">
        <v>43</v>
      </c>
      <c r="Z1848" s="1" t="s">
        <v>205</v>
      </c>
      <c r="AA1848" s="1" t="s">
        <v>76</v>
      </c>
    </row>
    <row r="1849" spans="1:27" x14ac:dyDescent="0.25">
      <c r="A1849" s="1" t="s">
        <v>1603</v>
      </c>
      <c r="B1849" s="1" t="s">
        <v>1604</v>
      </c>
      <c r="C1849" s="1" t="s">
        <v>739</v>
      </c>
      <c r="D1849" s="1" t="s">
        <v>740</v>
      </c>
      <c r="E1849" s="1" t="s">
        <v>30</v>
      </c>
      <c r="F1849" s="1" t="s">
        <v>155</v>
      </c>
      <c r="G1849" s="1" t="s">
        <v>6210</v>
      </c>
      <c r="H1849" s="1" t="s">
        <v>6211</v>
      </c>
      <c r="I1849" s="1" t="s">
        <v>7</v>
      </c>
      <c r="J1849" s="1" t="s">
        <v>6212</v>
      </c>
      <c r="K1849" s="1" t="s">
        <v>6071</v>
      </c>
      <c r="L1849" s="1" t="s">
        <v>6072</v>
      </c>
      <c r="M1849" s="1" t="s">
        <v>5928</v>
      </c>
      <c r="N1849" s="2">
        <v>144000</v>
      </c>
      <c r="O1849" s="1" t="s">
        <v>38</v>
      </c>
      <c r="P1849" s="2">
        <v>144000</v>
      </c>
      <c r="Q1849" s="1" t="s">
        <v>165</v>
      </c>
      <c r="R1849" s="1" t="s">
        <v>40</v>
      </c>
      <c r="S1849" s="1" t="s">
        <v>54</v>
      </c>
      <c r="T1849" s="1" t="s">
        <v>42</v>
      </c>
      <c r="U1849" s="1" t="s">
        <v>43</v>
      </c>
      <c r="V1849" s="1" t="s">
        <v>55</v>
      </c>
      <c r="W1849" s="1" t="s">
        <v>56</v>
      </c>
      <c r="X1849" s="1" t="s">
        <v>43</v>
      </c>
      <c r="Y1849" s="2" t="s">
        <v>43</v>
      </c>
      <c r="Z1849" s="1" t="s">
        <v>46</v>
      </c>
      <c r="AA1849" s="1" t="s">
        <v>265</v>
      </c>
    </row>
    <row r="1850" spans="1:27" x14ac:dyDescent="0.25">
      <c r="A1850" s="1" t="s">
        <v>1603</v>
      </c>
      <c r="B1850" s="1" t="s">
        <v>1604</v>
      </c>
      <c r="C1850" s="1" t="s">
        <v>739</v>
      </c>
      <c r="D1850" s="1" t="s">
        <v>740</v>
      </c>
      <c r="E1850" s="1" t="s">
        <v>30</v>
      </c>
      <c r="F1850" s="1" t="s">
        <v>189</v>
      </c>
      <c r="G1850" s="1" t="s">
        <v>6213</v>
      </c>
      <c r="H1850" s="1" t="s">
        <v>6214</v>
      </c>
      <c r="I1850" s="1" t="s">
        <v>7</v>
      </c>
      <c r="J1850" s="1" t="s">
        <v>6215</v>
      </c>
      <c r="K1850" s="1" t="s">
        <v>256</v>
      </c>
      <c r="L1850" s="1" t="s">
        <v>257</v>
      </c>
      <c r="M1850" s="1" t="s">
        <v>5928</v>
      </c>
      <c r="N1850" s="2">
        <v>231000</v>
      </c>
      <c r="O1850" s="1" t="s">
        <v>38</v>
      </c>
      <c r="P1850" s="2">
        <v>231000</v>
      </c>
      <c r="Q1850" s="1" t="s">
        <v>83</v>
      </c>
      <c r="R1850" s="1" t="s">
        <v>40</v>
      </c>
      <c r="S1850" s="1" t="s">
        <v>54</v>
      </c>
      <c r="T1850" s="1" t="s">
        <v>42</v>
      </c>
      <c r="U1850" s="1" t="s">
        <v>43</v>
      </c>
      <c r="V1850" s="1" t="s">
        <v>55</v>
      </c>
      <c r="W1850" s="1" t="s">
        <v>56</v>
      </c>
      <c r="X1850" s="1" t="s">
        <v>43</v>
      </c>
      <c r="Y1850" s="2" t="s">
        <v>43</v>
      </c>
      <c r="Z1850" s="1" t="s">
        <v>46</v>
      </c>
      <c r="AA1850" s="1" t="s">
        <v>190</v>
      </c>
    </row>
    <row r="1851" spans="1:27" x14ac:dyDescent="0.25">
      <c r="A1851" s="1" t="s">
        <v>3985</v>
      </c>
      <c r="B1851" s="1" t="s">
        <v>3986</v>
      </c>
      <c r="C1851" s="1" t="s">
        <v>739</v>
      </c>
      <c r="D1851" s="1" t="s">
        <v>740</v>
      </c>
      <c r="E1851" s="1" t="s">
        <v>30</v>
      </c>
      <c r="F1851" s="1" t="s">
        <v>155</v>
      </c>
      <c r="G1851" s="1" t="s">
        <v>3987</v>
      </c>
      <c r="H1851" s="1" t="s">
        <v>3988</v>
      </c>
      <c r="I1851" s="1" t="s">
        <v>7</v>
      </c>
      <c r="J1851" s="1" t="s">
        <v>3989</v>
      </c>
      <c r="K1851" s="1" t="s">
        <v>522</v>
      </c>
      <c r="L1851" s="1" t="s">
        <v>523</v>
      </c>
      <c r="M1851" s="1" t="s">
        <v>3402</v>
      </c>
      <c r="N1851" s="2">
        <v>86688</v>
      </c>
      <c r="O1851" s="1" t="s">
        <v>38</v>
      </c>
      <c r="P1851" s="2">
        <v>86688</v>
      </c>
      <c r="Q1851" s="1" t="s">
        <v>165</v>
      </c>
      <c r="R1851" s="1" t="s">
        <v>40</v>
      </c>
      <c r="S1851" s="1" t="s">
        <v>54</v>
      </c>
      <c r="T1851" s="1" t="s">
        <v>42</v>
      </c>
      <c r="U1851" s="1" t="s">
        <v>43</v>
      </c>
      <c r="V1851" s="1" t="s">
        <v>55</v>
      </c>
      <c r="W1851" s="1" t="s">
        <v>56</v>
      </c>
      <c r="X1851" s="1" t="s">
        <v>43</v>
      </c>
      <c r="Y1851" s="2" t="s">
        <v>43</v>
      </c>
      <c r="Z1851" s="1" t="s">
        <v>46</v>
      </c>
      <c r="AA1851" s="1" t="s">
        <v>174</v>
      </c>
    </row>
    <row r="1852" spans="1:27" x14ac:dyDescent="0.25">
      <c r="A1852" s="1" t="s">
        <v>3985</v>
      </c>
      <c r="B1852" s="1" t="s">
        <v>3986</v>
      </c>
      <c r="C1852" s="1" t="s">
        <v>739</v>
      </c>
      <c r="D1852" s="1" t="s">
        <v>740</v>
      </c>
      <c r="E1852" s="1" t="s">
        <v>30</v>
      </c>
      <c r="F1852" s="1" t="s">
        <v>57</v>
      </c>
      <c r="G1852" s="1" t="s">
        <v>5759</v>
      </c>
      <c r="H1852" s="1" t="s">
        <v>5760</v>
      </c>
      <c r="I1852" s="1" t="s">
        <v>7</v>
      </c>
      <c r="J1852" s="1" t="s">
        <v>5761</v>
      </c>
      <c r="K1852" s="1" t="s">
        <v>5057</v>
      </c>
      <c r="L1852" s="1" t="s">
        <v>5058</v>
      </c>
      <c r="M1852" s="1" t="s">
        <v>5053</v>
      </c>
      <c r="N1852" s="2">
        <v>62306</v>
      </c>
      <c r="O1852" s="1" t="s">
        <v>38</v>
      </c>
      <c r="P1852" s="2">
        <v>62306</v>
      </c>
      <c r="Q1852" s="1" t="s">
        <v>165</v>
      </c>
      <c r="R1852" s="1" t="s">
        <v>40</v>
      </c>
      <c r="S1852" s="1" t="s">
        <v>54</v>
      </c>
      <c r="T1852" s="1" t="s">
        <v>42</v>
      </c>
      <c r="U1852" s="1" t="s">
        <v>43</v>
      </c>
      <c r="V1852" s="1" t="s">
        <v>55</v>
      </c>
      <c r="W1852" s="1" t="s">
        <v>56</v>
      </c>
      <c r="X1852" s="1" t="s">
        <v>58</v>
      </c>
      <c r="Y1852" s="2">
        <v>62306</v>
      </c>
      <c r="Z1852" s="1" t="s">
        <v>205</v>
      </c>
      <c r="AA1852" s="1" t="s">
        <v>77</v>
      </c>
    </row>
    <row r="1853" spans="1:27" x14ac:dyDescent="0.25">
      <c r="A1853" s="1" t="s">
        <v>3985</v>
      </c>
      <c r="B1853" s="1" t="s">
        <v>3986</v>
      </c>
      <c r="C1853" s="1" t="s">
        <v>739</v>
      </c>
      <c r="D1853" s="1" t="s">
        <v>740</v>
      </c>
      <c r="E1853" s="1" t="s">
        <v>30</v>
      </c>
      <c r="F1853" s="1" t="s">
        <v>155</v>
      </c>
      <c r="G1853" s="1" t="s">
        <v>5762</v>
      </c>
      <c r="H1853" s="1" t="s">
        <v>5763</v>
      </c>
      <c r="I1853" s="1" t="s">
        <v>7</v>
      </c>
      <c r="J1853" s="1" t="s">
        <v>5764</v>
      </c>
      <c r="K1853" s="1" t="s">
        <v>5057</v>
      </c>
      <c r="L1853" s="1" t="s">
        <v>5058</v>
      </c>
      <c r="M1853" s="1" t="s">
        <v>5053</v>
      </c>
      <c r="N1853" s="2">
        <v>56522.1</v>
      </c>
      <c r="O1853" s="1" t="s">
        <v>38</v>
      </c>
      <c r="P1853" s="2">
        <v>56522.1</v>
      </c>
      <c r="Q1853" s="1" t="s">
        <v>165</v>
      </c>
      <c r="R1853" s="1" t="s">
        <v>40</v>
      </c>
      <c r="S1853" s="1" t="s">
        <v>54</v>
      </c>
      <c r="T1853" s="1" t="s">
        <v>42</v>
      </c>
      <c r="U1853" s="1" t="s">
        <v>43</v>
      </c>
      <c r="V1853" s="1" t="s">
        <v>55</v>
      </c>
      <c r="W1853" s="1" t="s">
        <v>56</v>
      </c>
      <c r="X1853" s="1" t="s">
        <v>77</v>
      </c>
      <c r="Y1853" s="2">
        <v>56522.1</v>
      </c>
      <c r="Z1853" s="1" t="s">
        <v>205</v>
      </c>
      <c r="AA1853" s="1" t="s">
        <v>190</v>
      </c>
    </row>
    <row r="1854" spans="1:27" x14ac:dyDescent="0.25">
      <c r="A1854" s="1" t="s">
        <v>1096</v>
      </c>
      <c r="B1854" s="1" t="s">
        <v>1097</v>
      </c>
      <c r="C1854" s="1" t="s">
        <v>739</v>
      </c>
      <c r="D1854" s="1" t="s">
        <v>740</v>
      </c>
      <c r="E1854" s="1" t="s">
        <v>30</v>
      </c>
      <c r="F1854" s="1" t="s">
        <v>31</v>
      </c>
      <c r="G1854" s="1" t="s">
        <v>1098</v>
      </c>
      <c r="H1854" s="1" t="s">
        <v>1099</v>
      </c>
      <c r="I1854" s="1" t="s">
        <v>7</v>
      </c>
      <c r="J1854" s="1" t="s">
        <v>1100</v>
      </c>
      <c r="K1854" s="1" t="s">
        <v>1101</v>
      </c>
      <c r="L1854" s="1" t="s">
        <v>1102</v>
      </c>
      <c r="M1854" s="1" t="s">
        <v>37</v>
      </c>
      <c r="N1854" s="2">
        <v>142985</v>
      </c>
      <c r="O1854" s="1" t="s">
        <v>38</v>
      </c>
      <c r="P1854" s="2">
        <v>142985</v>
      </c>
      <c r="Q1854" s="1" t="s">
        <v>93</v>
      </c>
      <c r="R1854" s="1" t="s">
        <v>94</v>
      </c>
      <c r="S1854" s="1" t="s">
        <v>54</v>
      </c>
      <c r="T1854" s="1" t="s">
        <v>42</v>
      </c>
      <c r="U1854" s="1" t="s">
        <v>43</v>
      </c>
      <c r="V1854" s="1" t="s">
        <v>55</v>
      </c>
      <c r="W1854" s="1" t="s">
        <v>56</v>
      </c>
      <c r="X1854" s="1" t="s">
        <v>31</v>
      </c>
      <c r="Y1854" s="2">
        <v>142985</v>
      </c>
      <c r="Z1854" s="1" t="s">
        <v>205</v>
      </c>
      <c r="AA1854" s="1" t="s">
        <v>112</v>
      </c>
    </row>
    <row r="1855" spans="1:27" x14ac:dyDescent="0.25">
      <c r="A1855" s="1" t="s">
        <v>1096</v>
      </c>
      <c r="B1855" s="1" t="s">
        <v>1097</v>
      </c>
      <c r="C1855" s="1" t="s">
        <v>739</v>
      </c>
      <c r="D1855" s="1" t="s">
        <v>740</v>
      </c>
      <c r="E1855" s="1" t="s">
        <v>30</v>
      </c>
      <c r="F1855" s="1" t="s">
        <v>31</v>
      </c>
      <c r="G1855" s="1" t="s">
        <v>1103</v>
      </c>
      <c r="H1855" s="1" t="s">
        <v>1104</v>
      </c>
      <c r="I1855" s="1" t="s">
        <v>7</v>
      </c>
      <c r="J1855" s="1" t="s">
        <v>1105</v>
      </c>
      <c r="K1855" s="1" t="s">
        <v>1101</v>
      </c>
      <c r="L1855" s="1" t="s">
        <v>1102</v>
      </c>
      <c r="M1855" s="1" t="s">
        <v>37</v>
      </c>
      <c r="N1855" s="2">
        <v>148000</v>
      </c>
      <c r="O1855" s="1" t="s">
        <v>38</v>
      </c>
      <c r="P1855" s="2">
        <v>148000</v>
      </c>
      <c r="Q1855" s="1" t="s">
        <v>93</v>
      </c>
      <c r="R1855" s="1" t="s">
        <v>94</v>
      </c>
      <c r="S1855" s="1" t="s">
        <v>54</v>
      </c>
      <c r="T1855" s="1" t="s">
        <v>42</v>
      </c>
      <c r="U1855" s="1" t="s">
        <v>43</v>
      </c>
      <c r="V1855" s="1" t="s">
        <v>237</v>
      </c>
      <c r="W1855" s="1" t="s">
        <v>238</v>
      </c>
      <c r="X1855" s="1" t="s">
        <v>31</v>
      </c>
      <c r="Y1855" s="2">
        <v>148000</v>
      </c>
      <c r="Z1855" s="1" t="s">
        <v>205</v>
      </c>
      <c r="AA1855" s="1" t="s">
        <v>112</v>
      </c>
    </row>
    <row r="1856" spans="1:27" x14ac:dyDescent="0.25">
      <c r="A1856" s="1" t="s">
        <v>1096</v>
      </c>
      <c r="B1856" s="1" t="s">
        <v>1097</v>
      </c>
      <c r="C1856" s="1" t="s">
        <v>739</v>
      </c>
      <c r="D1856" s="1" t="s">
        <v>740</v>
      </c>
      <c r="E1856" s="1" t="s">
        <v>30</v>
      </c>
      <c r="F1856" s="1" t="s">
        <v>31</v>
      </c>
      <c r="G1856" s="1" t="s">
        <v>1106</v>
      </c>
      <c r="H1856" s="1" t="s">
        <v>1107</v>
      </c>
      <c r="I1856" s="1" t="s">
        <v>7</v>
      </c>
      <c r="J1856" s="1" t="s">
        <v>1108</v>
      </c>
      <c r="K1856" s="1" t="s">
        <v>1101</v>
      </c>
      <c r="L1856" s="1" t="s">
        <v>1102</v>
      </c>
      <c r="M1856" s="1" t="s">
        <v>37</v>
      </c>
      <c r="N1856" s="2">
        <v>47150</v>
      </c>
      <c r="O1856" s="1" t="s">
        <v>38</v>
      </c>
      <c r="P1856" s="2">
        <v>47150</v>
      </c>
      <c r="Q1856" s="1" t="s">
        <v>93</v>
      </c>
      <c r="R1856" s="1" t="s">
        <v>94</v>
      </c>
      <c r="S1856" s="1" t="s">
        <v>54</v>
      </c>
      <c r="T1856" s="1" t="s">
        <v>42</v>
      </c>
      <c r="U1856" s="1" t="s">
        <v>43</v>
      </c>
      <c r="V1856" s="1" t="s">
        <v>55</v>
      </c>
      <c r="W1856" s="1" t="s">
        <v>56</v>
      </c>
      <c r="X1856" s="1" t="s">
        <v>31</v>
      </c>
      <c r="Y1856" s="2">
        <v>47150</v>
      </c>
      <c r="Z1856" s="1" t="s">
        <v>205</v>
      </c>
      <c r="AA1856" s="1" t="s">
        <v>112</v>
      </c>
    </row>
    <row r="1857" spans="1:27" x14ac:dyDescent="0.25">
      <c r="A1857" s="1" t="s">
        <v>1096</v>
      </c>
      <c r="B1857" s="1" t="s">
        <v>1097</v>
      </c>
      <c r="C1857" s="1" t="s">
        <v>739</v>
      </c>
      <c r="D1857" s="1" t="s">
        <v>740</v>
      </c>
      <c r="E1857" s="1" t="s">
        <v>30</v>
      </c>
      <c r="F1857" s="1" t="s">
        <v>31</v>
      </c>
      <c r="G1857" s="1" t="s">
        <v>1109</v>
      </c>
      <c r="H1857" s="1" t="s">
        <v>1110</v>
      </c>
      <c r="I1857" s="1" t="s">
        <v>7</v>
      </c>
      <c r="J1857" s="1" t="s">
        <v>1111</v>
      </c>
      <c r="K1857" s="1" t="s">
        <v>1101</v>
      </c>
      <c r="L1857" s="1" t="s">
        <v>1102</v>
      </c>
      <c r="M1857" s="1" t="s">
        <v>37</v>
      </c>
      <c r="N1857" s="2">
        <v>659220</v>
      </c>
      <c r="O1857" s="1" t="s">
        <v>38</v>
      </c>
      <c r="P1857" s="2">
        <v>659220</v>
      </c>
      <c r="Q1857" s="1" t="s">
        <v>93</v>
      </c>
      <c r="R1857" s="1" t="s">
        <v>94</v>
      </c>
      <c r="S1857" s="1" t="s">
        <v>54</v>
      </c>
      <c r="T1857" s="1" t="s">
        <v>42</v>
      </c>
      <c r="U1857" s="1" t="s">
        <v>43</v>
      </c>
      <c r="V1857" s="1" t="s">
        <v>55</v>
      </c>
      <c r="W1857" s="1" t="s">
        <v>56</v>
      </c>
      <c r="X1857" s="1" t="s">
        <v>31</v>
      </c>
      <c r="Y1857" s="2">
        <v>659220</v>
      </c>
      <c r="Z1857" s="1" t="s">
        <v>205</v>
      </c>
      <c r="AA1857" s="1" t="s">
        <v>112</v>
      </c>
    </row>
    <row r="1858" spans="1:27" x14ac:dyDescent="0.25">
      <c r="A1858" s="1" t="s">
        <v>1096</v>
      </c>
      <c r="B1858" s="1" t="s">
        <v>1097</v>
      </c>
      <c r="C1858" s="1" t="s">
        <v>739</v>
      </c>
      <c r="D1858" s="1" t="s">
        <v>740</v>
      </c>
      <c r="E1858" s="1" t="s">
        <v>30</v>
      </c>
      <c r="F1858" s="1" t="s">
        <v>31</v>
      </c>
      <c r="G1858" s="1" t="s">
        <v>1112</v>
      </c>
      <c r="H1858" s="1" t="s">
        <v>1113</v>
      </c>
      <c r="I1858" s="1" t="s">
        <v>7</v>
      </c>
      <c r="J1858" s="1" t="s">
        <v>1114</v>
      </c>
      <c r="K1858" s="1" t="s">
        <v>1101</v>
      </c>
      <c r="L1858" s="1" t="s">
        <v>1102</v>
      </c>
      <c r="M1858" s="1" t="s">
        <v>37</v>
      </c>
      <c r="N1858" s="2">
        <v>4386680</v>
      </c>
      <c r="O1858" s="1" t="s">
        <v>38</v>
      </c>
      <c r="P1858" s="2">
        <v>4386680</v>
      </c>
      <c r="Q1858" s="1" t="s">
        <v>93</v>
      </c>
      <c r="R1858" s="1" t="s">
        <v>94</v>
      </c>
      <c r="S1858" s="1" t="s">
        <v>54</v>
      </c>
      <c r="T1858" s="1" t="s">
        <v>42</v>
      </c>
      <c r="U1858" s="1" t="s">
        <v>43</v>
      </c>
      <c r="V1858" s="1" t="s">
        <v>55</v>
      </c>
      <c r="W1858" s="1" t="s">
        <v>56</v>
      </c>
      <c r="X1858" s="1" t="s">
        <v>31</v>
      </c>
      <c r="Y1858" s="2">
        <v>4386680</v>
      </c>
      <c r="Z1858" s="1" t="s">
        <v>205</v>
      </c>
      <c r="AA1858" s="1" t="s">
        <v>112</v>
      </c>
    </row>
    <row r="1859" spans="1:27" x14ac:dyDescent="0.25">
      <c r="A1859" s="1" t="s">
        <v>1096</v>
      </c>
      <c r="B1859" s="1" t="s">
        <v>1097</v>
      </c>
      <c r="C1859" s="1" t="s">
        <v>739</v>
      </c>
      <c r="D1859" s="1" t="s">
        <v>740</v>
      </c>
      <c r="E1859" s="1" t="s">
        <v>30</v>
      </c>
      <c r="F1859" s="1" t="s">
        <v>31</v>
      </c>
      <c r="G1859" s="1" t="s">
        <v>1115</v>
      </c>
      <c r="H1859" s="1" t="s">
        <v>1116</v>
      </c>
      <c r="I1859" s="1" t="s">
        <v>7</v>
      </c>
      <c r="J1859" s="1" t="s">
        <v>1117</v>
      </c>
      <c r="K1859" s="1" t="s">
        <v>1101</v>
      </c>
      <c r="L1859" s="1" t="s">
        <v>1102</v>
      </c>
      <c r="M1859" s="1" t="s">
        <v>37</v>
      </c>
      <c r="N1859" s="2">
        <v>70000</v>
      </c>
      <c r="O1859" s="1" t="s">
        <v>38</v>
      </c>
      <c r="P1859" s="2">
        <v>70000</v>
      </c>
      <c r="Q1859" s="1" t="s">
        <v>93</v>
      </c>
      <c r="R1859" s="1" t="s">
        <v>94</v>
      </c>
      <c r="S1859" s="1" t="s">
        <v>54</v>
      </c>
      <c r="T1859" s="1" t="s">
        <v>42</v>
      </c>
      <c r="U1859" s="1" t="s">
        <v>43</v>
      </c>
      <c r="V1859" s="1" t="s">
        <v>55</v>
      </c>
      <c r="W1859" s="1" t="s">
        <v>56</v>
      </c>
      <c r="X1859" s="1" t="s">
        <v>31</v>
      </c>
      <c r="Y1859" s="2">
        <v>70000</v>
      </c>
      <c r="Z1859" s="1" t="s">
        <v>205</v>
      </c>
      <c r="AA1859" s="1" t="s">
        <v>112</v>
      </c>
    </row>
    <row r="1860" spans="1:27" x14ac:dyDescent="0.25">
      <c r="A1860" s="1" t="s">
        <v>1096</v>
      </c>
      <c r="B1860" s="1" t="s">
        <v>1097</v>
      </c>
      <c r="C1860" s="1" t="s">
        <v>739</v>
      </c>
      <c r="D1860" s="1" t="s">
        <v>740</v>
      </c>
      <c r="E1860" s="1" t="s">
        <v>30</v>
      </c>
      <c r="F1860" s="1" t="s">
        <v>31</v>
      </c>
      <c r="G1860" s="1" t="s">
        <v>1118</v>
      </c>
      <c r="H1860" s="1" t="s">
        <v>1119</v>
      </c>
      <c r="I1860" s="1" t="s">
        <v>7</v>
      </c>
      <c r="J1860" s="1" t="s">
        <v>1120</v>
      </c>
      <c r="K1860" s="1" t="s">
        <v>1101</v>
      </c>
      <c r="L1860" s="1" t="s">
        <v>1102</v>
      </c>
      <c r="M1860" s="1" t="s">
        <v>37</v>
      </c>
      <c r="N1860" s="2">
        <v>161000</v>
      </c>
      <c r="O1860" s="1" t="s">
        <v>38</v>
      </c>
      <c r="P1860" s="2">
        <v>161000</v>
      </c>
      <c r="Q1860" s="1" t="s">
        <v>93</v>
      </c>
      <c r="R1860" s="1" t="s">
        <v>94</v>
      </c>
      <c r="S1860" s="1" t="s">
        <v>54</v>
      </c>
      <c r="T1860" s="1" t="s">
        <v>42</v>
      </c>
      <c r="U1860" s="1" t="s">
        <v>43</v>
      </c>
      <c r="V1860" s="1" t="s">
        <v>55</v>
      </c>
      <c r="W1860" s="1" t="s">
        <v>56</v>
      </c>
      <c r="X1860" s="1" t="s">
        <v>31</v>
      </c>
      <c r="Y1860" s="2">
        <v>161000</v>
      </c>
      <c r="Z1860" s="1" t="s">
        <v>205</v>
      </c>
      <c r="AA1860" s="1" t="s">
        <v>112</v>
      </c>
    </row>
    <row r="1861" spans="1:27" x14ac:dyDescent="0.25">
      <c r="A1861" s="1" t="s">
        <v>1096</v>
      </c>
      <c r="B1861" s="1" t="s">
        <v>1097</v>
      </c>
      <c r="C1861" s="1" t="s">
        <v>739</v>
      </c>
      <c r="D1861" s="1" t="s">
        <v>740</v>
      </c>
      <c r="E1861" s="1" t="s">
        <v>30</v>
      </c>
      <c r="F1861" s="1" t="s">
        <v>31</v>
      </c>
      <c r="G1861" s="1" t="s">
        <v>1121</v>
      </c>
      <c r="H1861" s="1" t="s">
        <v>1122</v>
      </c>
      <c r="I1861" s="1" t="s">
        <v>7</v>
      </c>
      <c r="J1861" s="1" t="s">
        <v>1123</v>
      </c>
      <c r="K1861" s="1" t="s">
        <v>1101</v>
      </c>
      <c r="L1861" s="1" t="s">
        <v>1102</v>
      </c>
      <c r="M1861" s="1" t="s">
        <v>37</v>
      </c>
      <c r="N1861" s="2">
        <v>531437</v>
      </c>
      <c r="O1861" s="1" t="s">
        <v>38</v>
      </c>
      <c r="P1861" s="2">
        <v>531437</v>
      </c>
      <c r="Q1861" s="1" t="s">
        <v>93</v>
      </c>
      <c r="R1861" s="1" t="s">
        <v>94</v>
      </c>
      <c r="S1861" s="1" t="s">
        <v>54</v>
      </c>
      <c r="T1861" s="1" t="s">
        <v>42</v>
      </c>
      <c r="U1861" s="1" t="s">
        <v>43</v>
      </c>
      <c r="V1861" s="1" t="s">
        <v>55</v>
      </c>
      <c r="W1861" s="1" t="s">
        <v>56</v>
      </c>
      <c r="X1861" s="1" t="s">
        <v>31</v>
      </c>
      <c r="Y1861" s="2">
        <v>531437</v>
      </c>
      <c r="Z1861" s="1" t="s">
        <v>205</v>
      </c>
      <c r="AA1861" s="1" t="s">
        <v>324</v>
      </c>
    </row>
    <row r="1862" spans="1:27" x14ac:dyDescent="0.25">
      <c r="A1862" s="1" t="s">
        <v>1096</v>
      </c>
      <c r="B1862" s="1" t="s">
        <v>1097</v>
      </c>
      <c r="C1862" s="1" t="s">
        <v>739</v>
      </c>
      <c r="D1862" s="1" t="s">
        <v>740</v>
      </c>
      <c r="E1862" s="1" t="s">
        <v>30</v>
      </c>
      <c r="F1862" s="1" t="s">
        <v>141</v>
      </c>
      <c r="G1862" s="1" t="s">
        <v>1124</v>
      </c>
      <c r="H1862" s="1" t="s">
        <v>1125</v>
      </c>
      <c r="I1862" s="1" t="s">
        <v>7</v>
      </c>
      <c r="J1862" s="1" t="s">
        <v>1126</v>
      </c>
      <c r="K1862" s="1" t="s">
        <v>62</v>
      </c>
      <c r="L1862" s="1" t="s">
        <v>63</v>
      </c>
      <c r="M1862" s="1" t="s">
        <v>37</v>
      </c>
      <c r="N1862" s="2">
        <v>80000</v>
      </c>
      <c r="O1862" s="1" t="s">
        <v>38</v>
      </c>
      <c r="P1862" s="2">
        <v>80000</v>
      </c>
      <c r="Q1862" s="1" t="s">
        <v>165</v>
      </c>
      <c r="R1862" s="1" t="s">
        <v>40</v>
      </c>
      <c r="S1862" s="1" t="s">
        <v>54</v>
      </c>
      <c r="T1862" s="1" t="s">
        <v>42</v>
      </c>
      <c r="U1862" s="1" t="s">
        <v>43</v>
      </c>
      <c r="V1862" s="1" t="s">
        <v>55</v>
      </c>
      <c r="W1862" s="1" t="s">
        <v>56</v>
      </c>
      <c r="X1862" s="1" t="s">
        <v>43</v>
      </c>
      <c r="Y1862" s="2" t="s">
        <v>43</v>
      </c>
      <c r="Z1862" s="1" t="s">
        <v>46</v>
      </c>
      <c r="AA1862" s="1" t="s">
        <v>141</v>
      </c>
    </row>
    <row r="1863" spans="1:27" x14ac:dyDescent="0.25">
      <c r="A1863" s="1" t="s">
        <v>1096</v>
      </c>
      <c r="B1863" s="1" t="s">
        <v>1097</v>
      </c>
      <c r="C1863" s="1" t="s">
        <v>739</v>
      </c>
      <c r="D1863" s="1" t="s">
        <v>740</v>
      </c>
      <c r="E1863" s="1" t="s">
        <v>30</v>
      </c>
      <c r="F1863" s="1" t="s">
        <v>149</v>
      </c>
      <c r="G1863" s="1" t="s">
        <v>1127</v>
      </c>
      <c r="H1863" s="1" t="s">
        <v>1128</v>
      </c>
      <c r="I1863" s="1" t="s">
        <v>7</v>
      </c>
      <c r="J1863" s="1" t="s">
        <v>1129</v>
      </c>
      <c r="K1863" s="1" t="s">
        <v>256</v>
      </c>
      <c r="L1863" s="1" t="s">
        <v>257</v>
      </c>
      <c r="M1863" s="1" t="s">
        <v>37</v>
      </c>
      <c r="N1863" s="2">
        <v>100000</v>
      </c>
      <c r="O1863" s="1" t="s">
        <v>38</v>
      </c>
      <c r="P1863" s="2">
        <v>100000</v>
      </c>
      <c r="Q1863" s="1" t="s">
        <v>165</v>
      </c>
      <c r="R1863" s="1" t="s">
        <v>40</v>
      </c>
      <c r="S1863" s="1" t="s">
        <v>54</v>
      </c>
      <c r="T1863" s="1" t="s">
        <v>42</v>
      </c>
      <c r="U1863" s="1" t="s">
        <v>43</v>
      </c>
      <c r="V1863" s="1" t="s">
        <v>55</v>
      </c>
      <c r="W1863" s="1" t="s">
        <v>56</v>
      </c>
      <c r="X1863" s="1" t="s">
        <v>43</v>
      </c>
      <c r="Y1863" s="2" t="s">
        <v>43</v>
      </c>
      <c r="Z1863" s="1" t="s">
        <v>46</v>
      </c>
      <c r="AA1863" s="1" t="s">
        <v>149</v>
      </c>
    </row>
    <row r="1864" spans="1:27" x14ac:dyDescent="0.25">
      <c r="A1864" s="1" t="s">
        <v>1096</v>
      </c>
      <c r="B1864" s="1" t="s">
        <v>1097</v>
      </c>
      <c r="C1864" s="1" t="s">
        <v>739</v>
      </c>
      <c r="D1864" s="1" t="s">
        <v>740</v>
      </c>
      <c r="E1864" s="1" t="s">
        <v>30</v>
      </c>
      <c r="F1864" s="1" t="s">
        <v>109</v>
      </c>
      <c r="G1864" s="1" t="s">
        <v>1130</v>
      </c>
      <c r="H1864" s="1" t="s">
        <v>1131</v>
      </c>
      <c r="I1864" s="1" t="s">
        <v>7</v>
      </c>
      <c r="J1864" s="1" t="s">
        <v>1132</v>
      </c>
      <c r="K1864" s="1" t="s">
        <v>52</v>
      </c>
      <c r="L1864" s="1" t="s">
        <v>53</v>
      </c>
      <c r="M1864" s="1" t="s">
        <v>37</v>
      </c>
      <c r="N1864" s="2">
        <v>214000</v>
      </c>
      <c r="O1864" s="1" t="s">
        <v>38</v>
      </c>
      <c r="P1864" s="2">
        <v>214000</v>
      </c>
      <c r="Q1864" s="1" t="s">
        <v>165</v>
      </c>
      <c r="R1864" s="1" t="s">
        <v>40</v>
      </c>
      <c r="S1864" s="1" t="s">
        <v>54</v>
      </c>
      <c r="T1864" s="1" t="s">
        <v>42</v>
      </c>
      <c r="U1864" s="1" t="s">
        <v>43</v>
      </c>
      <c r="V1864" s="1" t="s">
        <v>55</v>
      </c>
      <c r="W1864" s="1" t="s">
        <v>56</v>
      </c>
      <c r="X1864" s="1" t="s">
        <v>43</v>
      </c>
      <c r="Y1864" s="2" t="s">
        <v>43</v>
      </c>
      <c r="Z1864" s="1" t="s">
        <v>46</v>
      </c>
      <c r="AA1864" s="1" t="s">
        <v>95</v>
      </c>
    </row>
    <row r="1865" spans="1:27" x14ac:dyDescent="0.25">
      <c r="A1865" s="1" t="s">
        <v>1096</v>
      </c>
      <c r="B1865" s="1" t="s">
        <v>1097</v>
      </c>
      <c r="C1865" s="1" t="s">
        <v>739</v>
      </c>
      <c r="D1865" s="1" t="s">
        <v>740</v>
      </c>
      <c r="E1865" s="1" t="s">
        <v>30</v>
      </c>
      <c r="F1865" s="1" t="s">
        <v>131</v>
      </c>
      <c r="G1865" s="1" t="s">
        <v>1133</v>
      </c>
      <c r="H1865" s="1" t="s">
        <v>1134</v>
      </c>
      <c r="I1865" s="1" t="s">
        <v>7</v>
      </c>
      <c r="J1865" s="1" t="s">
        <v>1135</v>
      </c>
      <c r="K1865" s="1" t="s">
        <v>135</v>
      </c>
      <c r="L1865" s="1" t="s">
        <v>136</v>
      </c>
      <c r="M1865" s="1" t="s">
        <v>37</v>
      </c>
      <c r="N1865" s="2">
        <v>126000</v>
      </c>
      <c r="O1865" s="1" t="s">
        <v>38</v>
      </c>
      <c r="P1865" s="2">
        <v>126000</v>
      </c>
      <c r="Q1865" s="1" t="s">
        <v>165</v>
      </c>
      <c r="R1865" s="1" t="s">
        <v>40</v>
      </c>
      <c r="S1865" s="1" t="s">
        <v>54</v>
      </c>
      <c r="T1865" s="1" t="s">
        <v>42</v>
      </c>
      <c r="U1865" s="1" t="s">
        <v>43</v>
      </c>
      <c r="V1865" s="1" t="s">
        <v>55</v>
      </c>
      <c r="W1865" s="1" t="s">
        <v>56</v>
      </c>
      <c r="X1865" s="1" t="s">
        <v>43</v>
      </c>
      <c r="Y1865" s="2" t="s">
        <v>43</v>
      </c>
      <c r="Z1865" s="1" t="s">
        <v>46</v>
      </c>
      <c r="AA1865" s="1" t="s">
        <v>131</v>
      </c>
    </row>
    <row r="1866" spans="1:27" x14ac:dyDescent="0.25">
      <c r="A1866" s="1" t="s">
        <v>1096</v>
      </c>
      <c r="B1866" s="1" t="s">
        <v>1097</v>
      </c>
      <c r="C1866" s="1" t="s">
        <v>739</v>
      </c>
      <c r="D1866" s="1" t="s">
        <v>740</v>
      </c>
      <c r="E1866" s="1" t="s">
        <v>30</v>
      </c>
      <c r="F1866" s="1" t="s">
        <v>174</v>
      </c>
      <c r="G1866" s="1" t="s">
        <v>1136</v>
      </c>
      <c r="H1866" s="1" t="s">
        <v>1137</v>
      </c>
      <c r="I1866" s="1" t="s">
        <v>7</v>
      </c>
      <c r="J1866" s="1" t="s">
        <v>1138</v>
      </c>
      <c r="K1866" s="1" t="s">
        <v>256</v>
      </c>
      <c r="L1866" s="1" t="s">
        <v>257</v>
      </c>
      <c r="M1866" s="1" t="s">
        <v>37</v>
      </c>
      <c r="N1866" s="2">
        <v>2080000</v>
      </c>
      <c r="O1866" s="1" t="s">
        <v>38</v>
      </c>
      <c r="P1866" s="2">
        <v>2080000</v>
      </c>
      <c r="Q1866" s="1" t="s">
        <v>83</v>
      </c>
      <c r="R1866" s="1" t="s">
        <v>40</v>
      </c>
      <c r="S1866" s="1" t="s">
        <v>54</v>
      </c>
      <c r="T1866" s="1" t="s">
        <v>42</v>
      </c>
      <c r="U1866" s="1" t="s">
        <v>43</v>
      </c>
      <c r="V1866" s="1" t="s">
        <v>55</v>
      </c>
      <c r="W1866" s="1" t="s">
        <v>56</v>
      </c>
      <c r="X1866" s="1" t="s">
        <v>43</v>
      </c>
      <c r="Y1866" s="2" t="s">
        <v>43</v>
      </c>
      <c r="Z1866" s="1" t="s">
        <v>46</v>
      </c>
      <c r="AA1866" s="1" t="s">
        <v>174</v>
      </c>
    </row>
    <row r="1867" spans="1:27" x14ac:dyDescent="0.25">
      <c r="A1867" s="1" t="s">
        <v>1096</v>
      </c>
      <c r="B1867" s="1" t="s">
        <v>1097</v>
      </c>
      <c r="C1867" s="1" t="s">
        <v>739</v>
      </c>
      <c r="D1867" s="1" t="s">
        <v>740</v>
      </c>
      <c r="E1867" s="1" t="s">
        <v>30</v>
      </c>
      <c r="F1867" s="1" t="s">
        <v>69</v>
      </c>
      <c r="G1867" s="1" t="s">
        <v>1139</v>
      </c>
      <c r="H1867" s="1" t="s">
        <v>1140</v>
      </c>
      <c r="I1867" s="1" t="s">
        <v>7</v>
      </c>
      <c r="J1867" s="1" t="s">
        <v>1141</v>
      </c>
      <c r="K1867" s="1" t="s">
        <v>127</v>
      </c>
      <c r="L1867" s="1" t="s">
        <v>128</v>
      </c>
      <c r="M1867" s="1" t="s">
        <v>37</v>
      </c>
      <c r="N1867" s="2">
        <v>60000</v>
      </c>
      <c r="O1867" s="1" t="s">
        <v>38</v>
      </c>
      <c r="P1867" s="2">
        <v>60000</v>
      </c>
      <c r="Q1867" s="1" t="s">
        <v>165</v>
      </c>
      <c r="R1867" s="1" t="s">
        <v>40</v>
      </c>
      <c r="S1867" s="1" t="s">
        <v>54</v>
      </c>
      <c r="T1867" s="1" t="s">
        <v>42</v>
      </c>
      <c r="U1867" s="1" t="s">
        <v>43</v>
      </c>
      <c r="V1867" s="1" t="s">
        <v>55</v>
      </c>
      <c r="W1867" s="1" t="s">
        <v>56</v>
      </c>
      <c r="X1867" s="1" t="s">
        <v>43</v>
      </c>
      <c r="Y1867" s="2" t="s">
        <v>43</v>
      </c>
      <c r="Z1867" s="1" t="s">
        <v>46</v>
      </c>
      <c r="AA1867" s="1" t="s">
        <v>69</v>
      </c>
    </row>
    <row r="1868" spans="1:27" x14ac:dyDescent="0.25">
      <c r="A1868" s="1" t="s">
        <v>1096</v>
      </c>
      <c r="B1868" s="1" t="s">
        <v>1097</v>
      </c>
      <c r="C1868" s="1" t="s">
        <v>739</v>
      </c>
      <c r="D1868" s="1" t="s">
        <v>740</v>
      </c>
      <c r="E1868" s="1" t="s">
        <v>30</v>
      </c>
      <c r="F1868" s="1" t="s">
        <v>47</v>
      </c>
      <c r="G1868" s="1" t="s">
        <v>3652</v>
      </c>
      <c r="H1868" s="1" t="s">
        <v>3653</v>
      </c>
      <c r="I1868" s="1" t="s">
        <v>7</v>
      </c>
      <c r="J1868" s="1" t="s">
        <v>3654</v>
      </c>
      <c r="K1868" s="1" t="s">
        <v>3428</v>
      </c>
      <c r="L1868" s="1" t="s">
        <v>3429</v>
      </c>
      <c r="M1868" s="1" t="s">
        <v>3402</v>
      </c>
      <c r="N1868" s="2">
        <v>100000</v>
      </c>
      <c r="O1868" s="1" t="s">
        <v>38</v>
      </c>
      <c r="P1868" s="2">
        <v>100000</v>
      </c>
      <c r="Q1868" s="1" t="s">
        <v>83</v>
      </c>
      <c r="R1868" s="1" t="s">
        <v>40</v>
      </c>
      <c r="S1868" s="1" t="s">
        <v>54</v>
      </c>
      <c r="T1868" s="1" t="s">
        <v>42</v>
      </c>
      <c r="U1868" s="1" t="s">
        <v>43</v>
      </c>
      <c r="V1868" s="1" t="s">
        <v>55</v>
      </c>
      <c r="W1868" s="1" t="s">
        <v>56</v>
      </c>
      <c r="X1868" s="1" t="s">
        <v>43</v>
      </c>
      <c r="Y1868" s="2" t="s">
        <v>43</v>
      </c>
      <c r="Z1868" s="1" t="s">
        <v>46</v>
      </c>
      <c r="AA1868" s="1" t="s">
        <v>47</v>
      </c>
    </row>
    <row r="1869" spans="1:27" x14ac:dyDescent="0.25">
      <c r="A1869" s="1" t="s">
        <v>1096</v>
      </c>
      <c r="B1869" s="1" t="s">
        <v>1097</v>
      </c>
      <c r="C1869" s="1" t="s">
        <v>739</v>
      </c>
      <c r="D1869" s="1" t="s">
        <v>740</v>
      </c>
      <c r="E1869" s="1" t="s">
        <v>30</v>
      </c>
      <c r="F1869" s="1" t="s">
        <v>47</v>
      </c>
      <c r="G1869" s="1" t="s">
        <v>3655</v>
      </c>
      <c r="H1869" s="1" t="s">
        <v>3656</v>
      </c>
      <c r="I1869" s="1" t="s">
        <v>7</v>
      </c>
      <c r="J1869" s="1" t="s">
        <v>3657</v>
      </c>
      <c r="K1869" s="1" t="s">
        <v>3523</v>
      </c>
      <c r="L1869" s="1" t="s">
        <v>3524</v>
      </c>
      <c r="M1869" s="1" t="s">
        <v>3402</v>
      </c>
      <c r="N1869" s="2">
        <v>80000</v>
      </c>
      <c r="O1869" s="1" t="s">
        <v>38</v>
      </c>
      <c r="P1869" s="2">
        <v>80000</v>
      </c>
      <c r="Q1869" s="1" t="s">
        <v>83</v>
      </c>
      <c r="R1869" s="1" t="s">
        <v>40</v>
      </c>
      <c r="S1869" s="1" t="s">
        <v>54</v>
      </c>
      <c r="T1869" s="1" t="s">
        <v>42</v>
      </c>
      <c r="U1869" s="1" t="s">
        <v>43</v>
      </c>
      <c r="V1869" s="1" t="s">
        <v>55</v>
      </c>
      <c r="W1869" s="1" t="s">
        <v>56</v>
      </c>
      <c r="X1869" s="1" t="s">
        <v>43</v>
      </c>
      <c r="Y1869" s="2" t="s">
        <v>43</v>
      </c>
      <c r="Z1869" s="1" t="s">
        <v>46</v>
      </c>
      <c r="AA1869" s="1" t="s">
        <v>47</v>
      </c>
    </row>
    <row r="1870" spans="1:27" x14ac:dyDescent="0.25">
      <c r="A1870" s="1" t="s">
        <v>1096</v>
      </c>
      <c r="B1870" s="1" t="s">
        <v>1097</v>
      </c>
      <c r="C1870" s="1" t="s">
        <v>739</v>
      </c>
      <c r="D1870" s="1" t="s">
        <v>740</v>
      </c>
      <c r="E1870" s="1" t="s">
        <v>30</v>
      </c>
      <c r="F1870" s="1" t="s">
        <v>228</v>
      </c>
      <c r="G1870" s="1" t="s">
        <v>3658</v>
      </c>
      <c r="H1870" s="1" t="s">
        <v>3659</v>
      </c>
      <c r="I1870" s="1" t="s">
        <v>7</v>
      </c>
      <c r="J1870" s="1" t="s">
        <v>3660</v>
      </c>
      <c r="K1870" s="1" t="s">
        <v>3661</v>
      </c>
      <c r="L1870" s="1" t="s">
        <v>3662</v>
      </c>
      <c r="M1870" s="1" t="s">
        <v>3402</v>
      </c>
      <c r="N1870" s="2">
        <v>137000</v>
      </c>
      <c r="O1870" s="1" t="s">
        <v>38</v>
      </c>
      <c r="P1870" s="2">
        <v>137000</v>
      </c>
      <c r="Q1870" s="1" t="s">
        <v>83</v>
      </c>
      <c r="R1870" s="1" t="s">
        <v>40</v>
      </c>
      <c r="S1870" s="1" t="s">
        <v>54</v>
      </c>
      <c r="T1870" s="1" t="s">
        <v>42</v>
      </c>
      <c r="U1870" s="1" t="s">
        <v>43</v>
      </c>
      <c r="V1870" s="1" t="s">
        <v>55</v>
      </c>
      <c r="W1870" s="1" t="s">
        <v>56</v>
      </c>
      <c r="X1870" s="1" t="s">
        <v>43</v>
      </c>
      <c r="Y1870" s="2" t="s">
        <v>43</v>
      </c>
      <c r="Z1870" s="1" t="s">
        <v>46</v>
      </c>
      <c r="AA1870" s="1" t="s">
        <v>228</v>
      </c>
    </row>
    <row r="1871" spans="1:27" x14ac:dyDescent="0.25">
      <c r="A1871" s="1" t="s">
        <v>1096</v>
      </c>
      <c r="B1871" s="1" t="s">
        <v>1097</v>
      </c>
      <c r="C1871" s="1" t="s">
        <v>739</v>
      </c>
      <c r="D1871" s="1" t="s">
        <v>740</v>
      </c>
      <c r="E1871" s="1" t="s">
        <v>30</v>
      </c>
      <c r="F1871" s="1" t="s">
        <v>265</v>
      </c>
      <c r="G1871" s="1" t="s">
        <v>3663</v>
      </c>
      <c r="H1871" s="1" t="s">
        <v>3664</v>
      </c>
      <c r="I1871" s="1" t="s">
        <v>7</v>
      </c>
      <c r="J1871" s="1" t="s">
        <v>3660</v>
      </c>
      <c r="K1871" s="1" t="s">
        <v>3428</v>
      </c>
      <c r="L1871" s="1" t="s">
        <v>3429</v>
      </c>
      <c r="M1871" s="1" t="s">
        <v>3402</v>
      </c>
      <c r="N1871" s="2">
        <v>59139.35</v>
      </c>
      <c r="O1871" s="1" t="s">
        <v>38</v>
      </c>
      <c r="P1871" s="2">
        <v>59139.35</v>
      </c>
      <c r="Q1871" s="1" t="s">
        <v>83</v>
      </c>
      <c r="R1871" s="1" t="s">
        <v>40</v>
      </c>
      <c r="S1871" s="1" t="s">
        <v>54</v>
      </c>
      <c r="T1871" s="1" t="s">
        <v>42</v>
      </c>
      <c r="U1871" s="1" t="s">
        <v>43</v>
      </c>
      <c r="V1871" s="1" t="s">
        <v>55</v>
      </c>
      <c r="W1871" s="1" t="s">
        <v>56</v>
      </c>
      <c r="X1871" s="1" t="s">
        <v>43</v>
      </c>
      <c r="Y1871" s="2" t="s">
        <v>43</v>
      </c>
      <c r="Z1871" s="1" t="s">
        <v>46</v>
      </c>
      <c r="AA1871" s="1" t="s">
        <v>265</v>
      </c>
    </row>
    <row r="1872" spans="1:27" x14ac:dyDescent="0.25">
      <c r="A1872" s="1" t="s">
        <v>1096</v>
      </c>
      <c r="B1872" s="1" t="s">
        <v>1097</v>
      </c>
      <c r="C1872" s="1" t="s">
        <v>739</v>
      </c>
      <c r="D1872" s="1" t="s">
        <v>740</v>
      </c>
      <c r="E1872" s="1" t="s">
        <v>30</v>
      </c>
      <c r="F1872" s="1" t="s">
        <v>265</v>
      </c>
      <c r="G1872" s="1" t="s">
        <v>3665</v>
      </c>
      <c r="H1872" s="1" t="s">
        <v>3666</v>
      </c>
      <c r="I1872" s="1" t="s">
        <v>7</v>
      </c>
      <c r="J1872" s="1" t="s">
        <v>3660</v>
      </c>
      <c r="K1872" s="1" t="s">
        <v>3428</v>
      </c>
      <c r="L1872" s="1" t="s">
        <v>3429</v>
      </c>
      <c r="M1872" s="1" t="s">
        <v>3402</v>
      </c>
      <c r="N1872" s="2">
        <v>144875</v>
      </c>
      <c r="O1872" s="1" t="s">
        <v>38</v>
      </c>
      <c r="P1872" s="2">
        <v>144875</v>
      </c>
      <c r="Q1872" s="1" t="s">
        <v>83</v>
      </c>
      <c r="R1872" s="1" t="s">
        <v>40</v>
      </c>
      <c r="S1872" s="1" t="s">
        <v>54</v>
      </c>
      <c r="T1872" s="1" t="s">
        <v>42</v>
      </c>
      <c r="U1872" s="1" t="s">
        <v>43</v>
      </c>
      <c r="V1872" s="1" t="s">
        <v>55</v>
      </c>
      <c r="W1872" s="1" t="s">
        <v>56</v>
      </c>
      <c r="X1872" s="1" t="s">
        <v>43</v>
      </c>
      <c r="Y1872" s="2" t="s">
        <v>43</v>
      </c>
      <c r="Z1872" s="1" t="s">
        <v>46</v>
      </c>
      <c r="AA1872" s="1" t="s">
        <v>265</v>
      </c>
    </row>
    <row r="1873" spans="1:27" x14ac:dyDescent="0.25">
      <c r="A1873" s="1" t="s">
        <v>1096</v>
      </c>
      <c r="B1873" s="1" t="s">
        <v>1097</v>
      </c>
      <c r="C1873" s="1" t="s">
        <v>739</v>
      </c>
      <c r="D1873" s="1" t="s">
        <v>740</v>
      </c>
      <c r="E1873" s="1" t="s">
        <v>30</v>
      </c>
      <c r="F1873" s="1" t="s">
        <v>265</v>
      </c>
      <c r="G1873" s="1" t="s">
        <v>3667</v>
      </c>
      <c r="H1873" s="1" t="s">
        <v>3668</v>
      </c>
      <c r="I1873" s="1" t="s">
        <v>7</v>
      </c>
      <c r="J1873" s="1" t="s">
        <v>3660</v>
      </c>
      <c r="K1873" s="1" t="s">
        <v>3428</v>
      </c>
      <c r="L1873" s="1" t="s">
        <v>3429</v>
      </c>
      <c r="M1873" s="1" t="s">
        <v>3402</v>
      </c>
      <c r="N1873" s="2">
        <v>40500</v>
      </c>
      <c r="O1873" s="1" t="s">
        <v>38</v>
      </c>
      <c r="P1873" s="2">
        <v>40500</v>
      </c>
      <c r="Q1873" s="1" t="s">
        <v>83</v>
      </c>
      <c r="R1873" s="1" t="s">
        <v>40</v>
      </c>
      <c r="S1873" s="1" t="s">
        <v>54</v>
      </c>
      <c r="T1873" s="1" t="s">
        <v>42</v>
      </c>
      <c r="U1873" s="1" t="s">
        <v>43</v>
      </c>
      <c r="V1873" s="1" t="s">
        <v>55</v>
      </c>
      <c r="W1873" s="1" t="s">
        <v>56</v>
      </c>
      <c r="X1873" s="1" t="s">
        <v>43</v>
      </c>
      <c r="Y1873" s="2" t="s">
        <v>43</v>
      </c>
      <c r="Z1873" s="1" t="s">
        <v>46</v>
      </c>
      <c r="AA1873" s="1" t="s">
        <v>265</v>
      </c>
    </row>
    <row r="1874" spans="1:27" x14ac:dyDescent="0.25">
      <c r="A1874" s="1" t="s">
        <v>1096</v>
      </c>
      <c r="B1874" s="1" t="s">
        <v>1097</v>
      </c>
      <c r="C1874" s="1" t="s">
        <v>739</v>
      </c>
      <c r="D1874" s="1" t="s">
        <v>740</v>
      </c>
      <c r="E1874" s="1" t="s">
        <v>30</v>
      </c>
      <c r="F1874" s="1" t="s">
        <v>342</v>
      </c>
      <c r="G1874" s="1" t="s">
        <v>4527</v>
      </c>
      <c r="H1874" s="1" t="s">
        <v>4528</v>
      </c>
      <c r="I1874" s="1" t="s">
        <v>7</v>
      </c>
      <c r="J1874" s="1" t="s">
        <v>4529</v>
      </c>
      <c r="K1874" s="1" t="s">
        <v>3661</v>
      </c>
      <c r="L1874" s="1" t="s">
        <v>3662</v>
      </c>
      <c r="M1874" s="1" t="s">
        <v>4296</v>
      </c>
      <c r="N1874" s="2">
        <v>190000</v>
      </c>
      <c r="O1874" s="1" t="s">
        <v>38</v>
      </c>
      <c r="P1874" s="2">
        <v>190000</v>
      </c>
      <c r="Q1874" s="1" t="s">
        <v>165</v>
      </c>
      <c r="R1874" s="1" t="s">
        <v>40</v>
      </c>
      <c r="S1874" s="1" t="s">
        <v>54</v>
      </c>
      <c r="T1874" s="1" t="s">
        <v>42</v>
      </c>
      <c r="U1874" s="1" t="s">
        <v>43</v>
      </c>
      <c r="V1874" s="1" t="s">
        <v>237</v>
      </c>
      <c r="W1874" s="1" t="s">
        <v>238</v>
      </c>
      <c r="X1874" s="1" t="s">
        <v>4530</v>
      </c>
      <c r="Y1874" s="2">
        <v>57500</v>
      </c>
      <c r="Z1874" s="1" t="s">
        <v>205</v>
      </c>
      <c r="AA1874" s="1" t="s">
        <v>265</v>
      </c>
    </row>
    <row r="1875" spans="1:27" x14ac:dyDescent="0.25">
      <c r="A1875" s="1" t="s">
        <v>1096</v>
      </c>
      <c r="B1875" s="1" t="s">
        <v>1097</v>
      </c>
      <c r="C1875" s="1" t="s">
        <v>739</v>
      </c>
      <c r="D1875" s="1" t="s">
        <v>740</v>
      </c>
      <c r="E1875" s="1" t="s">
        <v>30</v>
      </c>
      <c r="F1875" s="1" t="s">
        <v>47</v>
      </c>
      <c r="G1875" s="1" t="s">
        <v>4531</v>
      </c>
      <c r="H1875" s="1" t="s">
        <v>4532</v>
      </c>
      <c r="I1875" s="1" t="s">
        <v>7</v>
      </c>
      <c r="J1875" s="1" t="s">
        <v>4533</v>
      </c>
      <c r="K1875" s="1" t="s">
        <v>135</v>
      </c>
      <c r="L1875" s="1" t="s">
        <v>136</v>
      </c>
      <c r="M1875" s="1" t="s">
        <v>4296</v>
      </c>
      <c r="N1875" s="2">
        <v>100000</v>
      </c>
      <c r="O1875" s="1" t="s">
        <v>38</v>
      </c>
      <c r="P1875" s="2">
        <v>100000</v>
      </c>
      <c r="Q1875" s="1" t="s">
        <v>83</v>
      </c>
      <c r="R1875" s="1" t="s">
        <v>40</v>
      </c>
      <c r="S1875" s="1" t="s">
        <v>54</v>
      </c>
      <c r="T1875" s="1" t="s">
        <v>42</v>
      </c>
      <c r="U1875" s="1" t="s">
        <v>43</v>
      </c>
      <c r="V1875" s="1" t="s">
        <v>55</v>
      </c>
      <c r="W1875" s="1" t="s">
        <v>56</v>
      </c>
      <c r="X1875" s="1" t="s">
        <v>43</v>
      </c>
      <c r="Y1875" s="2" t="s">
        <v>43</v>
      </c>
      <c r="Z1875" s="1" t="s">
        <v>46</v>
      </c>
      <c r="AA1875" s="1" t="s">
        <v>47</v>
      </c>
    </row>
    <row r="1876" spans="1:27" x14ac:dyDescent="0.25">
      <c r="A1876" s="1" t="s">
        <v>1096</v>
      </c>
      <c r="B1876" s="1" t="s">
        <v>1097</v>
      </c>
      <c r="C1876" s="1" t="s">
        <v>739</v>
      </c>
      <c r="D1876" s="1" t="s">
        <v>740</v>
      </c>
      <c r="E1876" s="1" t="s">
        <v>30</v>
      </c>
      <c r="F1876" s="1" t="s">
        <v>77</v>
      </c>
      <c r="G1876" s="1" t="s">
        <v>4534</v>
      </c>
      <c r="H1876" s="1" t="s">
        <v>4535</v>
      </c>
      <c r="I1876" s="1" t="s">
        <v>7</v>
      </c>
      <c r="J1876" s="1" t="s">
        <v>4536</v>
      </c>
      <c r="K1876" s="1" t="s">
        <v>3661</v>
      </c>
      <c r="L1876" s="1" t="s">
        <v>3662</v>
      </c>
      <c r="M1876" s="1" t="s">
        <v>4296</v>
      </c>
      <c r="N1876" s="2">
        <v>92518</v>
      </c>
      <c r="O1876" s="1" t="s">
        <v>38</v>
      </c>
      <c r="P1876" s="2">
        <v>92518</v>
      </c>
      <c r="Q1876" s="1" t="s">
        <v>39</v>
      </c>
      <c r="R1876" s="1" t="s">
        <v>40</v>
      </c>
      <c r="S1876" s="1" t="s">
        <v>54</v>
      </c>
      <c r="T1876" s="1" t="s">
        <v>42</v>
      </c>
      <c r="U1876" s="1" t="s">
        <v>43</v>
      </c>
      <c r="V1876" s="1" t="s">
        <v>55</v>
      </c>
      <c r="W1876" s="1" t="s">
        <v>56</v>
      </c>
      <c r="X1876" s="1" t="s">
        <v>43</v>
      </c>
      <c r="Y1876" s="2" t="s">
        <v>43</v>
      </c>
      <c r="Z1876" s="1" t="s">
        <v>205</v>
      </c>
      <c r="AA1876" s="1" t="s">
        <v>228</v>
      </c>
    </row>
    <row r="1877" spans="1:27" x14ac:dyDescent="0.25">
      <c r="A1877" s="1" t="s">
        <v>1096</v>
      </c>
      <c r="B1877" s="1" t="s">
        <v>1097</v>
      </c>
      <c r="C1877" s="1" t="s">
        <v>739</v>
      </c>
      <c r="D1877" s="1" t="s">
        <v>740</v>
      </c>
      <c r="E1877" s="1" t="s">
        <v>30</v>
      </c>
      <c r="F1877" s="1" t="s">
        <v>77</v>
      </c>
      <c r="G1877" s="1" t="s">
        <v>4537</v>
      </c>
      <c r="H1877" s="1" t="s">
        <v>4538</v>
      </c>
      <c r="I1877" s="1" t="s">
        <v>7</v>
      </c>
      <c r="J1877" s="1" t="s">
        <v>4539</v>
      </c>
      <c r="K1877" s="1" t="s">
        <v>3661</v>
      </c>
      <c r="L1877" s="1" t="s">
        <v>3662</v>
      </c>
      <c r="M1877" s="1" t="s">
        <v>4296</v>
      </c>
      <c r="N1877" s="2">
        <v>72500</v>
      </c>
      <c r="O1877" s="1" t="s">
        <v>38</v>
      </c>
      <c r="P1877" s="2">
        <v>72500</v>
      </c>
      <c r="Q1877" s="1" t="s">
        <v>39</v>
      </c>
      <c r="R1877" s="1" t="s">
        <v>40</v>
      </c>
      <c r="S1877" s="1" t="s">
        <v>54</v>
      </c>
      <c r="T1877" s="1" t="s">
        <v>42</v>
      </c>
      <c r="U1877" s="1" t="s">
        <v>43</v>
      </c>
      <c r="V1877" s="1" t="s">
        <v>55</v>
      </c>
      <c r="W1877" s="1" t="s">
        <v>56</v>
      </c>
      <c r="X1877" s="1" t="s">
        <v>77</v>
      </c>
      <c r="Y1877" s="2">
        <v>72500</v>
      </c>
      <c r="Z1877" s="1" t="s">
        <v>205</v>
      </c>
      <c r="AA1877" s="1" t="s">
        <v>228</v>
      </c>
    </row>
    <row r="1878" spans="1:27" x14ac:dyDescent="0.25">
      <c r="A1878" s="1" t="s">
        <v>1096</v>
      </c>
      <c r="B1878" s="1" t="s">
        <v>1097</v>
      </c>
      <c r="C1878" s="1" t="s">
        <v>739</v>
      </c>
      <c r="D1878" s="1" t="s">
        <v>740</v>
      </c>
      <c r="E1878" s="1" t="s">
        <v>30</v>
      </c>
      <c r="F1878" s="1" t="s">
        <v>131</v>
      </c>
      <c r="G1878" s="1" t="s">
        <v>5371</v>
      </c>
      <c r="H1878" s="1" t="s">
        <v>5372</v>
      </c>
      <c r="I1878" s="1" t="s">
        <v>7</v>
      </c>
      <c r="J1878" s="1" t="s">
        <v>5373</v>
      </c>
      <c r="K1878" s="1" t="s">
        <v>5100</v>
      </c>
      <c r="L1878" s="1" t="s">
        <v>5101</v>
      </c>
      <c r="M1878" s="1" t="s">
        <v>5053</v>
      </c>
      <c r="N1878" s="2">
        <v>55644</v>
      </c>
      <c r="O1878" s="1" t="s">
        <v>38</v>
      </c>
      <c r="P1878" s="2">
        <v>55644</v>
      </c>
      <c r="Q1878" s="1" t="s">
        <v>39</v>
      </c>
      <c r="R1878" s="1" t="s">
        <v>40</v>
      </c>
      <c r="S1878" s="1" t="s">
        <v>54</v>
      </c>
      <c r="T1878" s="1" t="s">
        <v>42</v>
      </c>
      <c r="U1878" s="1" t="s">
        <v>43</v>
      </c>
      <c r="V1878" s="1" t="s">
        <v>55</v>
      </c>
      <c r="W1878" s="1" t="s">
        <v>56</v>
      </c>
      <c r="X1878" s="1" t="s">
        <v>43</v>
      </c>
      <c r="Y1878" s="2" t="s">
        <v>43</v>
      </c>
      <c r="Z1878" s="1" t="s">
        <v>46</v>
      </c>
      <c r="AA1878" s="1" t="s">
        <v>131</v>
      </c>
    </row>
    <row r="1879" spans="1:27" x14ac:dyDescent="0.25">
      <c r="A1879" s="1" t="s">
        <v>1096</v>
      </c>
      <c r="B1879" s="1" t="s">
        <v>1097</v>
      </c>
      <c r="C1879" s="1" t="s">
        <v>739</v>
      </c>
      <c r="D1879" s="1" t="s">
        <v>740</v>
      </c>
      <c r="E1879" s="1" t="s">
        <v>30</v>
      </c>
      <c r="F1879" s="1" t="s">
        <v>64</v>
      </c>
      <c r="G1879" s="1" t="s">
        <v>5374</v>
      </c>
      <c r="H1879" s="1" t="s">
        <v>5375</v>
      </c>
      <c r="I1879" s="1" t="s">
        <v>7</v>
      </c>
      <c r="J1879" s="1" t="s">
        <v>5376</v>
      </c>
      <c r="K1879" s="1" t="s">
        <v>5100</v>
      </c>
      <c r="L1879" s="1" t="s">
        <v>5101</v>
      </c>
      <c r="M1879" s="1" t="s">
        <v>5053</v>
      </c>
      <c r="N1879" s="2">
        <v>55644</v>
      </c>
      <c r="O1879" s="1" t="s">
        <v>38</v>
      </c>
      <c r="P1879" s="2">
        <v>55644</v>
      </c>
      <c r="Q1879" s="1" t="s">
        <v>39</v>
      </c>
      <c r="R1879" s="1" t="s">
        <v>40</v>
      </c>
      <c r="S1879" s="1" t="s">
        <v>54</v>
      </c>
      <c r="T1879" s="1" t="s">
        <v>42</v>
      </c>
      <c r="U1879" s="1" t="s">
        <v>43</v>
      </c>
      <c r="V1879" s="1" t="s">
        <v>55</v>
      </c>
      <c r="W1879" s="1" t="s">
        <v>56</v>
      </c>
      <c r="X1879" s="1" t="s">
        <v>43</v>
      </c>
      <c r="Y1879" s="2" t="s">
        <v>43</v>
      </c>
      <c r="Z1879" s="1" t="s">
        <v>46</v>
      </c>
      <c r="AA1879" s="1" t="s">
        <v>64</v>
      </c>
    </row>
    <row r="1880" spans="1:27" x14ac:dyDescent="0.25">
      <c r="A1880" s="1" t="s">
        <v>1096</v>
      </c>
      <c r="B1880" s="1" t="s">
        <v>1097</v>
      </c>
      <c r="C1880" s="1" t="s">
        <v>739</v>
      </c>
      <c r="D1880" s="1" t="s">
        <v>740</v>
      </c>
      <c r="E1880" s="1" t="s">
        <v>30</v>
      </c>
      <c r="F1880" s="1" t="s">
        <v>112</v>
      </c>
      <c r="G1880" s="1" t="s">
        <v>5377</v>
      </c>
      <c r="H1880" s="1" t="s">
        <v>5378</v>
      </c>
      <c r="I1880" s="1" t="s">
        <v>7</v>
      </c>
      <c r="J1880" s="1" t="s">
        <v>5379</v>
      </c>
      <c r="K1880" s="1" t="s">
        <v>2833</v>
      </c>
      <c r="L1880" s="1" t="s">
        <v>2834</v>
      </c>
      <c r="M1880" s="1" t="s">
        <v>5053</v>
      </c>
      <c r="N1880" s="2">
        <v>228460</v>
      </c>
      <c r="O1880" s="1" t="s">
        <v>38</v>
      </c>
      <c r="P1880" s="2">
        <v>228460</v>
      </c>
      <c r="Q1880" s="1" t="s">
        <v>83</v>
      </c>
      <c r="R1880" s="1" t="s">
        <v>40</v>
      </c>
      <c r="S1880" s="1" t="s">
        <v>54</v>
      </c>
      <c r="T1880" s="1" t="s">
        <v>42</v>
      </c>
      <c r="U1880" s="1" t="s">
        <v>43</v>
      </c>
      <c r="V1880" s="1" t="s">
        <v>55</v>
      </c>
      <c r="W1880" s="1" t="s">
        <v>56</v>
      </c>
      <c r="X1880" s="1" t="s">
        <v>43</v>
      </c>
      <c r="Y1880" s="2" t="s">
        <v>43</v>
      </c>
      <c r="Z1880" s="1" t="s">
        <v>46</v>
      </c>
      <c r="AA1880" s="1" t="s">
        <v>112</v>
      </c>
    </row>
    <row r="1881" spans="1:27" x14ac:dyDescent="0.25">
      <c r="A1881" s="1" t="s">
        <v>1326</v>
      </c>
      <c r="B1881" s="1" t="s">
        <v>1327</v>
      </c>
      <c r="C1881" s="1" t="s">
        <v>739</v>
      </c>
      <c r="D1881" s="1" t="s">
        <v>740</v>
      </c>
      <c r="E1881" s="1" t="s">
        <v>30</v>
      </c>
      <c r="F1881" s="1" t="s">
        <v>342</v>
      </c>
      <c r="G1881" s="1" t="s">
        <v>1328</v>
      </c>
      <c r="H1881" s="1" t="s">
        <v>1329</v>
      </c>
      <c r="I1881" s="1" t="s">
        <v>7</v>
      </c>
      <c r="J1881" s="1" t="s">
        <v>1330</v>
      </c>
      <c r="K1881" s="1" t="s">
        <v>181</v>
      </c>
      <c r="L1881" s="1" t="s">
        <v>182</v>
      </c>
      <c r="M1881" s="1" t="s">
        <v>37</v>
      </c>
      <c r="N1881" s="2">
        <v>50000</v>
      </c>
      <c r="O1881" s="1" t="s">
        <v>38</v>
      </c>
      <c r="P1881" s="2">
        <v>50000</v>
      </c>
      <c r="Q1881" s="1" t="s">
        <v>165</v>
      </c>
      <c r="R1881" s="1" t="s">
        <v>40</v>
      </c>
      <c r="S1881" s="1" t="s">
        <v>54</v>
      </c>
      <c r="T1881" s="1" t="s">
        <v>42</v>
      </c>
      <c r="U1881" s="1" t="s">
        <v>43</v>
      </c>
      <c r="V1881" s="1" t="s">
        <v>55</v>
      </c>
      <c r="W1881" s="1" t="s">
        <v>56</v>
      </c>
      <c r="X1881" s="1" t="s">
        <v>273</v>
      </c>
      <c r="Y1881" s="2">
        <v>49950</v>
      </c>
      <c r="Z1881" s="1" t="s">
        <v>205</v>
      </c>
      <c r="AA1881" s="1" t="s">
        <v>95</v>
      </c>
    </row>
    <row r="1882" spans="1:27" x14ac:dyDescent="0.25">
      <c r="A1882" s="1" t="s">
        <v>1326</v>
      </c>
      <c r="B1882" s="1" t="s">
        <v>1327</v>
      </c>
      <c r="C1882" s="1" t="s">
        <v>739</v>
      </c>
      <c r="D1882" s="1" t="s">
        <v>740</v>
      </c>
      <c r="E1882" s="1" t="s">
        <v>30</v>
      </c>
      <c r="F1882" s="1" t="s">
        <v>149</v>
      </c>
      <c r="G1882" s="1" t="s">
        <v>1331</v>
      </c>
      <c r="H1882" s="1" t="s">
        <v>1332</v>
      </c>
      <c r="I1882" s="1" t="s">
        <v>7</v>
      </c>
      <c r="J1882" s="1" t="s">
        <v>1333</v>
      </c>
      <c r="K1882" s="1" t="s">
        <v>52</v>
      </c>
      <c r="L1882" s="1" t="s">
        <v>53</v>
      </c>
      <c r="M1882" s="1" t="s">
        <v>37</v>
      </c>
      <c r="N1882" s="2">
        <v>213980</v>
      </c>
      <c r="O1882" s="1" t="s">
        <v>108</v>
      </c>
      <c r="P1882" s="2">
        <v>14980</v>
      </c>
      <c r="Q1882" s="1" t="s">
        <v>83</v>
      </c>
      <c r="R1882" s="1" t="s">
        <v>40</v>
      </c>
      <c r="S1882" s="1" t="s">
        <v>54</v>
      </c>
      <c r="T1882" s="1" t="s">
        <v>42</v>
      </c>
      <c r="U1882" s="1" t="s">
        <v>43</v>
      </c>
      <c r="V1882" s="1" t="s">
        <v>55</v>
      </c>
      <c r="W1882" s="1" t="s">
        <v>56</v>
      </c>
      <c r="X1882" s="1" t="s">
        <v>43</v>
      </c>
      <c r="Y1882" s="2" t="s">
        <v>43</v>
      </c>
      <c r="Z1882" s="1" t="s">
        <v>46</v>
      </c>
      <c r="AA1882" s="1" t="s">
        <v>57</v>
      </c>
    </row>
    <row r="1883" spans="1:27" x14ac:dyDescent="0.25">
      <c r="A1883" s="1" t="s">
        <v>1326</v>
      </c>
      <c r="B1883" s="1" t="s">
        <v>1327</v>
      </c>
      <c r="C1883" s="1" t="s">
        <v>739</v>
      </c>
      <c r="D1883" s="1" t="s">
        <v>740</v>
      </c>
      <c r="E1883" s="1" t="s">
        <v>30</v>
      </c>
      <c r="F1883" s="1" t="s">
        <v>149</v>
      </c>
      <c r="G1883" s="1" t="s">
        <v>1331</v>
      </c>
      <c r="H1883" s="1" t="s">
        <v>1334</v>
      </c>
      <c r="I1883" s="1" t="s">
        <v>7</v>
      </c>
      <c r="J1883" s="1" t="s">
        <v>1333</v>
      </c>
      <c r="K1883" s="1" t="s">
        <v>52</v>
      </c>
      <c r="L1883" s="1" t="s">
        <v>53</v>
      </c>
      <c r="M1883" s="1" t="s">
        <v>37</v>
      </c>
      <c r="N1883" s="2">
        <v>213980</v>
      </c>
      <c r="O1883" s="1" t="s">
        <v>108</v>
      </c>
      <c r="P1883" s="2">
        <v>140000</v>
      </c>
      <c r="Q1883" s="1" t="s">
        <v>83</v>
      </c>
      <c r="R1883" s="1" t="s">
        <v>40</v>
      </c>
      <c r="S1883" s="1" t="s">
        <v>54</v>
      </c>
      <c r="T1883" s="1" t="s">
        <v>42</v>
      </c>
      <c r="U1883" s="1" t="s">
        <v>43</v>
      </c>
      <c r="V1883" s="1" t="s">
        <v>55</v>
      </c>
      <c r="W1883" s="1" t="s">
        <v>56</v>
      </c>
      <c r="X1883" s="1" t="s">
        <v>58</v>
      </c>
      <c r="Y1883" s="2">
        <v>138000</v>
      </c>
      <c r="Z1883" s="1" t="s">
        <v>205</v>
      </c>
      <c r="AA1883" s="1" t="s">
        <v>273</v>
      </c>
    </row>
    <row r="1884" spans="1:27" x14ac:dyDescent="0.25">
      <c r="A1884" s="1" t="s">
        <v>1326</v>
      </c>
      <c r="B1884" s="1" t="s">
        <v>1327</v>
      </c>
      <c r="C1884" s="1" t="s">
        <v>739</v>
      </c>
      <c r="D1884" s="1" t="s">
        <v>740</v>
      </c>
      <c r="E1884" s="1" t="s">
        <v>30</v>
      </c>
      <c r="F1884" s="1" t="s">
        <v>149</v>
      </c>
      <c r="G1884" s="1" t="s">
        <v>1331</v>
      </c>
      <c r="H1884" s="1" t="s">
        <v>1335</v>
      </c>
      <c r="I1884" s="1" t="s">
        <v>7</v>
      </c>
      <c r="J1884" s="1" t="s">
        <v>1333</v>
      </c>
      <c r="K1884" s="1" t="s">
        <v>52</v>
      </c>
      <c r="L1884" s="1" t="s">
        <v>53</v>
      </c>
      <c r="M1884" s="1" t="s">
        <v>37</v>
      </c>
      <c r="N1884" s="2">
        <v>213980</v>
      </c>
      <c r="O1884" s="1" t="s">
        <v>108</v>
      </c>
      <c r="P1884" s="2">
        <v>59000</v>
      </c>
      <c r="Q1884" s="1" t="s">
        <v>83</v>
      </c>
      <c r="R1884" s="1" t="s">
        <v>40</v>
      </c>
      <c r="S1884" s="1" t="s">
        <v>54</v>
      </c>
      <c r="T1884" s="1" t="s">
        <v>42</v>
      </c>
      <c r="U1884" s="1" t="s">
        <v>43</v>
      </c>
      <c r="V1884" s="1" t="s">
        <v>55</v>
      </c>
      <c r="W1884" s="1" t="s">
        <v>56</v>
      </c>
      <c r="X1884" s="1" t="s">
        <v>58</v>
      </c>
      <c r="Y1884" s="2">
        <v>40000</v>
      </c>
      <c r="Z1884" s="1" t="s">
        <v>205</v>
      </c>
      <c r="AA1884" s="1" t="s">
        <v>273</v>
      </c>
    </row>
    <row r="1885" spans="1:27" x14ac:dyDescent="0.25">
      <c r="A1885" s="1" t="s">
        <v>1326</v>
      </c>
      <c r="B1885" s="1" t="s">
        <v>1327</v>
      </c>
      <c r="C1885" s="1" t="s">
        <v>739</v>
      </c>
      <c r="D1885" s="1" t="s">
        <v>740</v>
      </c>
      <c r="E1885" s="1" t="s">
        <v>30</v>
      </c>
      <c r="F1885" s="1" t="s">
        <v>112</v>
      </c>
      <c r="G1885" s="1" t="s">
        <v>1336</v>
      </c>
      <c r="H1885" s="1" t="s">
        <v>1337</v>
      </c>
      <c r="I1885" s="1" t="s">
        <v>7</v>
      </c>
      <c r="J1885" s="1" t="s">
        <v>1338</v>
      </c>
      <c r="K1885" s="1" t="s">
        <v>135</v>
      </c>
      <c r="L1885" s="1" t="s">
        <v>136</v>
      </c>
      <c r="M1885" s="1" t="s">
        <v>37</v>
      </c>
      <c r="N1885" s="2">
        <v>56000</v>
      </c>
      <c r="O1885" s="1" t="s">
        <v>38</v>
      </c>
      <c r="P1885" s="2">
        <v>56000</v>
      </c>
      <c r="Q1885" s="1" t="s">
        <v>165</v>
      </c>
      <c r="R1885" s="1" t="s">
        <v>40</v>
      </c>
      <c r="S1885" s="1" t="s">
        <v>54</v>
      </c>
      <c r="T1885" s="1" t="s">
        <v>42</v>
      </c>
      <c r="U1885" s="1" t="s">
        <v>43</v>
      </c>
      <c r="V1885" s="1" t="s">
        <v>55</v>
      </c>
      <c r="W1885" s="1" t="s">
        <v>56</v>
      </c>
      <c r="X1885" s="1" t="s">
        <v>43</v>
      </c>
      <c r="Y1885" s="2" t="s">
        <v>43</v>
      </c>
      <c r="Z1885" s="1" t="s">
        <v>46</v>
      </c>
      <c r="AA1885" s="1" t="s">
        <v>112</v>
      </c>
    </row>
    <row r="1886" spans="1:27" x14ac:dyDescent="0.25">
      <c r="A1886" s="1" t="s">
        <v>1326</v>
      </c>
      <c r="B1886" s="1" t="s">
        <v>1327</v>
      </c>
      <c r="C1886" s="1" t="s">
        <v>739</v>
      </c>
      <c r="D1886" s="1" t="s">
        <v>740</v>
      </c>
      <c r="E1886" s="1" t="s">
        <v>30</v>
      </c>
      <c r="F1886" s="1" t="s">
        <v>77</v>
      </c>
      <c r="G1886" s="1" t="s">
        <v>5487</v>
      </c>
      <c r="H1886" s="1" t="s">
        <v>5488</v>
      </c>
      <c r="I1886" s="1" t="s">
        <v>7</v>
      </c>
      <c r="J1886" s="1" t="s">
        <v>5489</v>
      </c>
      <c r="K1886" s="1" t="s">
        <v>5100</v>
      </c>
      <c r="L1886" s="1" t="s">
        <v>5101</v>
      </c>
      <c r="M1886" s="1" t="s">
        <v>5053</v>
      </c>
      <c r="N1886" s="2">
        <v>125000</v>
      </c>
      <c r="O1886" s="1" t="s">
        <v>38</v>
      </c>
      <c r="P1886" s="2">
        <v>125000</v>
      </c>
      <c r="Q1886" s="1" t="s">
        <v>83</v>
      </c>
      <c r="R1886" s="1" t="s">
        <v>40</v>
      </c>
      <c r="S1886" s="1" t="s">
        <v>54</v>
      </c>
      <c r="T1886" s="1" t="s">
        <v>42</v>
      </c>
      <c r="U1886" s="1" t="s">
        <v>43</v>
      </c>
      <c r="V1886" s="1" t="s">
        <v>55</v>
      </c>
      <c r="W1886" s="1" t="s">
        <v>56</v>
      </c>
      <c r="X1886" s="1" t="s">
        <v>43</v>
      </c>
      <c r="Y1886" s="2" t="s">
        <v>43</v>
      </c>
      <c r="Z1886" s="1" t="s">
        <v>46</v>
      </c>
      <c r="AA1886" s="1" t="s">
        <v>77</v>
      </c>
    </row>
    <row r="1887" spans="1:27" x14ac:dyDescent="0.25">
      <c r="A1887" s="1" t="s">
        <v>846</v>
      </c>
      <c r="B1887" s="1" t="s">
        <v>847</v>
      </c>
      <c r="C1887" s="1" t="s">
        <v>739</v>
      </c>
      <c r="D1887" s="1" t="s">
        <v>740</v>
      </c>
      <c r="E1887" s="1" t="s">
        <v>30</v>
      </c>
      <c r="F1887" s="1" t="s">
        <v>145</v>
      </c>
      <c r="G1887" s="1" t="s">
        <v>848</v>
      </c>
      <c r="H1887" s="1" t="s">
        <v>849</v>
      </c>
      <c r="I1887" s="1" t="s">
        <v>7</v>
      </c>
      <c r="J1887" s="1" t="s">
        <v>850</v>
      </c>
      <c r="K1887" s="1" t="s">
        <v>459</v>
      </c>
      <c r="L1887" s="1" t="s">
        <v>460</v>
      </c>
      <c r="M1887" s="1" t="s">
        <v>37</v>
      </c>
      <c r="N1887" s="2">
        <v>84000</v>
      </c>
      <c r="O1887" s="1" t="s">
        <v>38</v>
      </c>
      <c r="P1887" s="2">
        <v>84000</v>
      </c>
      <c r="Q1887" s="1" t="s">
        <v>39</v>
      </c>
      <c r="R1887" s="1" t="s">
        <v>40</v>
      </c>
      <c r="S1887" s="1" t="s">
        <v>41</v>
      </c>
      <c r="T1887" s="1" t="s">
        <v>42</v>
      </c>
      <c r="U1887" s="1" t="s">
        <v>43</v>
      </c>
      <c r="V1887" s="1" t="s">
        <v>55</v>
      </c>
      <c r="W1887" s="1" t="s">
        <v>56</v>
      </c>
      <c r="X1887" s="1" t="s">
        <v>43</v>
      </c>
      <c r="Y1887" s="2" t="s">
        <v>43</v>
      </c>
      <c r="Z1887" s="1" t="s">
        <v>46</v>
      </c>
      <c r="AA1887" s="1" t="s">
        <v>57</v>
      </c>
    </row>
    <row r="1888" spans="1:27" x14ac:dyDescent="0.25">
      <c r="A1888" s="1" t="s">
        <v>846</v>
      </c>
      <c r="B1888" s="1" t="s">
        <v>847</v>
      </c>
      <c r="C1888" s="1" t="s">
        <v>739</v>
      </c>
      <c r="D1888" s="1" t="s">
        <v>740</v>
      </c>
      <c r="E1888" s="1" t="s">
        <v>30</v>
      </c>
      <c r="F1888" s="1" t="s">
        <v>149</v>
      </c>
      <c r="G1888" s="1" t="s">
        <v>851</v>
      </c>
      <c r="H1888" s="1" t="s">
        <v>852</v>
      </c>
      <c r="I1888" s="1" t="s">
        <v>7</v>
      </c>
      <c r="J1888" s="1" t="s">
        <v>853</v>
      </c>
      <c r="K1888" s="1" t="s">
        <v>648</v>
      </c>
      <c r="L1888" s="1" t="s">
        <v>649</v>
      </c>
      <c r="M1888" s="1" t="s">
        <v>37</v>
      </c>
      <c r="N1888" s="2">
        <v>210000</v>
      </c>
      <c r="O1888" s="1" t="s">
        <v>38</v>
      </c>
      <c r="P1888" s="2">
        <v>210000</v>
      </c>
      <c r="Q1888" s="1" t="s">
        <v>165</v>
      </c>
      <c r="R1888" s="1" t="s">
        <v>40</v>
      </c>
      <c r="S1888" s="1" t="s">
        <v>41</v>
      </c>
      <c r="T1888" s="1" t="s">
        <v>42</v>
      </c>
      <c r="U1888" s="1" t="s">
        <v>43</v>
      </c>
      <c r="V1888" s="1" t="s">
        <v>44</v>
      </c>
      <c r="W1888" s="1" t="s">
        <v>45</v>
      </c>
      <c r="X1888" s="1" t="s">
        <v>43</v>
      </c>
      <c r="Y1888" s="2" t="s">
        <v>43</v>
      </c>
      <c r="Z1888" s="1" t="s">
        <v>46</v>
      </c>
      <c r="AA1888" s="1" t="s">
        <v>149</v>
      </c>
    </row>
    <row r="1889" spans="1:27" x14ac:dyDescent="0.25">
      <c r="A1889" s="1" t="s">
        <v>846</v>
      </c>
      <c r="B1889" s="1" t="s">
        <v>847</v>
      </c>
      <c r="C1889" s="1" t="s">
        <v>739</v>
      </c>
      <c r="D1889" s="1" t="s">
        <v>740</v>
      </c>
      <c r="E1889" s="1" t="s">
        <v>30</v>
      </c>
      <c r="F1889" s="1" t="s">
        <v>47</v>
      </c>
      <c r="G1889" s="1" t="s">
        <v>854</v>
      </c>
      <c r="H1889" s="1" t="s">
        <v>855</v>
      </c>
      <c r="I1889" s="1" t="s">
        <v>7</v>
      </c>
      <c r="J1889" s="1" t="s">
        <v>856</v>
      </c>
      <c r="K1889" s="1" t="s">
        <v>256</v>
      </c>
      <c r="L1889" s="1" t="s">
        <v>257</v>
      </c>
      <c r="M1889" s="1" t="s">
        <v>37</v>
      </c>
      <c r="N1889" s="2">
        <v>214000</v>
      </c>
      <c r="O1889" s="1" t="s">
        <v>38</v>
      </c>
      <c r="P1889" s="2">
        <v>214000</v>
      </c>
      <c r="Q1889" s="1" t="s">
        <v>165</v>
      </c>
      <c r="R1889" s="1" t="s">
        <v>40</v>
      </c>
      <c r="S1889" s="1" t="s">
        <v>41</v>
      </c>
      <c r="T1889" s="1" t="s">
        <v>42</v>
      </c>
      <c r="U1889" s="1" t="s">
        <v>43</v>
      </c>
      <c r="V1889" s="1" t="s">
        <v>55</v>
      </c>
      <c r="W1889" s="1" t="s">
        <v>56</v>
      </c>
      <c r="X1889" s="1" t="s">
        <v>43</v>
      </c>
      <c r="Y1889" s="2" t="s">
        <v>43</v>
      </c>
      <c r="Z1889" s="1" t="s">
        <v>46</v>
      </c>
      <c r="AA1889" s="1" t="s">
        <v>47</v>
      </c>
    </row>
    <row r="1890" spans="1:27" x14ac:dyDescent="0.25">
      <c r="A1890" s="1" t="s">
        <v>846</v>
      </c>
      <c r="B1890" s="1" t="s">
        <v>847</v>
      </c>
      <c r="C1890" s="1" t="s">
        <v>739</v>
      </c>
      <c r="D1890" s="1" t="s">
        <v>740</v>
      </c>
      <c r="E1890" s="1" t="s">
        <v>30</v>
      </c>
      <c r="F1890" s="1" t="s">
        <v>47</v>
      </c>
      <c r="G1890" s="1" t="s">
        <v>857</v>
      </c>
      <c r="H1890" s="1" t="s">
        <v>858</v>
      </c>
      <c r="I1890" s="1" t="s">
        <v>7</v>
      </c>
      <c r="J1890" s="1" t="s">
        <v>859</v>
      </c>
      <c r="K1890" s="1" t="s">
        <v>459</v>
      </c>
      <c r="L1890" s="1" t="s">
        <v>460</v>
      </c>
      <c r="M1890" s="1" t="s">
        <v>37</v>
      </c>
      <c r="N1890" s="2">
        <v>46458</v>
      </c>
      <c r="O1890" s="1" t="s">
        <v>38</v>
      </c>
      <c r="P1890" s="2">
        <v>46458</v>
      </c>
      <c r="Q1890" s="1" t="s">
        <v>39</v>
      </c>
      <c r="R1890" s="1" t="s">
        <v>40</v>
      </c>
      <c r="S1890" s="1" t="s">
        <v>54</v>
      </c>
      <c r="T1890" s="1" t="s">
        <v>42</v>
      </c>
      <c r="U1890" s="1" t="s">
        <v>43</v>
      </c>
      <c r="V1890" s="1" t="s">
        <v>55</v>
      </c>
      <c r="W1890" s="1" t="s">
        <v>56</v>
      </c>
      <c r="X1890" s="1" t="s">
        <v>43</v>
      </c>
      <c r="Y1890" s="2" t="s">
        <v>43</v>
      </c>
      <c r="Z1890" s="1" t="s">
        <v>46</v>
      </c>
      <c r="AA1890" s="1" t="s">
        <v>273</v>
      </c>
    </row>
    <row r="1891" spans="1:27" x14ac:dyDescent="0.25">
      <c r="A1891" s="1" t="s">
        <v>846</v>
      </c>
      <c r="B1891" s="1" t="s">
        <v>847</v>
      </c>
      <c r="C1891" s="1" t="s">
        <v>739</v>
      </c>
      <c r="D1891" s="1" t="s">
        <v>740</v>
      </c>
      <c r="E1891" s="1" t="s">
        <v>30</v>
      </c>
      <c r="F1891" s="1" t="s">
        <v>47</v>
      </c>
      <c r="G1891" s="1" t="s">
        <v>860</v>
      </c>
      <c r="H1891" s="1" t="s">
        <v>861</v>
      </c>
      <c r="I1891" s="1" t="s">
        <v>7</v>
      </c>
      <c r="J1891" s="1" t="s">
        <v>862</v>
      </c>
      <c r="K1891" s="1" t="s">
        <v>459</v>
      </c>
      <c r="L1891" s="1" t="s">
        <v>460</v>
      </c>
      <c r="M1891" s="1" t="s">
        <v>37</v>
      </c>
      <c r="N1891" s="2">
        <v>89776.8</v>
      </c>
      <c r="O1891" s="1" t="s">
        <v>38</v>
      </c>
      <c r="P1891" s="2">
        <v>89776.8</v>
      </c>
      <c r="Q1891" s="1" t="s">
        <v>39</v>
      </c>
      <c r="R1891" s="1" t="s">
        <v>40</v>
      </c>
      <c r="S1891" s="1" t="s">
        <v>54</v>
      </c>
      <c r="T1891" s="1" t="s">
        <v>42</v>
      </c>
      <c r="U1891" s="1" t="s">
        <v>43</v>
      </c>
      <c r="V1891" s="1" t="s">
        <v>55</v>
      </c>
      <c r="W1891" s="1" t="s">
        <v>56</v>
      </c>
      <c r="X1891" s="1" t="s">
        <v>43</v>
      </c>
      <c r="Y1891" s="2" t="s">
        <v>43</v>
      </c>
      <c r="Z1891" s="1" t="s">
        <v>46</v>
      </c>
      <c r="AA1891" s="1" t="s">
        <v>273</v>
      </c>
    </row>
    <row r="1892" spans="1:27" x14ac:dyDescent="0.25">
      <c r="A1892" s="1" t="s">
        <v>846</v>
      </c>
      <c r="B1892" s="1" t="s">
        <v>847</v>
      </c>
      <c r="C1892" s="1" t="s">
        <v>739</v>
      </c>
      <c r="D1892" s="1" t="s">
        <v>740</v>
      </c>
      <c r="E1892" s="1" t="s">
        <v>30</v>
      </c>
      <c r="F1892" s="1" t="s">
        <v>155</v>
      </c>
      <c r="G1892" s="1" t="s">
        <v>863</v>
      </c>
      <c r="H1892" s="1" t="s">
        <v>864</v>
      </c>
      <c r="I1892" s="1" t="s">
        <v>7</v>
      </c>
      <c r="J1892" s="1" t="s">
        <v>865</v>
      </c>
      <c r="K1892" s="1" t="s">
        <v>256</v>
      </c>
      <c r="L1892" s="1" t="s">
        <v>257</v>
      </c>
      <c r="M1892" s="1" t="s">
        <v>37</v>
      </c>
      <c r="N1892" s="2">
        <v>158000</v>
      </c>
      <c r="O1892" s="1" t="s">
        <v>38</v>
      </c>
      <c r="P1892" s="2">
        <v>158000</v>
      </c>
      <c r="Q1892" s="1" t="s">
        <v>165</v>
      </c>
      <c r="R1892" s="1" t="s">
        <v>40</v>
      </c>
      <c r="S1892" s="1" t="s">
        <v>54</v>
      </c>
      <c r="T1892" s="1" t="s">
        <v>42</v>
      </c>
      <c r="U1892" s="1" t="s">
        <v>43</v>
      </c>
      <c r="V1892" s="1" t="s">
        <v>55</v>
      </c>
      <c r="W1892" s="1" t="s">
        <v>56</v>
      </c>
      <c r="X1892" s="1" t="s">
        <v>43</v>
      </c>
      <c r="Y1892" s="2" t="s">
        <v>43</v>
      </c>
      <c r="Z1892" s="1" t="s">
        <v>46</v>
      </c>
      <c r="AA1892" s="1" t="s">
        <v>155</v>
      </c>
    </row>
    <row r="1893" spans="1:27" x14ac:dyDescent="0.25">
      <c r="A1893" s="1" t="s">
        <v>846</v>
      </c>
      <c r="B1893" s="1" t="s">
        <v>847</v>
      </c>
      <c r="C1893" s="1" t="s">
        <v>739</v>
      </c>
      <c r="D1893" s="1" t="s">
        <v>740</v>
      </c>
      <c r="E1893" s="1" t="s">
        <v>30</v>
      </c>
      <c r="F1893" s="1" t="s">
        <v>155</v>
      </c>
      <c r="G1893" s="1" t="s">
        <v>866</v>
      </c>
      <c r="H1893" s="1" t="s">
        <v>867</v>
      </c>
      <c r="I1893" s="1" t="s">
        <v>7</v>
      </c>
      <c r="J1893" s="1" t="s">
        <v>868</v>
      </c>
      <c r="K1893" s="1" t="s">
        <v>256</v>
      </c>
      <c r="L1893" s="1" t="s">
        <v>257</v>
      </c>
      <c r="M1893" s="1" t="s">
        <v>37</v>
      </c>
      <c r="N1893" s="2">
        <v>178000</v>
      </c>
      <c r="O1893" s="1" t="s">
        <v>38</v>
      </c>
      <c r="P1893" s="2">
        <v>178000</v>
      </c>
      <c r="Q1893" s="1" t="s">
        <v>165</v>
      </c>
      <c r="R1893" s="1" t="s">
        <v>40</v>
      </c>
      <c r="S1893" s="1" t="s">
        <v>54</v>
      </c>
      <c r="T1893" s="1" t="s">
        <v>42</v>
      </c>
      <c r="U1893" s="1" t="s">
        <v>43</v>
      </c>
      <c r="V1893" s="1" t="s">
        <v>55</v>
      </c>
      <c r="W1893" s="1" t="s">
        <v>56</v>
      </c>
      <c r="X1893" s="1" t="s">
        <v>43</v>
      </c>
      <c r="Y1893" s="2" t="s">
        <v>43</v>
      </c>
      <c r="Z1893" s="1" t="s">
        <v>46</v>
      </c>
      <c r="AA1893" s="1" t="s">
        <v>155</v>
      </c>
    </row>
    <row r="1894" spans="1:27" x14ac:dyDescent="0.25">
      <c r="A1894" s="1" t="s">
        <v>846</v>
      </c>
      <c r="B1894" s="1" t="s">
        <v>847</v>
      </c>
      <c r="C1894" s="1" t="s">
        <v>739</v>
      </c>
      <c r="D1894" s="1" t="s">
        <v>740</v>
      </c>
      <c r="E1894" s="1" t="s">
        <v>30</v>
      </c>
      <c r="F1894" s="1" t="s">
        <v>155</v>
      </c>
      <c r="G1894" s="1" t="s">
        <v>869</v>
      </c>
      <c r="H1894" s="1" t="s">
        <v>870</v>
      </c>
      <c r="I1894" s="1" t="s">
        <v>7</v>
      </c>
      <c r="J1894" s="1" t="s">
        <v>871</v>
      </c>
      <c r="K1894" s="1" t="s">
        <v>256</v>
      </c>
      <c r="L1894" s="1" t="s">
        <v>257</v>
      </c>
      <c r="M1894" s="1" t="s">
        <v>37</v>
      </c>
      <c r="N1894" s="2">
        <v>90000</v>
      </c>
      <c r="O1894" s="1" t="s">
        <v>38</v>
      </c>
      <c r="P1894" s="2">
        <v>90000</v>
      </c>
      <c r="Q1894" s="1" t="s">
        <v>165</v>
      </c>
      <c r="R1894" s="1" t="s">
        <v>40</v>
      </c>
      <c r="S1894" s="1" t="s">
        <v>54</v>
      </c>
      <c r="T1894" s="1" t="s">
        <v>42</v>
      </c>
      <c r="U1894" s="1" t="s">
        <v>43</v>
      </c>
      <c r="V1894" s="1" t="s">
        <v>55</v>
      </c>
      <c r="W1894" s="1" t="s">
        <v>56</v>
      </c>
      <c r="X1894" s="1" t="s">
        <v>43</v>
      </c>
      <c r="Y1894" s="2" t="s">
        <v>43</v>
      </c>
      <c r="Z1894" s="1" t="s">
        <v>46</v>
      </c>
      <c r="AA1894" s="1" t="s">
        <v>155</v>
      </c>
    </row>
    <row r="1895" spans="1:27" x14ac:dyDescent="0.25">
      <c r="A1895" s="1" t="s">
        <v>846</v>
      </c>
      <c r="B1895" s="1" t="s">
        <v>847</v>
      </c>
      <c r="C1895" s="1" t="s">
        <v>739</v>
      </c>
      <c r="D1895" s="1" t="s">
        <v>740</v>
      </c>
      <c r="E1895" s="1" t="s">
        <v>30</v>
      </c>
      <c r="F1895" s="1" t="s">
        <v>174</v>
      </c>
      <c r="G1895" s="1" t="s">
        <v>872</v>
      </c>
      <c r="H1895" s="1" t="s">
        <v>873</v>
      </c>
      <c r="I1895" s="1" t="s">
        <v>7</v>
      </c>
      <c r="J1895" s="1" t="s">
        <v>874</v>
      </c>
      <c r="K1895" s="1" t="s">
        <v>181</v>
      </c>
      <c r="L1895" s="1" t="s">
        <v>182</v>
      </c>
      <c r="M1895" s="1" t="s">
        <v>37</v>
      </c>
      <c r="N1895" s="2">
        <v>43800</v>
      </c>
      <c r="O1895" s="1" t="s">
        <v>38</v>
      </c>
      <c r="P1895" s="2">
        <v>43800</v>
      </c>
      <c r="Q1895" s="1" t="s">
        <v>83</v>
      </c>
      <c r="R1895" s="1" t="s">
        <v>40</v>
      </c>
      <c r="S1895" s="1" t="s">
        <v>54</v>
      </c>
      <c r="T1895" s="1" t="s">
        <v>42</v>
      </c>
      <c r="U1895" s="1" t="s">
        <v>43</v>
      </c>
      <c r="V1895" s="1" t="s">
        <v>55</v>
      </c>
      <c r="W1895" s="1" t="s">
        <v>56</v>
      </c>
      <c r="X1895" s="1" t="s">
        <v>43</v>
      </c>
      <c r="Y1895" s="2" t="s">
        <v>43</v>
      </c>
      <c r="Z1895" s="1" t="s">
        <v>46</v>
      </c>
      <c r="AA1895" s="1" t="s">
        <v>174</v>
      </c>
    </row>
    <row r="1896" spans="1:27" x14ac:dyDescent="0.25">
      <c r="A1896" s="1" t="s">
        <v>846</v>
      </c>
      <c r="B1896" s="1" t="s">
        <v>847</v>
      </c>
      <c r="C1896" s="1" t="s">
        <v>739</v>
      </c>
      <c r="D1896" s="1" t="s">
        <v>740</v>
      </c>
      <c r="E1896" s="1" t="s">
        <v>30</v>
      </c>
      <c r="F1896" s="1" t="s">
        <v>77</v>
      </c>
      <c r="G1896" s="1" t="s">
        <v>3110</v>
      </c>
      <c r="H1896" s="1" t="s">
        <v>3111</v>
      </c>
      <c r="I1896" s="1" t="s">
        <v>7</v>
      </c>
      <c r="J1896" s="1" t="s">
        <v>3112</v>
      </c>
      <c r="K1896" s="1" t="s">
        <v>232</v>
      </c>
      <c r="L1896" s="1" t="s">
        <v>233</v>
      </c>
      <c r="M1896" s="1" t="s">
        <v>3055</v>
      </c>
      <c r="N1896" s="2">
        <v>175950</v>
      </c>
      <c r="O1896" s="1" t="s">
        <v>38</v>
      </c>
      <c r="P1896" s="2">
        <v>175950</v>
      </c>
      <c r="Q1896" s="1" t="s">
        <v>83</v>
      </c>
      <c r="R1896" s="1" t="s">
        <v>40</v>
      </c>
      <c r="S1896" s="1" t="s">
        <v>54</v>
      </c>
      <c r="T1896" s="1" t="s">
        <v>42</v>
      </c>
      <c r="U1896" s="1" t="s">
        <v>43</v>
      </c>
      <c r="V1896" s="1" t="s">
        <v>55</v>
      </c>
      <c r="W1896" s="1" t="s">
        <v>56</v>
      </c>
      <c r="X1896" s="1" t="s">
        <v>43</v>
      </c>
      <c r="Y1896" s="2" t="s">
        <v>43</v>
      </c>
      <c r="Z1896" s="1" t="s">
        <v>46</v>
      </c>
      <c r="AA1896" s="1" t="s">
        <v>228</v>
      </c>
    </row>
    <row r="1897" spans="1:27" x14ac:dyDescent="0.25">
      <c r="A1897" s="1" t="s">
        <v>846</v>
      </c>
      <c r="B1897" s="1" t="s">
        <v>847</v>
      </c>
      <c r="C1897" s="1" t="s">
        <v>739</v>
      </c>
      <c r="D1897" s="1" t="s">
        <v>740</v>
      </c>
      <c r="E1897" s="1" t="s">
        <v>30</v>
      </c>
      <c r="F1897" s="1" t="s">
        <v>174</v>
      </c>
      <c r="G1897" s="1" t="s">
        <v>4444</v>
      </c>
      <c r="H1897" s="1" t="s">
        <v>4445</v>
      </c>
      <c r="I1897" s="1" t="s">
        <v>7</v>
      </c>
      <c r="J1897" s="1" t="s">
        <v>4446</v>
      </c>
      <c r="K1897" s="1" t="s">
        <v>3526</v>
      </c>
      <c r="L1897" s="1" t="s">
        <v>3527</v>
      </c>
      <c r="M1897" s="1" t="s">
        <v>4296</v>
      </c>
      <c r="N1897" s="2">
        <v>154000</v>
      </c>
      <c r="O1897" s="1" t="s">
        <v>38</v>
      </c>
      <c r="P1897" s="2">
        <v>154000</v>
      </c>
      <c r="Q1897" s="1" t="s">
        <v>39</v>
      </c>
      <c r="R1897" s="1" t="s">
        <v>40</v>
      </c>
      <c r="S1897" s="1" t="s">
        <v>54</v>
      </c>
      <c r="T1897" s="1" t="s">
        <v>42</v>
      </c>
      <c r="U1897" s="1" t="s">
        <v>43</v>
      </c>
      <c r="V1897" s="1" t="s">
        <v>55</v>
      </c>
      <c r="W1897" s="1" t="s">
        <v>56</v>
      </c>
      <c r="X1897" s="1" t="s">
        <v>43</v>
      </c>
      <c r="Y1897" s="2" t="s">
        <v>43</v>
      </c>
      <c r="Z1897" s="1" t="s">
        <v>46</v>
      </c>
      <c r="AA1897" s="1" t="s">
        <v>174</v>
      </c>
    </row>
    <row r="1898" spans="1:27" x14ac:dyDescent="0.25">
      <c r="A1898" s="1" t="s">
        <v>846</v>
      </c>
      <c r="B1898" s="1" t="s">
        <v>847</v>
      </c>
      <c r="C1898" s="1" t="s">
        <v>739</v>
      </c>
      <c r="D1898" s="1" t="s">
        <v>740</v>
      </c>
      <c r="E1898" s="1" t="s">
        <v>30</v>
      </c>
      <c r="F1898" s="1" t="s">
        <v>69</v>
      </c>
      <c r="G1898" s="1" t="s">
        <v>4447</v>
      </c>
      <c r="H1898" s="1" t="s">
        <v>4448</v>
      </c>
      <c r="I1898" s="1" t="s">
        <v>7</v>
      </c>
      <c r="J1898" s="1" t="s">
        <v>4449</v>
      </c>
      <c r="K1898" s="1" t="s">
        <v>3526</v>
      </c>
      <c r="L1898" s="1" t="s">
        <v>3527</v>
      </c>
      <c r="M1898" s="1" t="s">
        <v>4296</v>
      </c>
      <c r="N1898" s="2">
        <v>60000</v>
      </c>
      <c r="O1898" s="1" t="s">
        <v>38</v>
      </c>
      <c r="P1898" s="2">
        <v>60000</v>
      </c>
      <c r="Q1898" s="1" t="s">
        <v>39</v>
      </c>
      <c r="R1898" s="1" t="s">
        <v>40</v>
      </c>
      <c r="S1898" s="1" t="s">
        <v>54</v>
      </c>
      <c r="T1898" s="1" t="s">
        <v>42</v>
      </c>
      <c r="U1898" s="1" t="s">
        <v>43</v>
      </c>
      <c r="V1898" s="1" t="s">
        <v>55</v>
      </c>
      <c r="W1898" s="1" t="s">
        <v>56</v>
      </c>
      <c r="X1898" s="1" t="s">
        <v>43</v>
      </c>
      <c r="Y1898" s="2" t="s">
        <v>43</v>
      </c>
      <c r="Z1898" s="1" t="s">
        <v>46</v>
      </c>
      <c r="AA1898" s="1" t="s">
        <v>69</v>
      </c>
    </row>
    <row r="1899" spans="1:27" x14ac:dyDescent="0.25">
      <c r="A1899" s="1" t="s">
        <v>846</v>
      </c>
      <c r="B1899" s="1" t="s">
        <v>847</v>
      </c>
      <c r="C1899" s="1" t="s">
        <v>739</v>
      </c>
      <c r="D1899" s="1" t="s">
        <v>740</v>
      </c>
      <c r="E1899" s="1" t="s">
        <v>30</v>
      </c>
      <c r="F1899" s="1" t="s">
        <v>145</v>
      </c>
      <c r="G1899" s="1" t="s">
        <v>6055</v>
      </c>
      <c r="H1899" s="1" t="s">
        <v>6056</v>
      </c>
      <c r="I1899" s="1" t="s">
        <v>7</v>
      </c>
      <c r="J1899" s="1" t="s">
        <v>6057</v>
      </c>
      <c r="K1899" s="1" t="s">
        <v>135</v>
      </c>
      <c r="L1899" s="1" t="s">
        <v>136</v>
      </c>
      <c r="M1899" s="1" t="s">
        <v>5928</v>
      </c>
      <c r="N1899" s="2">
        <v>82350</v>
      </c>
      <c r="O1899" s="1" t="s">
        <v>38</v>
      </c>
      <c r="P1899" s="2">
        <v>82350</v>
      </c>
      <c r="Q1899" s="1" t="s">
        <v>83</v>
      </c>
      <c r="R1899" s="1" t="s">
        <v>40</v>
      </c>
      <c r="S1899" s="1" t="s">
        <v>54</v>
      </c>
      <c r="T1899" s="1" t="s">
        <v>42</v>
      </c>
      <c r="U1899" s="1" t="s">
        <v>43</v>
      </c>
      <c r="V1899" s="1" t="s">
        <v>55</v>
      </c>
      <c r="W1899" s="1" t="s">
        <v>56</v>
      </c>
      <c r="X1899" s="1" t="s">
        <v>43</v>
      </c>
      <c r="Y1899" s="2" t="s">
        <v>43</v>
      </c>
      <c r="Z1899" s="1" t="s">
        <v>46</v>
      </c>
      <c r="AA1899" s="1" t="s">
        <v>57</v>
      </c>
    </row>
    <row r="1900" spans="1:27" x14ac:dyDescent="0.25">
      <c r="A1900" s="1" t="s">
        <v>846</v>
      </c>
      <c r="B1900" s="1" t="s">
        <v>847</v>
      </c>
      <c r="C1900" s="1" t="s">
        <v>739</v>
      </c>
      <c r="D1900" s="1" t="s">
        <v>740</v>
      </c>
      <c r="E1900" s="1" t="s">
        <v>30</v>
      </c>
      <c r="F1900" s="1" t="s">
        <v>47</v>
      </c>
      <c r="G1900" s="1" t="s">
        <v>6058</v>
      </c>
      <c r="H1900" s="1" t="s">
        <v>6059</v>
      </c>
      <c r="I1900" s="1" t="s">
        <v>7</v>
      </c>
      <c r="J1900" s="1" t="s">
        <v>6060</v>
      </c>
      <c r="K1900" s="1" t="s">
        <v>256</v>
      </c>
      <c r="L1900" s="1" t="s">
        <v>257</v>
      </c>
      <c r="M1900" s="1" t="s">
        <v>5928</v>
      </c>
      <c r="N1900" s="2">
        <v>125000</v>
      </c>
      <c r="O1900" s="1" t="s">
        <v>38</v>
      </c>
      <c r="P1900" s="2">
        <v>125000</v>
      </c>
      <c r="Q1900" s="1" t="s">
        <v>165</v>
      </c>
      <c r="R1900" s="1" t="s">
        <v>40</v>
      </c>
      <c r="S1900" s="1" t="s">
        <v>54</v>
      </c>
      <c r="T1900" s="1" t="s">
        <v>42</v>
      </c>
      <c r="U1900" s="1" t="s">
        <v>43</v>
      </c>
      <c r="V1900" s="1" t="s">
        <v>55</v>
      </c>
      <c r="W1900" s="1" t="s">
        <v>56</v>
      </c>
      <c r="X1900" s="1" t="s">
        <v>43</v>
      </c>
      <c r="Y1900" s="2" t="s">
        <v>43</v>
      </c>
      <c r="Z1900" s="1" t="s">
        <v>46</v>
      </c>
      <c r="AA1900" s="1" t="s">
        <v>47</v>
      </c>
    </row>
    <row r="1901" spans="1:27" x14ac:dyDescent="0.25">
      <c r="A1901" s="1" t="s">
        <v>1945</v>
      </c>
      <c r="B1901" s="1" t="s">
        <v>1946</v>
      </c>
      <c r="C1901" s="1" t="s">
        <v>739</v>
      </c>
      <c r="D1901" s="1" t="s">
        <v>740</v>
      </c>
      <c r="E1901" s="1" t="s">
        <v>30</v>
      </c>
      <c r="F1901" s="1" t="s">
        <v>342</v>
      </c>
      <c r="G1901" s="1" t="s">
        <v>1947</v>
      </c>
      <c r="H1901" s="1" t="s">
        <v>1948</v>
      </c>
      <c r="I1901" s="1" t="s">
        <v>7</v>
      </c>
      <c r="J1901" s="1" t="s">
        <v>1949</v>
      </c>
      <c r="K1901" s="1" t="s">
        <v>52</v>
      </c>
      <c r="L1901" s="1" t="s">
        <v>53</v>
      </c>
      <c r="M1901" s="1" t="s">
        <v>37</v>
      </c>
      <c r="N1901" s="2">
        <v>49549.77</v>
      </c>
      <c r="O1901" s="1" t="s">
        <v>38</v>
      </c>
      <c r="P1901" s="2">
        <v>49549.77</v>
      </c>
      <c r="Q1901" s="1" t="s">
        <v>83</v>
      </c>
      <c r="R1901" s="1" t="s">
        <v>40</v>
      </c>
      <c r="S1901" s="1" t="s">
        <v>54</v>
      </c>
      <c r="T1901" s="1" t="s">
        <v>42</v>
      </c>
      <c r="U1901" s="1" t="s">
        <v>43</v>
      </c>
      <c r="V1901" s="1" t="s">
        <v>55</v>
      </c>
      <c r="W1901" s="1" t="s">
        <v>56</v>
      </c>
      <c r="X1901" s="1" t="s">
        <v>43</v>
      </c>
      <c r="Y1901" s="2" t="s">
        <v>43</v>
      </c>
      <c r="Z1901" s="1" t="s">
        <v>46</v>
      </c>
      <c r="AA1901" s="1" t="s">
        <v>342</v>
      </c>
    </row>
    <row r="1902" spans="1:27" x14ac:dyDescent="0.25">
      <c r="A1902" s="1" t="s">
        <v>1945</v>
      </c>
      <c r="B1902" s="1" t="s">
        <v>1946</v>
      </c>
      <c r="C1902" s="1" t="s">
        <v>739</v>
      </c>
      <c r="D1902" s="1" t="s">
        <v>740</v>
      </c>
      <c r="E1902" s="1" t="s">
        <v>30</v>
      </c>
      <c r="F1902" s="1" t="s">
        <v>58</v>
      </c>
      <c r="G1902" s="1" t="s">
        <v>1950</v>
      </c>
      <c r="H1902" s="1" t="s">
        <v>1951</v>
      </c>
      <c r="I1902" s="1" t="s">
        <v>7</v>
      </c>
      <c r="J1902" s="1" t="s">
        <v>1952</v>
      </c>
      <c r="K1902" s="1" t="s">
        <v>73</v>
      </c>
      <c r="L1902" s="1" t="s">
        <v>74</v>
      </c>
      <c r="M1902" s="1" t="s">
        <v>37</v>
      </c>
      <c r="N1902" s="2">
        <v>325000</v>
      </c>
      <c r="O1902" s="1" t="s">
        <v>108</v>
      </c>
      <c r="P1902" s="2">
        <v>195000</v>
      </c>
      <c r="Q1902" s="1" t="s">
        <v>165</v>
      </c>
      <c r="R1902" s="1" t="s">
        <v>40</v>
      </c>
      <c r="S1902" s="1" t="s">
        <v>54</v>
      </c>
      <c r="T1902" s="1" t="s">
        <v>42</v>
      </c>
      <c r="U1902" s="1" t="s">
        <v>43</v>
      </c>
      <c r="V1902" s="1" t="s">
        <v>55</v>
      </c>
      <c r="W1902" s="1" t="s">
        <v>56</v>
      </c>
      <c r="X1902" s="1" t="s">
        <v>69</v>
      </c>
      <c r="Y1902" s="2">
        <v>131995.5</v>
      </c>
      <c r="Z1902" s="1" t="s">
        <v>205</v>
      </c>
      <c r="AA1902" s="1" t="s">
        <v>77</v>
      </c>
    </row>
    <row r="1903" spans="1:27" x14ac:dyDescent="0.25">
      <c r="A1903" s="1" t="s">
        <v>1945</v>
      </c>
      <c r="B1903" s="1" t="s">
        <v>1946</v>
      </c>
      <c r="C1903" s="1" t="s">
        <v>739</v>
      </c>
      <c r="D1903" s="1" t="s">
        <v>740</v>
      </c>
      <c r="E1903" s="1" t="s">
        <v>30</v>
      </c>
      <c r="F1903" s="1" t="s">
        <v>58</v>
      </c>
      <c r="G1903" s="1" t="s">
        <v>1950</v>
      </c>
      <c r="H1903" s="1" t="s">
        <v>1953</v>
      </c>
      <c r="I1903" s="1" t="s">
        <v>7</v>
      </c>
      <c r="J1903" s="1" t="s">
        <v>1952</v>
      </c>
      <c r="K1903" s="1" t="s">
        <v>73</v>
      </c>
      <c r="L1903" s="1" t="s">
        <v>74</v>
      </c>
      <c r="M1903" s="1" t="s">
        <v>37</v>
      </c>
      <c r="N1903" s="2">
        <v>325000</v>
      </c>
      <c r="O1903" s="1" t="s">
        <v>108</v>
      </c>
      <c r="P1903" s="2">
        <v>130000</v>
      </c>
      <c r="Q1903" s="1" t="s">
        <v>165</v>
      </c>
      <c r="R1903" s="1" t="s">
        <v>40</v>
      </c>
      <c r="S1903" s="1" t="s">
        <v>54</v>
      </c>
      <c r="T1903" s="1" t="s">
        <v>42</v>
      </c>
      <c r="U1903" s="1" t="s">
        <v>43</v>
      </c>
      <c r="V1903" s="1" t="s">
        <v>55</v>
      </c>
      <c r="W1903" s="1" t="s">
        <v>56</v>
      </c>
      <c r="X1903" s="1" t="s">
        <v>69</v>
      </c>
      <c r="Y1903" s="2">
        <v>88010</v>
      </c>
      <c r="Z1903" s="1" t="s">
        <v>205</v>
      </c>
      <c r="AA1903" s="1" t="s">
        <v>77</v>
      </c>
    </row>
    <row r="1904" spans="1:27" x14ac:dyDescent="0.25">
      <c r="A1904" s="1" t="s">
        <v>1945</v>
      </c>
      <c r="B1904" s="1" t="s">
        <v>1946</v>
      </c>
      <c r="C1904" s="1" t="s">
        <v>739</v>
      </c>
      <c r="D1904" s="1" t="s">
        <v>740</v>
      </c>
      <c r="E1904" s="1" t="s">
        <v>30</v>
      </c>
      <c r="F1904" s="1" t="s">
        <v>155</v>
      </c>
      <c r="G1904" s="1" t="s">
        <v>1954</v>
      </c>
      <c r="H1904" s="1" t="s">
        <v>1955</v>
      </c>
      <c r="I1904" s="1" t="s">
        <v>7</v>
      </c>
      <c r="J1904" s="1" t="s">
        <v>1956</v>
      </c>
      <c r="K1904" s="1" t="s">
        <v>62</v>
      </c>
      <c r="L1904" s="1" t="s">
        <v>63</v>
      </c>
      <c r="M1904" s="1" t="s">
        <v>37</v>
      </c>
      <c r="N1904" s="2">
        <v>176335.5</v>
      </c>
      <c r="O1904" s="1" t="s">
        <v>38</v>
      </c>
      <c r="P1904" s="2">
        <v>176335.5</v>
      </c>
      <c r="Q1904" s="1" t="s">
        <v>83</v>
      </c>
      <c r="R1904" s="1" t="s">
        <v>40</v>
      </c>
      <c r="S1904" s="1" t="s">
        <v>54</v>
      </c>
      <c r="T1904" s="1" t="s">
        <v>42</v>
      </c>
      <c r="U1904" s="1" t="s">
        <v>43</v>
      </c>
      <c r="V1904" s="1" t="s">
        <v>55</v>
      </c>
      <c r="W1904" s="1" t="s">
        <v>56</v>
      </c>
      <c r="X1904" s="1" t="s">
        <v>95</v>
      </c>
      <c r="Y1904" s="2">
        <v>215129.31</v>
      </c>
      <c r="Z1904" s="1" t="s">
        <v>205</v>
      </c>
      <c r="AA1904" s="1" t="s">
        <v>174</v>
      </c>
    </row>
    <row r="1905" spans="1:27" x14ac:dyDescent="0.25">
      <c r="A1905" s="1" t="s">
        <v>1945</v>
      </c>
      <c r="B1905" s="1" t="s">
        <v>1946</v>
      </c>
      <c r="C1905" s="1" t="s">
        <v>739</v>
      </c>
      <c r="D1905" s="1" t="s">
        <v>740</v>
      </c>
      <c r="E1905" s="1" t="s">
        <v>30</v>
      </c>
      <c r="F1905" s="1" t="s">
        <v>69</v>
      </c>
      <c r="G1905" s="1" t="s">
        <v>1957</v>
      </c>
      <c r="H1905" s="1" t="s">
        <v>1958</v>
      </c>
      <c r="I1905" s="1" t="s">
        <v>7</v>
      </c>
      <c r="J1905" s="1" t="s">
        <v>1959</v>
      </c>
      <c r="K1905" s="1" t="s">
        <v>744</v>
      </c>
      <c r="L1905" s="1" t="s">
        <v>745</v>
      </c>
      <c r="M1905" s="1" t="s">
        <v>37</v>
      </c>
      <c r="N1905" s="2">
        <v>91980</v>
      </c>
      <c r="O1905" s="1" t="s">
        <v>38</v>
      </c>
      <c r="P1905" s="2">
        <v>91980</v>
      </c>
      <c r="Q1905" s="1" t="s">
        <v>83</v>
      </c>
      <c r="R1905" s="1" t="s">
        <v>40</v>
      </c>
      <c r="S1905" s="1" t="s">
        <v>54</v>
      </c>
      <c r="T1905" s="1" t="s">
        <v>42</v>
      </c>
      <c r="U1905" s="1" t="s">
        <v>43</v>
      </c>
      <c r="V1905" s="1" t="s">
        <v>55</v>
      </c>
      <c r="W1905" s="1" t="s">
        <v>56</v>
      </c>
      <c r="X1905" s="1" t="s">
        <v>43</v>
      </c>
      <c r="Y1905" s="2" t="s">
        <v>43</v>
      </c>
      <c r="Z1905" s="1" t="s">
        <v>46</v>
      </c>
      <c r="AA1905" s="1" t="s">
        <v>324</v>
      </c>
    </row>
    <row r="1906" spans="1:27" x14ac:dyDescent="0.25">
      <c r="A1906" s="1" t="s">
        <v>1598</v>
      </c>
      <c r="B1906" s="1" t="s">
        <v>1599</v>
      </c>
      <c r="C1906" s="1" t="s">
        <v>739</v>
      </c>
      <c r="D1906" s="1" t="s">
        <v>740</v>
      </c>
      <c r="E1906" s="1" t="s">
        <v>30</v>
      </c>
      <c r="F1906" s="1" t="s">
        <v>273</v>
      </c>
      <c r="G1906" s="1" t="s">
        <v>1600</v>
      </c>
      <c r="H1906" s="1" t="s">
        <v>1601</v>
      </c>
      <c r="I1906" s="1" t="s">
        <v>7</v>
      </c>
      <c r="J1906" s="1" t="s">
        <v>1602</v>
      </c>
      <c r="K1906" s="1" t="s">
        <v>116</v>
      </c>
      <c r="L1906" s="1" t="s">
        <v>117</v>
      </c>
      <c r="M1906" s="1" t="s">
        <v>37</v>
      </c>
      <c r="N1906" s="2">
        <v>66300</v>
      </c>
      <c r="O1906" s="1" t="s">
        <v>108</v>
      </c>
      <c r="P1906" s="2">
        <v>1300</v>
      </c>
      <c r="Q1906" s="1" t="s">
        <v>165</v>
      </c>
      <c r="R1906" s="1" t="s">
        <v>40</v>
      </c>
      <c r="S1906" s="1" t="s">
        <v>54</v>
      </c>
      <c r="T1906" s="1" t="s">
        <v>42</v>
      </c>
      <c r="U1906" s="1" t="s">
        <v>43</v>
      </c>
      <c r="V1906" s="1" t="s">
        <v>55</v>
      </c>
      <c r="W1906" s="1" t="s">
        <v>56</v>
      </c>
      <c r="X1906" s="1" t="s">
        <v>43</v>
      </c>
      <c r="Y1906" s="2" t="s">
        <v>43</v>
      </c>
      <c r="Z1906" s="1" t="s">
        <v>46</v>
      </c>
      <c r="AA1906" s="1" t="s">
        <v>273</v>
      </c>
    </row>
    <row r="1907" spans="1:27" x14ac:dyDescent="0.25">
      <c r="A1907" s="1" t="s">
        <v>1598</v>
      </c>
      <c r="B1907" s="1" t="s">
        <v>1599</v>
      </c>
      <c r="C1907" s="1" t="s">
        <v>739</v>
      </c>
      <c r="D1907" s="1" t="s">
        <v>740</v>
      </c>
      <c r="E1907" s="1" t="s">
        <v>30</v>
      </c>
      <c r="F1907" s="1" t="s">
        <v>145</v>
      </c>
      <c r="G1907" s="1" t="s">
        <v>3734</v>
      </c>
      <c r="H1907" s="1" t="s">
        <v>3735</v>
      </c>
      <c r="I1907" s="1" t="s">
        <v>7</v>
      </c>
      <c r="J1907" s="1" t="s">
        <v>3736</v>
      </c>
      <c r="K1907" s="1" t="s">
        <v>135</v>
      </c>
      <c r="L1907" s="1" t="s">
        <v>136</v>
      </c>
      <c r="M1907" s="1" t="s">
        <v>3402</v>
      </c>
      <c r="N1907" s="2">
        <v>59400</v>
      </c>
      <c r="O1907" s="1" t="s">
        <v>38</v>
      </c>
      <c r="P1907" s="2">
        <v>59400</v>
      </c>
      <c r="Q1907" s="1" t="s">
        <v>165</v>
      </c>
      <c r="R1907" s="1" t="s">
        <v>40</v>
      </c>
      <c r="S1907" s="1" t="s">
        <v>54</v>
      </c>
      <c r="T1907" s="1" t="s">
        <v>42</v>
      </c>
      <c r="U1907" s="1" t="s">
        <v>43</v>
      </c>
      <c r="V1907" s="1" t="s">
        <v>55</v>
      </c>
      <c r="W1907" s="1" t="s">
        <v>56</v>
      </c>
      <c r="X1907" s="1" t="s">
        <v>47</v>
      </c>
      <c r="Y1907" s="2">
        <v>59400</v>
      </c>
      <c r="Z1907" s="1" t="s">
        <v>205</v>
      </c>
      <c r="AA1907" s="1" t="s">
        <v>47</v>
      </c>
    </row>
    <row r="1908" spans="1:27" x14ac:dyDescent="0.25">
      <c r="A1908" s="1" t="s">
        <v>1598</v>
      </c>
      <c r="B1908" s="1" t="s">
        <v>1599</v>
      </c>
      <c r="C1908" s="1" t="s">
        <v>739</v>
      </c>
      <c r="D1908" s="1" t="s">
        <v>740</v>
      </c>
      <c r="E1908" s="1" t="s">
        <v>30</v>
      </c>
      <c r="F1908" s="1" t="s">
        <v>77</v>
      </c>
      <c r="G1908" s="1" t="s">
        <v>4578</v>
      </c>
      <c r="H1908" s="1" t="s">
        <v>4579</v>
      </c>
      <c r="I1908" s="1" t="s">
        <v>7</v>
      </c>
      <c r="J1908" s="1" t="s">
        <v>4580</v>
      </c>
      <c r="K1908" s="1" t="s">
        <v>135</v>
      </c>
      <c r="L1908" s="1" t="s">
        <v>136</v>
      </c>
      <c r="M1908" s="1" t="s">
        <v>4296</v>
      </c>
      <c r="N1908" s="2">
        <v>50000</v>
      </c>
      <c r="O1908" s="1" t="s">
        <v>38</v>
      </c>
      <c r="P1908" s="2">
        <v>50000</v>
      </c>
      <c r="Q1908" s="1" t="s">
        <v>83</v>
      </c>
      <c r="R1908" s="1" t="s">
        <v>40</v>
      </c>
      <c r="S1908" s="1" t="s">
        <v>54</v>
      </c>
      <c r="T1908" s="1" t="s">
        <v>42</v>
      </c>
      <c r="U1908" s="1" t="s">
        <v>43</v>
      </c>
      <c r="V1908" s="1" t="s">
        <v>55</v>
      </c>
      <c r="W1908" s="1" t="s">
        <v>56</v>
      </c>
      <c r="X1908" s="1" t="s">
        <v>77</v>
      </c>
      <c r="Y1908" s="2">
        <v>50000</v>
      </c>
      <c r="Z1908" s="1" t="s">
        <v>205</v>
      </c>
      <c r="AA1908" s="1" t="s">
        <v>112</v>
      </c>
    </row>
    <row r="1909" spans="1:27" x14ac:dyDescent="0.25">
      <c r="A1909" s="1" t="s">
        <v>1598</v>
      </c>
      <c r="B1909" s="1" t="s">
        <v>1599</v>
      </c>
      <c r="C1909" s="1" t="s">
        <v>739</v>
      </c>
      <c r="D1909" s="1" t="s">
        <v>740</v>
      </c>
      <c r="E1909" s="1" t="s">
        <v>30</v>
      </c>
      <c r="F1909" s="1" t="s">
        <v>273</v>
      </c>
      <c r="G1909" s="1" t="s">
        <v>1600</v>
      </c>
      <c r="H1909" s="1" t="s">
        <v>5551</v>
      </c>
      <c r="I1909" s="1" t="s">
        <v>7</v>
      </c>
      <c r="J1909" s="1" t="s">
        <v>1602</v>
      </c>
      <c r="K1909" s="1" t="s">
        <v>2833</v>
      </c>
      <c r="L1909" s="1" t="s">
        <v>2834</v>
      </c>
      <c r="M1909" s="1" t="s">
        <v>5053</v>
      </c>
      <c r="N1909" s="2">
        <v>66300</v>
      </c>
      <c r="O1909" s="1" t="s">
        <v>108</v>
      </c>
      <c r="P1909" s="2">
        <v>65000</v>
      </c>
      <c r="Q1909" s="1" t="s">
        <v>165</v>
      </c>
      <c r="R1909" s="1" t="s">
        <v>40</v>
      </c>
      <c r="S1909" s="1" t="s">
        <v>54</v>
      </c>
      <c r="T1909" s="1" t="s">
        <v>42</v>
      </c>
      <c r="U1909" s="1" t="s">
        <v>43</v>
      </c>
      <c r="V1909" s="1" t="s">
        <v>55</v>
      </c>
      <c r="W1909" s="1" t="s">
        <v>56</v>
      </c>
      <c r="X1909" s="1" t="s">
        <v>43</v>
      </c>
      <c r="Y1909" s="2" t="s">
        <v>43</v>
      </c>
      <c r="Z1909" s="1" t="s">
        <v>46</v>
      </c>
      <c r="AA1909" s="1" t="s">
        <v>273</v>
      </c>
    </row>
    <row r="1910" spans="1:27" x14ac:dyDescent="0.25">
      <c r="A1910" s="1" t="s">
        <v>2249</v>
      </c>
      <c r="B1910" s="1" t="s">
        <v>2250</v>
      </c>
      <c r="C1910" s="1" t="s">
        <v>739</v>
      </c>
      <c r="D1910" s="1" t="s">
        <v>740</v>
      </c>
      <c r="E1910" s="1" t="s">
        <v>30</v>
      </c>
      <c r="F1910" s="1" t="s">
        <v>386</v>
      </c>
      <c r="G1910" s="1" t="s">
        <v>2251</v>
      </c>
      <c r="H1910" s="1" t="s">
        <v>2252</v>
      </c>
      <c r="I1910" s="1" t="s">
        <v>7</v>
      </c>
      <c r="J1910" s="1" t="s">
        <v>2253</v>
      </c>
      <c r="K1910" s="1" t="s">
        <v>223</v>
      </c>
      <c r="L1910" s="1" t="s">
        <v>224</v>
      </c>
      <c r="M1910" s="1" t="s">
        <v>37</v>
      </c>
      <c r="N1910" s="2">
        <v>210000</v>
      </c>
      <c r="O1910" s="1" t="s">
        <v>38</v>
      </c>
      <c r="P1910" s="2">
        <v>210000</v>
      </c>
      <c r="Q1910" s="1" t="s">
        <v>165</v>
      </c>
      <c r="R1910" s="1" t="s">
        <v>40</v>
      </c>
      <c r="S1910" s="1" t="s">
        <v>54</v>
      </c>
      <c r="T1910" s="1" t="s">
        <v>42</v>
      </c>
      <c r="U1910" s="1" t="s">
        <v>43</v>
      </c>
      <c r="V1910" s="1" t="s">
        <v>55</v>
      </c>
      <c r="W1910" s="1" t="s">
        <v>56</v>
      </c>
      <c r="X1910" s="1" t="s">
        <v>43</v>
      </c>
      <c r="Y1910" s="2" t="s">
        <v>43</v>
      </c>
      <c r="Z1910" s="1" t="s">
        <v>46</v>
      </c>
      <c r="AA1910" s="1" t="s">
        <v>149</v>
      </c>
    </row>
    <row r="1911" spans="1:27" x14ac:dyDescent="0.25">
      <c r="A1911" s="1" t="s">
        <v>2249</v>
      </c>
      <c r="B1911" s="1" t="s">
        <v>2250</v>
      </c>
      <c r="C1911" s="1" t="s">
        <v>739</v>
      </c>
      <c r="D1911" s="1" t="s">
        <v>740</v>
      </c>
      <c r="E1911" s="1" t="s">
        <v>30</v>
      </c>
      <c r="F1911" s="1" t="s">
        <v>386</v>
      </c>
      <c r="G1911" s="1" t="s">
        <v>2254</v>
      </c>
      <c r="H1911" s="1" t="s">
        <v>2255</v>
      </c>
      <c r="I1911" s="1" t="s">
        <v>7</v>
      </c>
      <c r="J1911" s="1" t="s">
        <v>2256</v>
      </c>
      <c r="K1911" s="1" t="s">
        <v>62</v>
      </c>
      <c r="L1911" s="1" t="s">
        <v>63</v>
      </c>
      <c r="M1911" s="1" t="s">
        <v>37</v>
      </c>
      <c r="N1911" s="2">
        <v>123000</v>
      </c>
      <c r="O1911" s="1" t="s">
        <v>38</v>
      </c>
      <c r="P1911" s="2">
        <v>123000</v>
      </c>
      <c r="Q1911" s="1" t="s">
        <v>165</v>
      </c>
      <c r="R1911" s="1" t="s">
        <v>40</v>
      </c>
      <c r="S1911" s="1" t="s">
        <v>54</v>
      </c>
      <c r="T1911" s="1" t="s">
        <v>42</v>
      </c>
      <c r="U1911" s="1" t="s">
        <v>43</v>
      </c>
      <c r="V1911" s="1" t="s">
        <v>55</v>
      </c>
      <c r="W1911" s="1" t="s">
        <v>56</v>
      </c>
      <c r="X1911" s="1" t="s">
        <v>43</v>
      </c>
      <c r="Y1911" s="2" t="s">
        <v>43</v>
      </c>
      <c r="Z1911" s="1" t="s">
        <v>46</v>
      </c>
      <c r="AA1911" s="1" t="s">
        <v>149</v>
      </c>
    </row>
    <row r="1912" spans="1:27" x14ac:dyDescent="0.25">
      <c r="A1912" s="1" t="s">
        <v>2249</v>
      </c>
      <c r="B1912" s="1" t="s">
        <v>2250</v>
      </c>
      <c r="C1912" s="1" t="s">
        <v>739</v>
      </c>
      <c r="D1912" s="1" t="s">
        <v>740</v>
      </c>
      <c r="E1912" s="1" t="s">
        <v>30</v>
      </c>
      <c r="F1912" s="1" t="s">
        <v>64</v>
      </c>
      <c r="G1912" s="1" t="s">
        <v>2257</v>
      </c>
      <c r="H1912" s="1" t="s">
        <v>2258</v>
      </c>
      <c r="I1912" s="1" t="s">
        <v>7</v>
      </c>
      <c r="J1912" s="1" t="s">
        <v>2259</v>
      </c>
      <c r="K1912" s="1" t="s">
        <v>135</v>
      </c>
      <c r="L1912" s="1" t="s">
        <v>136</v>
      </c>
      <c r="M1912" s="1" t="s">
        <v>37</v>
      </c>
      <c r="N1912" s="2">
        <v>45000</v>
      </c>
      <c r="O1912" s="1" t="s">
        <v>108</v>
      </c>
      <c r="P1912" s="2">
        <v>43000</v>
      </c>
      <c r="Q1912" s="1" t="s">
        <v>165</v>
      </c>
      <c r="R1912" s="1" t="s">
        <v>40</v>
      </c>
      <c r="S1912" s="1" t="s">
        <v>54</v>
      </c>
      <c r="T1912" s="1" t="s">
        <v>42</v>
      </c>
      <c r="U1912" s="1" t="s">
        <v>43</v>
      </c>
      <c r="V1912" s="1" t="s">
        <v>55</v>
      </c>
      <c r="W1912" s="1" t="s">
        <v>56</v>
      </c>
      <c r="X1912" s="1" t="s">
        <v>43</v>
      </c>
      <c r="Y1912" s="2" t="s">
        <v>43</v>
      </c>
      <c r="Z1912" s="1" t="s">
        <v>46</v>
      </c>
      <c r="AA1912" s="1" t="s">
        <v>252</v>
      </c>
    </row>
    <row r="1913" spans="1:27" x14ac:dyDescent="0.25">
      <c r="A1913" s="1" t="s">
        <v>2249</v>
      </c>
      <c r="B1913" s="1" t="s">
        <v>2250</v>
      </c>
      <c r="C1913" s="1" t="s">
        <v>739</v>
      </c>
      <c r="D1913" s="1" t="s">
        <v>740</v>
      </c>
      <c r="E1913" s="1" t="s">
        <v>30</v>
      </c>
      <c r="F1913" s="1" t="s">
        <v>64</v>
      </c>
      <c r="G1913" s="1" t="s">
        <v>2257</v>
      </c>
      <c r="H1913" s="1" t="s">
        <v>2260</v>
      </c>
      <c r="I1913" s="1" t="s">
        <v>7</v>
      </c>
      <c r="J1913" s="1" t="s">
        <v>2259</v>
      </c>
      <c r="K1913" s="1" t="s">
        <v>135</v>
      </c>
      <c r="L1913" s="1" t="s">
        <v>136</v>
      </c>
      <c r="M1913" s="1" t="s">
        <v>37</v>
      </c>
      <c r="N1913" s="2">
        <v>45000</v>
      </c>
      <c r="O1913" s="1" t="s">
        <v>108</v>
      </c>
      <c r="P1913" s="2">
        <v>2000</v>
      </c>
      <c r="Q1913" s="1" t="s">
        <v>165</v>
      </c>
      <c r="R1913" s="1" t="s">
        <v>40</v>
      </c>
      <c r="S1913" s="1" t="s">
        <v>54</v>
      </c>
      <c r="T1913" s="1" t="s">
        <v>42</v>
      </c>
      <c r="U1913" s="1" t="s">
        <v>43</v>
      </c>
      <c r="V1913" s="1" t="s">
        <v>55</v>
      </c>
      <c r="W1913" s="1" t="s">
        <v>56</v>
      </c>
      <c r="X1913" s="1" t="s">
        <v>43</v>
      </c>
      <c r="Y1913" s="2" t="s">
        <v>43</v>
      </c>
      <c r="Z1913" s="1" t="s">
        <v>46</v>
      </c>
      <c r="AA1913" s="1" t="s">
        <v>252</v>
      </c>
    </row>
    <row r="1914" spans="1:27" x14ac:dyDescent="0.25">
      <c r="A1914" s="1" t="s">
        <v>2249</v>
      </c>
      <c r="B1914" s="1" t="s">
        <v>2250</v>
      </c>
      <c r="C1914" s="1" t="s">
        <v>739</v>
      </c>
      <c r="D1914" s="1" t="s">
        <v>740</v>
      </c>
      <c r="E1914" s="1" t="s">
        <v>30</v>
      </c>
      <c r="F1914" s="1" t="s">
        <v>145</v>
      </c>
      <c r="G1914" s="1" t="s">
        <v>4707</v>
      </c>
      <c r="H1914" s="1" t="s">
        <v>4708</v>
      </c>
      <c r="I1914" s="1" t="s">
        <v>7</v>
      </c>
      <c r="J1914" s="1" t="s">
        <v>4709</v>
      </c>
      <c r="K1914" s="1" t="s">
        <v>3506</v>
      </c>
      <c r="L1914" s="1" t="s">
        <v>3507</v>
      </c>
      <c r="M1914" s="1" t="s">
        <v>4296</v>
      </c>
      <c r="N1914" s="2">
        <v>155000</v>
      </c>
      <c r="O1914" s="1" t="s">
        <v>38</v>
      </c>
      <c r="P1914" s="2">
        <v>155000</v>
      </c>
      <c r="Q1914" s="1" t="s">
        <v>165</v>
      </c>
      <c r="R1914" s="1" t="s">
        <v>40</v>
      </c>
      <c r="S1914" s="1" t="s">
        <v>54</v>
      </c>
      <c r="T1914" s="1" t="s">
        <v>42</v>
      </c>
      <c r="U1914" s="1" t="s">
        <v>43</v>
      </c>
      <c r="V1914" s="1" t="s">
        <v>55</v>
      </c>
      <c r="W1914" s="1" t="s">
        <v>56</v>
      </c>
      <c r="X1914" s="1" t="s">
        <v>43</v>
      </c>
      <c r="Y1914" s="2" t="s">
        <v>43</v>
      </c>
      <c r="Z1914" s="1" t="s">
        <v>46</v>
      </c>
      <c r="AA1914" s="1" t="s">
        <v>145</v>
      </c>
    </row>
    <row r="1915" spans="1:27" x14ac:dyDescent="0.25">
      <c r="A1915" s="1" t="s">
        <v>2249</v>
      </c>
      <c r="B1915" s="1" t="s">
        <v>2250</v>
      </c>
      <c r="C1915" s="1" t="s">
        <v>739</v>
      </c>
      <c r="D1915" s="1" t="s">
        <v>740</v>
      </c>
      <c r="E1915" s="1" t="s">
        <v>30</v>
      </c>
      <c r="F1915" s="1" t="s">
        <v>386</v>
      </c>
      <c r="G1915" s="1" t="s">
        <v>6339</v>
      </c>
      <c r="H1915" s="1" t="s">
        <v>6340</v>
      </c>
      <c r="I1915" s="1" t="s">
        <v>7</v>
      </c>
      <c r="J1915" s="1" t="s">
        <v>6341</v>
      </c>
      <c r="K1915" s="1" t="s">
        <v>256</v>
      </c>
      <c r="L1915" s="1" t="s">
        <v>257</v>
      </c>
      <c r="M1915" s="1" t="s">
        <v>5928</v>
      </c>
      <c r="N1915" s="2">
        <v>198000</v>
      </c>
      <c r="O1915" s="1" t="s">
        <v>108</v>
      </c>
      <c r="P1915" s="2">
        <v>30000</v>
      </c>
      <c r="Q1915" s="1" t="s">
        <v>165</v>
      </c>
      <c r="R1915" s="1" t="s">
        <v>40</v>
      </c>
      <c r="S1915" s="1" t="s">
        <v>54</v>
      </c>
      <c r="T1915" s="1" t="s">
        <v>42</v>
      </c>
      <c r="U1915" s="1" t="s">
        <v>43</v>
      </c>
      <c r="V1915" s="1" t="s">
        <v>55</v>
      </c>
      <c r="W1915" s="1" t="s">
        <v>56</v>
      </c>
      <c r="X1915" s="1" t="s">
        <v>43</v>
      </c>
      <c r="Y1915" s="2" t="s">
        <v>43</v>
      </c>
      <c r="Z1915" s="1" t="s">
        <v>46</v>
      </c>
      <c r="AA1915" s="1" t="s">
        <v>149</v>
      </c>
    </row>
    <row r="1916" spans="1:27" x14ac:dyDescent="0.25">
      <c r="A1916" s="1" t="s">
        <v>2249</v>
      </c>
      <c r="B1916" s="1" t="s">
        <v>2250</v>
      </c>
      <c r="C1916" s="1" t="s">
        <v>739</v>
      </c>
      <c r="D1916" s="1" t="s">
        <v>740</v>
      </c>
      <c r="E1916" s="1" t="s">
        <v>30</v>
      </c>
      <c r="F1916" s="1" t="s">
        <v>386</v>
      </c>
      <c r="G1916" s="1" t="s">
        <v>6339</v>
      </c>
      <c r="H1916" s="1" t="s">
        <v>6342</v>
      </c>
      <c r="I1916" s="1" t="s">
        <v>7</v>
      </c>
      <c r="J1916" s="1" t="s">
        <v>6341</v>
      </c>
      <c r="K1916" s="1" t="s">
        <v>256</v>
      </c>
      <c r="L1916" s="1" t="s">
        <v>257</v>
      </c>
      <c r="M1916" s="1" t="s">
        <v>5928</v>
      </c>
      <c r="N1916" s="2">
        <v>198000</v>
      </c>
      <c r="O1916" s="1" t="s">
        <v>108</v>
      </c>
      <c r="P1916" s="2">
        <v>168000</v>
      </c>
      <c r="Q1916" s="1" t="s">
        <v>165</v>
      </c>
      <c r="R1916" s="1" t="s">
        <v>40</v>
      </c>
      <c r="S1916" s="1" t="s">
        <v>54</v>
      </c>
      <c r="T1916" s="1" t="s">
        <v>42</v>
      </c>
      <c r="U1916" s="1" t="s">
        <v>43</v>
      </c>
      <c r="V1916" s="1" t="s">
        <v>55</v>
      </c>
      <c r="W1916" s="1" t="s">
        <v>56</v>
      </c>
      <c r="X1916" s="1" t="s">
        <v>43</v>
      </c>
      <c r="Y1916" s="2" t="s">
        <v>43</v>
      </c>
      <c r="Z1916" s="1" t="s">
        <v>46</v>
      </c>
      <c r="AA1916" s="1" t="s">
        <v>149</v>
      </c>
    </row>
    <row r="1917" spans="1:27" x14ac:dyDescent="0.25">
      <c r="A1917" s="1" t="s">
        <v>3511</v>
      </c>
      <c r="B1917" s="1" t="s">
        <v>3512</v>
      </c>
      <c r="C1917" s="1" t="s">
        <v>739</v>
      </c>
      <c r="D1917" s="1" t="s">
        <v>740</v>
      </c>
      <c r="E1917" s="1" t="s">
        <v>30</v>
      </c>
      <c r="F1917" s="1" t="s">
        <v>155</v>
      </c>
      <c r="G1917" s="1" t="s">
        <v>3513</v>
      </c>
      <c r="H1917" s="1" t="s">
        <v>3514</v>
      </c>
      <c r="I1917" s="1" t="s">
        <v>7</v>
      </c>
      <c r="J1917" s="1" t="s">
        <v>3515</v>
      </c>
      <c r="K1917" s="1" t="s">
        <v>3406</v>
      </c>
      <c r="L1917" s="1" t="s">
        <v>3407</v>
      </c>
      <c r="M1917" s="1" t="s">
        <v>3402</v>
      </c>
      <c r="N1917" s="2">
        <v>42530</v>
      </c>
      <c r="O1917" s="1" t="s">
        <v>108</v>
      </c>
      <c r="P1917" s="2">
        <v>39480</v>
      </c>
      <c r="Q1917" s="1" t="s">
        <v>39</v>
      </c>
      <c r="R1917" s="1" t="s">
        <v>40</v>
      </c>
      <c r="S1917" s="1" t="s">
        <v>54</v>
      </c>
      <c r="T1917" s="1" t="s">
        <v>42</v>
      </c>
      <c r="U1917" s="1" t="s">
        <v>43</v>
      </c>
      <c r="V1917" s="1" t="s">
        <v>55</v>
      </c>
      <c r="W1917" s="1" t="s">
        <v>56</v>
      </c>
      <c r="X1917" s="1" t="s">
        <v>43</v>
      </c>
      <c r="Y1917" s="2" t="s">
        <v>43</v>
      </c>
      <c r="Z1917" s="1" t="s">
        <v>46</v>
      </c>
      <c r="AA1917" s="1" t="s">
        <v>64</v>
      </c>
    </row>
    <row r="1918" spans="1:27" x14ac:dyDescent="0.25">
      <c r="A1918" s="1" t="s">
        <v>3511</v>
      </c>
      <c r="B1918" s="1" t="s">
        <v>3512</v>
      </c>
      <c r="C1918" s="1" t="s">
        <v>739</v>
      </c>
      <c r="D1918" s="1" t="s">
        <v>740</v>
      </c>
      <c r="E1918" s="1" t="s">
        <v>30</v>
      </c>
      <c r="F1918" s="1" t="s">
        <v>155</v>
      </c>
      <c r="G1918" s="1" t="s">
        <v>3513</v>
      </c>
      <c r="H1918" s="1" t="s">
        <v>3516</v>
      </c>
      <c r="I1918" s="1" t="s">
        <v>7</v>
      </c>
      <c r="J1918" s="1" t="s">
        <v>3515</v>
      </c>
      <c r="K1918" s="1" t="s">
        <v>3406</v>
      </c>
      <c r="L1918" s="1" t="s">
        <v>3407</v>
      </c>
      <c r="M1918" s="1" t="s">
        <v>3402</v>
      </c>
      <c r="N1918" s="2">
        <v>42530</v>
      </c>
      <c r="O1918" s="1" t="s">
        <v>108</v>
      </c>
      <c r="P1918" s="2">
        <v>3050</v>
      </c>
      <c r="Q1918" s="1" t="s">
        <v>39</v>
      </c>
      <c r="R1918" s="1" t="s">
        <v>40</v>
      </c>
      <c r="S1918" s="1" t="s">
        <v>54</v>
      </c>
      <c r="T1918" s="1" t="s">
        <v>42</v>
      </c>
      <c r="U1918" s="1" t="s">
        <v>43</v>
      </c>
      <c r="V1918" s="1" t="s">
        <v>55</v>
      </c>
      <c r="W1918" s="1" t="s">
        <v>56</v>
      </c>
      <c r="X1918" s="1" t="s">
        <v>43</v>
      </c>
      <c r="Y1918" s="2" t="s">
        <v>43</v>
      </c>
      <c r="Z1918" s="1" t="s">
        <v>46</v>
      </c>
      <c r="AA1918" s="1" t="s">
        <v>64</v>
      </c>
    </row>
    <row r="1919" spans="1:27" x14ac:dyDescent="0.25">
      <c r="A1919" s="1" t="s">
        <v>3511</v>
      </c>
      <c r="B1919" s="1" t="s">
        <v>3512</v>
      </c>
      <c r="C1919" s="1" t="s">
        <v>739</v>
      </c>
      <c r="D1919" s="1" t="s">
        <v>740</v>
      </c>
      <c r="E1919" s="1" t="s">
        <v>30</v>
      </c>
      <c r="F1919" s="1" t="s">
        <v>76</v>
      </c>
      <c r="G1919" s="1" t="s">
        <v>3517</v>
      </c>
      <c r="H1919" s="1" t="s">
        <v>3518</v>
      </c>
      <c r="I1919" s="1" t="s">
        <v>7</v>
      </c>
      <c r="J1919" s="1" t="s">
        <v>3519</v>
      </c>
      <c r="K1919" s="1" t="s">
        <v>135</v>
      </c>
      <c r="L1919" s="1" t="s">
        <v>136</v>
      </c>
      <c r="M1919" s="1" t="s">
        <v>3402</v>
      </c>
      <c r="N1919" s="2">
        <v>150000</v>
      </c>
      <c r="O1919" s="1" t="s">
        <v>38</v>
      </c>
      <c r="P1919" s="2">
        <v>150000</v>
      </c>
      <c r="Q1919" s="1" t="s">
        <v>83</v>
      </c>
      <c r="R1919" s="1" t="s">
        <v>40</v>
      </c>
      <c r="S1919" s="1" t="s">
        <v>54</v>
      </c>
      <c r="T1919" s="1" t="s">
        <v>42</v>
      </c>
      <c r="U1919" s="1" t="s">
        <v>43</v>
      </c>
      <c r="V1919" s="1" t="s">
        <v>55</v>
      </c>
      <c r="W1919" s="1" t="s">
        <v>56</v>
      </c>
      <c r="X1919" s="1" t="s">
        <v>43</v>
      </c>
      <c r="Y1919" s="2" t="s">
        <v>43</v>
      </c>
      <c r="Z1919" s="1" t="s">
        <v>46</v>
      </c>
      <c r="AA1919" s="1" t="s">
        <v>76</v>
      </c>
    </row>
    <row r="1920" spans="1:27" x14ac:dyDescent="0.25">
      <c r="A1920" s="1" t="s">
        <v>3511</v>
      </c>
      <c r="B1920" s="1" t="s">
        <v>3512</v>
      </c>
      <c r="C1920" s="1" t="s">
        <v>739</v>
      </c>
      <c r="D1920" s="1" t="s">
        <v>740</v>
      </c>
      <c r="E1920" s="1" t="s">
        <v>30</v>
      </c>
      <c r="F1920" s="1" t="s">
        <v>252</v>
      </c>
      <c r="G1920" s="1" t="s">
        <v>3520</v>
      </c>
      <c r="H1920" s="1" t="s">
        <v>3521</v>
      </c>
      <c r="I1920" s="1" t="s">
        <v>7</v>
      </c>
      <c r="J1920" s="1" t="s">
        <v>3522</v>
      </c>
      <c r="K1920" s="1" t="s">
        <v>3523</v>
      </c>
      <c r="L1920" s="1" t="s">
        <v>3524</v>
      </c>
      <c r="M1920" s="1" t="s">
        <v>3402</v>
      </c>
      <c r="N1920" s="2">
        <v>212000</v>
      </c>
      <c r="O1920" s="1" t="s">
        <v>108</v>
      </c>
      <c r="P1920" s="2">
        <v>12000</v>
      </c>
      <c r="Q1920" s="1" t="s">
        <v>165</v>
      </c>
      <c r="R1920" s="1" t="s">
        <v>40</v>
      </c>
      <c r="S1920" s="1" t="s">
        <v>54</v>
      </c>
      <c r="T1920" s="1" t="s">
        <v>42</v>
      </c>
      <c r="U1920" s="1" t="s">
        <v>43</v>
      </c>
      <c r="V1920" s="1" t="s">
        <v>55</v>
      </c>
      <c r="W1920" s="1" t="s">
        <v>56</v>
      </c>
      <c r="X1920" s="1" t="s">
        <v>43</v>
      </c>
      <c r="Y1920" s="2" t="s">
        <v>43</v>
      </c>
      <c r="Z1920" s="1" t="s">
        <v>46</v>
      </c>
      <c r="AA1920" s="1" t="s">
        <v>252</v>
      </c>
    </row>
    <row r="1921" spans="1:27" x14ac:dyDescent="0.25">
      <c r="A1921" s="1" t="s">
        <v>3511</v>
      </c>
      <c r="B1921" s="1" t="s">
        <v>3512</v>
      </c>
      <c r="C1921" s="1" t="s">
        <v>739</v>
      </c>
      <c r="D1921" s="1" t="s">
        <v>740</v>
      </c>
      <c r="E1921" s="1" t="s">
        <v>30</v>
      </c>
      <c r="F1921" s="1" t="s">
        <v>252</v>
      </c>
      <c r="G1921" s="1" t="s">
        <v>3520</v>
      </c>
      <c r="H1921" s="1" t="s">
        <v>3525</v>
      </c>
      <c r="I1921" s="1" t="s">
        <v>7</v>
      </c>
      <c r="J1921" s="1" t="s">
        <v>3522</v>
      </c>
      <c r="K1921" s="1" t="s">
        <v>3526</v>
      </c>
      <c r="L1921" s="1" t="s">
        <v>3527</v>
      </c>
      <c r="M1921" s="1" t="s">
        <v>3402</v>
      </c>
      <c r="N1921" s="2">
        <v>212000</v>
      </c>
      <c r="O1921" s="1" t="s">
        <v>108</v>
      </c>
      <c r="P1921" s="2">
        <v>60000</v>
      </c>
      <c r="Q1921" s="1" t="s">
        <v>165</v>
      </c>
      <c r="R1921" s="1" t="s">
        <v>40</v>
      </c>
      <c r="S1921" s="1" t="s">
        <v>54</v>
      </c>
      <c r="T1921" s="1" t="s">
        <v>42</v>
      </c>
      <c r="U1921" s="1" t="s">
        <v>43</v>
      </c>
      <c r="V1921" s="1" t="s">
        <v>55</v>
      </c>
      <c r="W1921" s="1" t="s">
        <v>56</v>
      </c>
      <c r="X1921" s="1" t="s">
        <v>43</v>
      </c>
      <c r="Y1921" s="2" t="s">
        <v>43</v>
      </c>
      <c r="Z1921" s="1" t="s">
        <v>46</v>
      </c>
      <c r="AA1921" s="1" t="s">
        <v>252</v>
      </c>
    </row>
    <row r="1922" spans="1:27" x14ac:dyDescent="0.25">
      <c r="A1922" s="1" t="s">
        <v>3511</v>
      </c>
      <c r="B1922" s="1" t="s">
        <v>3512</v>
      </c>
      <c r="C1922" s="1" t="s">
        <v>739</v>
      </c>
      <c r="D1922" s="1" t="s">
        <v>740</v>
      </c>
      <c r="E1922" s="1" t="s">
        <v>30</v>
      </c>
      <c r="F1922" s="1" t="s">
        <v>252</v>
      </c>
      <c r="G1922" s="1" t="s">
        <v>3520</v>
      </c>
      <c r="H1922" s="1" t="s">
        <v>3528</v>
      </c>
      <c r="I1922" s="1" t="s">
        <v>7</v>
      </c>
      <c r="J1922" s="1" t="s">
        <v>3522</v>
      </c>
      <c r="K1922" s="1" t="s">
        <v>522</v>
      </c>
      <c r="L1922" s="1" t="s">
        <v>523</v>
      </c>
      <c r="M1922" s="1" t="s">
        <v>3402</v>
      </c>
      <c r="N1922" s="2">
        <v>212000</v>
      </c>
      <c r="O1922" s="1" t="s">
        <v>108</v>
      </c>
      <c r="P1922" s="2">
        <v>60000</v>
      </c>
      <c r="Q1922" s="1" t="s">
        <v>165</v>
      </c>
      <c r="R1922" s="1" t="s">
        <v>40</v>
      </c>
      <c r="S1922" s="1" t="s">
        <v>54</v>
      </c>
      <c r="T1922" s="1" t="s">
        <v>42</v>
      </c>
      <c r="U1922" s="1" t="s">
        <v>43</v>
      </c>
      <c r="V1922" s="1" t="s">
        <v>55</v>
      </c>
      <c r="W1922" s="1" t="s">
        <v>56</v>
      </c>
      <c r="X1922" s="1" t="s">
        <v>43</v>
      </c>
      <c r="Y1922" s="2" t="s">
        <v>43</v>
      </c>
      <c r="Z1922" s="1" t="s">
        <v>46</v>
      </c>
      <c r="AA1922" s="1" t="s">
        <v>252</v>
      </c>
    </row>
    <row r="1923" spans="1:27" x14ac:dyDescent="0.25">
      <c r="A1923" s="1" t="s">
        <v>3511</v>
      </c>
      <c r="B1923" s="1" t="s">
        <v>3512</v>
      </c>
      <c r="C1923" s="1" t="s">
        <v>739</v>
      </c>
      <c r="D1923" s="1" t="s">
        <v>740</v>
      </c>
      <c r="E1923" s="1" t="s">
        <v>30</v>
      </c>
      <c r="F1923" s="1" t="s">
        <v>252</v>
      </c>
      <c r="G1923" s="1" t="s">
        <v>3520</v>
      </c>
      <c r="H1923" s="1" t="s">
        <v>3529</v>
      </c>
      <c r="I1923" s="1" t="s">
        <v>7</v>
      </c>
      <c r="J1923" s="1" t="s">
        <v>3522</v>
      </c>
      <c r="K1923" s="1" t="s">
        <v>522</v>
      </c>
      <c r="L1923" s="1" t="s">
        <v>523</v>
      </c>
      <c r="M1923" s="1" t="s">
        <v>3402</v>
      </c>
      <c r="N1923" s="2">
        <v>212000</v>
      </c>
      <c r="O1923" s="1" t="s">
        <v>108</v>
      </c>
      <c r="P1923" s="2">
        <v>80000</v>
      </c>
      <c r="Q1923" s="1" t="s">
        <v>165</v>
      </c>
      <c r="R1923" s="1" t="s">
        <v>40</v>
      </c>
      <c r="S1923" s="1" t="s">
        <v>54</v>
      </c>
      <c r="T1923" s="1" t="s">
        <v>42</v>
      </c>
      <c r="U1923" s="1" t="s">
        <v>43</v>
      </c>
      <c r="V1923" s="1" t="s">
        <v>55</v>
      </c>
      <c r="W1923" s="1" t="s">
        <v>56</v>
      </c>
      <c r="X1923" s="1" t="s">
        <v>43</v>
      </c>
      <c r="Y1923" s="2" t="s">
        <v>43</v>
      </c>
      <c r="Z1923" s="1" t="s">
        <v>46</v>
      </c>
      <c r="AA1923" s="1" t="s">
        <v>252</v>
      </c>
    </row>
    <row r="1924" spans="1:27" x14ac:dyDescent="0.25">
      <c r="A1924" s="1" t="s">
        <v>3511</v>
      </c>
      <c r="B1924" s="1" t="s">
        <v>3512</v>
      </c>
      <c r="C1924" s="1" t="s">
        <v>739</v>
      </c>
      <c r="D1924" s="1" t="s">
        <v>740</v>
      </c>
      <c r="E1924" s="1" t="s">
        <v>30</v>
      </c>
      <c r="F1924" s="1" t="s">
        <v>112</v>
      </c>
      <c r="G1924" s="1" t="s">
        <v>4366</v>
      </c>
      <c r="H1924" s="1" t="s">
        <v>4367</v>
      </c>
      <c r="I1924" s="1" t="s">
        <v>7</v>
      </c>
      <c r="J1924" s="1" t="s">
        <v>4368</v>
      </c>
      <c r="K1924" s="1" t="s">
        <v>135</v>
      </c>
      <c r="L1924" s="1" t="s">
        <v>136</v>
      </c>
      <c r="M1924" s="1" t="s">
        <v>4296</v>
      </c>
      <c r="N1924" s="2">
        <v>44000</v>
      </c>
      <c r="O1924" s="1" t="s">
        <v>38</v>
      </c>
      <c r="P1924" s="2">
        <v>44000</v>
      </c>
      <c r="Q1924" s="1" t="s">
        <v>39</v>
      </c>
      <c r="R1924" s="1" t="s">
        <v>40</v>
      </c>
      <c r="S1924" s="1" t="s">
        <v>54</v>
      </c>
      <c r="T1924" s="1" t="s">
        <v>42</v>
      </c>
      <c r="U1924" s="1" t="s">
        <v>43</v>
      </c>
      <c r="V1924" s="1" t="s">
        <v>55</v>
      </c>
      <c r="W1924" s="1" t="s">
        <v>56</v>
      </c>
      <c r="X1924" s="1" t="s">
        <v>43</v>
      </c>
      <c r="Y1924" s="2" t="s">
        <v>43</v>
      </c>
      <c r="Z1924" s="1" t="s">
        <v>46</v>
      </c>
      <c r="AA1924" s="1" t="s">
        <v>289</v>
      </c>
    </row>
    <row r="1925" spans="1:27" x14ac:dyDescent="0.25">
      <c r="A1925" s="1" t="s">
        <v>3511</v>
      </c>
      <c r="B1925" s="1" t="s">
        <v>3512</v>
      </c>
      <c r="C1925" s="1" t="s">
        <v>739</v>
      </c>
      <c r="D1925" s="1" t="s">
        <v>740</v>
      </c>
      <c r="E1925" s="1" t="s">
        <v>30</v>
      </c>
      <c r="F1925" s="1" t="s">
        <v>64</v>
      </c>
      <c r="G1925" s="1" t="s">
        <v>6008</v>
      </c>
      <c r="H1925" s="1" t="s">
        <v>6009</v>
      </c>
      <c r="I1925" s="1" t="s">
        <v>7</v>
      </c>
      <c r="J1925" s="1" t="s">
        <v>6010</v>
      </c>
      <c r="K1925" s="1" t="s">
        <v>194</v>
      </c>
      <c r="L1925" s="1" t="s">
        <v>195</v>
      </c>
      <c r="M1925" s="1" t="s">
        <v>5928</v>
      </c>
      <c r="N1925" s="2">
        <v>213900</v>
      </c>
      <c r="O1925" s="1" t="s">
        <v>108</v>
      </c>
      <c r="P1925" s="2">
        <v>78900</v>
      </c>
      <c r="Q1925" s="1" t="s">
        <v>165</v>
      </c>
      <c r="R1925" s="1" t="s">
        <v>40</v>
      </c>
      <c r="S1925" s="1" t="s">
        <v>54</v>
      </c>
      <c r="T1925" s="1" t="s">
        <v>42</v>
      </c>
      <c r="U1925" s="1" t="s">
        <v>43</v>
      </c>
      <c r="V1925" s="1" t="s">
        <v>55</v>
      </c>
      <c r="W1925" s="1" t="s">
        <v>56</v>
      </c>
      <c r="X1925" s="1" t="s">
        <v>43</v>
      </c>
      <c r="Y1925" s="2" t="s">
        <v>43</v>
      </c>
      <c r="Z1925" s="1" t="s">
        <v>46</v>
      </c>
      <c r="AA1925" s="1" t="s">
        <v>77</v>
      </c>
    </row>
    <row r="1926" spans="1:27" x14ac:dyDescent="0.25">
      <c r="A1926" s="1" t="s">
        <v>3511</v>
      </c>
      <c r="B1926" s="1" t="s">
        <v>3512</v>
      </c>
      <c r="C1926" s="1" t="s">
        <v>739</v>
      </c>
      <c r="D1926" s="1" t="s">
        <v>740</v>
      </c>
      <c r="E1926" s="1" t="s">
        <v>30</v>
      </c>
      <c r="F1926" s="1" t="s">
        <v>64</v>
      </c>
      <c r="G1926" s="1" t="s">
        <v>6008</v>
      </c>
      <c r="H1926" s="1" t="s">
        <v>6011</v>
      </c>
      <c r="I1926" s="1" t="s">
        <v>7</v>
      </c>
      <c r="J1926" s="1" t="s">
        <v>6010</v>
      </c>
      <c r="K1926" s="1" t="s">
        <v>194</v>
      </c>
      <c r="L1926" s="1" t="s">
        <v>195</v>
      </c>
      <c r="M1926" s="1" t="s">
        <v>5928</v>
      </c>
      <c r="N1926" s="2">
        <v>213900</v>
      </c>
      <c r="O1926" s="1" t="s">
        <v>108</v>
      </c>
      <c r="P1926" s="2">
        <v>135000</v>
      </c>
      <c r="Q1926" s="1" t="s">
        <v>165</v>
      </c>
      <c r="R1926" s="1" t="s">
        <v>40</v>
      </c>
      <c r="S1926" s="1" t="s">
        <v>54</v>
      </c>
      <c r="T1926" s="1" t="s">
        <v>42</v>
      </c>
      <c r="U1926" s="1" t="s">
        <v>43</v>
      </c>
      <c r="V1926" s="1" t="s">
        <v>55</v>
      </c>
      <c r="W1926" s="1" t="s">
        <v>56</v>
      </c>
      <c r="X1926" s="1" t="s">
        <v>43</v>
      </c>
      <c r="Y1926" s="2" t="s">
        <v>43</v>
      </c>
      <c r="Z1926" s="1" t="s">
        <v>46</v>
      </c>
      <c r="AA1926" s="1" t="s">
        <v>77</v>
      </c>
    </row>
    <row r="1927" spans="1:27" x14ac:dyDescent="0.25">
      <c r="A1927" s="1" t="s">
        <v>737</v>
      </c>
      <c r="B1927" s="1" t="s">
        <v>738</v>
      </c>
      <c r="C1927" s="1" t="s">
        <v>739</v>
      </c>
      <c r="D1927" s="1" t="s">
        <v>740</v>
      </c>
      <c r="E1927" s="1" t="s">
        <v>30</v>
      </c>
      <c r="F1927" s="1" t="s">
        <v>57</v>
      </c>
      <c r="G1927" s="1" t="s">
        <v>741</v>
      </c>
      <c r="H1927" s="1" t="s">
        <v>742</v>
      </c>
      <c r="I1927" s="1" t="s">
        <v>7</v>
      </c>
      <c r="J1927" s="1" t="s">
        <v>743</v>
      </c>
      <c r="K1927" s="1" t="s">
        <v>744</v>
      </c>
      <c r="L1927" s="1" t="s">
        <v>745</v>
      </c>
      <c r="M1927" s="1" t="s">
        <v>37</v>
      </c>
      <c r="N1927" s="2">
        <v>49990</v>
      </c>
      <c r="O1927" s="1" t="s">
        <v>38</v>
      </c>
      <c r="P1927" s="2">
        <v>49990</v>
      </c>
      <c r="Q1927" s="1" t="s">
        <v>39</v>
      </c>
      <c r="R1927" s="1" t="s">
        <v>40</v>
      </c>
      <c r="S1927" s="1" t="s">
        <v>54</v>
      </c>
      <c r="T1927" s="1" t="s">
        <v>42</v>
      </c>
      <c r="U1927" s="1" t="s">
        <v>43</v>
      </c>
      <c r="V1927" s="1" t="s">
        <v>55</v>
      </c>
      <c r="W1927" s="1" t="s">
        <v>56</v>
      </c>
      <c r="X1927" s="1" t="s">
        <v>43</v>
      </c>
      <c r="Y1927" s="2" t="s">
        <v>43</v>
      </c>
      <c r="Z1927" s="1" t="s">
        <v>46</v>
      </c>
      <c r="AA1927" s="1" t="s">
        <v>155</v>
      </c>
    </row>
    <row r="1928" spans="1:27" x14ac:dyDescent="0.25">
      <c r="A1928" s="1" t="s">
        <v>737</v>
      </c>
      <c r="B1928" s="1" t="s">
        <v>738</v>
      </c>
      <c r="C1928" s="1" t="s">
        <v>739</v>
      </c>
      <c r="D1928" s="1" t="s">
        <v>740</v>
      </c>
      <c r="E1928" s="1" t="s">
        <v>30</v>
      </c>
      <c r="F1928" s="1" t="s">
        <v>58</v>
      </c>
      <c r="G1928" s="1" t="s">
        <v>746</v>
      </c>
      <c r="H1928" s="1" t="s">
        <v>747</v>
      </c>
      <c r="I1928" s="1" t="s">
        <v>7</v>
      </c>
      <c r="J1928" s="1" t="s">
        <v>748</v>
      </c>
      <c r="K1928" s="1" t="s">
        <v>546</v>
      </c>
      <c r="L1928" s="1" t="s">
        <v>547</v>
      </c>
      <c r="M1928" s="1" t="s">
        <v>37</v>
      </c>
      <c r="N1928" s="2">
        <v>95000</v>
      </c>
      <c r="O1928" s="1" t="s">
        <v>38</v>
      </c>
      <c r="P1928" s="2">
        <v>95000</v>
      </c>
      <c r="Q1928" s="1" t="s">
        <v>83</v>
      </c>
      <c r="R1928" s="1" t="s">
        <v>40</v>
      </c>
      <c r="S1928" s="1" t="s">
        <v>54</v>
      </c>
      <c r="T1928" s="1" t="s">
        <v>42</v>
      </c>
      <c r="U1928" s="1" t="s">
        <v>43</v>
      </c>
      <c r="V1928" s="1" t="s">
        <v>55</v>
      </c>
      <c r="W1928" s="1" t="s">
        <v>56</v>
      </c>
      <c r="X1928" s="1" t="s">
        <v>43</v>
      </c>
      <c r="Y1928" s="2" t="s">
        <v>43</v>
      </c>
      <c r="Z1928" s="1" t="s">
        <v>46</v>
      </c>
      <c r="AA1928" s="1" t="s">
        <v>58</v>
      </c>
    </row>
    <row r="1929" spans="1:27" x14ac:dyDescent="0.25">
      <c r="A1929" s="1" t="s">
        <v>737</v>
      </c>
      <c r="B1929" s="1" t="s">
        <v>738</v>
      </c>
      <c r="C1929" s="1" t="s">
        <v>739</v>
      </c>
      <c r="D1929" s="1" t="s">
        <v>740</v>
      </c>
      <c r="E1929" s="1" t="s">
        <v>30</v>
      </c>
      <c r="F1929" s="1" t="s">
        <v>58</v>
      </c>
      <c r="G1929" s="1" t="s">
        <v>749</v>
      </c>
      <c r="H1929" s="1" t="s">
        <v>750</v>
      </c>
      <c r="I1929" s="1" t="s">
        <v>7</v>
      </c>
      <c r="J1929" s="1" t="s">
        <v>743</v>
      </c>
      <c r="K1929" s="1" t="s">
        <v>744</v>
      </c>
      <c r="L1929" s="1" t="s">
        <v>745</v>
      </c>
      <c r="M1929" s="1" t="s">
        <v>37</v>
      </c>
      <c r="N1929" s="2">
        <v>50000</v>
      </c>
      <c r="O1929" s="1" t="s">
        <v>38</v>
      </c>
      <c r="P1929" s="2">
        <v>50000</v>
      </c>
      <c r="Q1929" s="1" t="s">
        <v>83</v>
      </c>
      <c r="R1929" s="1" t="s">
        <v>40</v>
      </c>
      <c r="S1929" s="1" t="s">
        <v>54</v>
      </c>
      <c r="T1929" s="1" t="s">
        <v>42</v>
      </c>
      <c r="U1929" s="1" t="s">
        <v>43</v>
      </c>
      <c r="V1929" s="1" t="s">
        <v>55</v>
      </c>
      <c r="W1929" s="1" t="s">
        <v>56</v>
      </c>
      <c r="X1929" s="1" t="s">
        <v>43</v>
      </c>
      <c r="Y1929" s="2" t="s">
        <v>43</v>
      </c>
      <c r="Z1929" s="1" t="s">
        <v>46</v>
      </c>
      <c r="AA1929" s="1" t="s">
        <v>58</v>
      </c>
    </row>
    <row r="1930" spans="1:27" x14ac:dyDescent="0.25">
      <c r="A1930" s="1" t="s">
        <v>737</v>
      </c>
      <c r="B1930" s="1" t="s">
        <v>738</v>
      </c>
      <c r="C1930" s="1" t="s">
        <v>739</v>
      </c>
      <c r="D1930" s="1" t="s">
        <v>740</v>
      </c>
      <c r="E1930" s="1" t="s">
        <v>30</v>
      </c>
      <c r="F1930" s="1" t="s">
        <v>155</v>
      </c>
      <c r="G1930" s="1" t="s">
        <v>751</v>
      </c>
      <c r="H1930" s="1" t="s">
        <v>752</v>
      </c>
      <c r="I1930" s="1" t="s">
        <v>7</v>
      </c>
      <c r="J1930" s="1" t="s">
        <v>753</v>
      </c>
      <c r="K1930" s="1" t="s">
        <v>754</v>
      </c>
      <c r="L1930" s="1" t="s">
        <v>755</v>
      </c>
      <c r="M1930" s="1" t="s">
        <v>37</v>
      </c>
      <c r="N1930" s="2">
        <v>210000</v>
      </c>
      <c r="O1930" s="1" t="s">
        <v>38</v>
      </c>
      <c r="P1930" s="2">
        <v>210000</v>
      </c>
      <c r="Q1930" s="1" t="s">
        <v>83</v>
      </c>
      <c r="R1930" s="1" t="s">
        <v>40</v>
      </c>
      <c r="S1930" s="1" t="s">
        <v>41</v>
      </c>
      <c r="T1930" s="1" t="s">
        <v>42</v>
      </c>
      <c r="U1930" s="1" t="s">
        <v>43</v>
      </c>
      <c r="V1930" s="1" t="s">
        <v>44</v>
      </c>
      <c r="W1930" s="1" t="s">
        <v>45</v>
      </c>
      <c r="X1930" s="1" t="s">
        <v>43</v>
      </c>
      <c r="Y1930" s="2" t="s">
        <v>43</v>
      </c>
      <c r="Z1930" s="1" t="s">
        <v>46</v>
      </c>
      <c r="AA1930" s="1" t="s">
        <v>155</v>
      </c>
    </row>
    <row r="1931" spans="1:27" x14ac:dyDescent="0.25">
      <c r="A1931" s="1" t="s">
        <v>737</v>
      </c>
      <c r="B1931" s="1" t="s">
        <v>738</v>
      </c>
      <c r="C1931" s="1" t="s">
        <v>739</v>
      </c>
      <c r="D1931" s="1" t="s">
        <v>740</v>
      </c>
      <c r="E1931" s="1" t="s">
        <v>30</v>
      </c>
      <c r="F1931" s="1" t="s">
        <v>109</v>
      </c>
      <c r="G1931" s="1" t="s">
        <v>756</v>
      </c>
      <c r="H1931" s="1" t="s">
        <v>757</v>
      </c>
      <c r="I1931" s="1" t="s">
        <v>7</v>
      </c>
      <c r="J1931" s="1" t="s">
        <v>758</v>
      </c>
      <c r="K1931" s="1" t="s">
        <v>212</v>
      </c>
      <c r="L1931" s="1" t="s">
        <v>213</v>
      </c>
      <c r="M1931" s="1" t="s">
        <v>37</v>
      </c>
      <c r="N1931" s="2">
        <v>134500</v>
      </c>
      <c r="O1931" s="1" t="s">
        <v>108</v>
      </c>
      <c r="P1931" s="2">
        <v>89667</v>
      </c>
      <c r="Q1931" s="1" t="s">
        <v>83</v>
      </c>
      <c r="R1931" s="1" t="s">
        <v>40</v>
      </c>
      <c r="S1931" s="1" t="s">
        <v>54</v>
      </c>
      <c r="T1931" s="1" t="s">
        <v>42</v>
      </c>
      <c r="U1931" s="1" t="s">
        <v>43</v>
      </c>
      <c r="V1931" s="1" t="s">
        <v>237</v>
      </c>
      <c r="W1931" s="1" t="s">
        <v>238</v>
      </c>
      <c r="X1931" s="1" t="s">
        <v>43</v>
      </c>
      <c r="Y1931" s="2" t="s">
        <v>43</v>
      </c>
      <c r="Z1931" s="1" t="s">
        <v>46</v>
      </c>
      <c r="AA1931" s="1" t="s">
        <v>109</v>
      </c>
    </row>
    <row r="1932" spans="1:27" x14ac:dyDescent="0.25">
      <c r="A1932" s="1" t="s">
        <v>737</v>
      </c>
      <c r="B1932" s="1" t="s">
        <v>738</v>
      </c>
      <c r="C1932" s="1" t="s">
        <v>739</v>
      </c>
      <c r="D1932" s="1" t="s">
        <v>740</v>
      </c>
      <c r="E1932" s="1" t="s">
        <v>30</v>
      </c>
      <c r="F1932" s="1" t="s">
        <v>109</v>
      </c>
      <c r="G1932" s="1" t="s">
        <v>756</v>
      </c>
      <c r="H1932" s="1" t="s">
        <v>759</v>
      </c>
      <c r="I1932" s="1" t="s">
        <v>7</v>
      </c>
      <c r="J1932" s="1" t="s">
        <v>758</v>
      </c>
      <c r="K1932" s="1" t="s">
        <v>212</v>
      </c>
      <c r="L1932" s="1" t="s">
        <v>213</v>
      </c>
      <c r="M1932" s="1" t="s">
        <v>37</v>
      </c>
      <c r="N1932" s="2">
        <v>134500</v>
      </c>
      <c r="O1932" s="1" t="s">
        <v>108</v>
      </c>
      <c r="P1932" s="2">
        <v>44833</v>
      </c>
      <c r="Q1932" s="1" t="s">
        <v>83</v>
      </c>
      <c r="R1932" s="1" t="s">
        <v>40</v>
      </c>
      <c r="S1932" s="1" t="s">
        <v>54</v>
      </c>
      <c r="T1932" s="1" t="s">
        <v>42</v>
      </c>
      <c r="U1932" s="1" t="s">
        <v>43</v>
      </c>
      <c r="V1932" s="1" t="s">
        <v>237</v>
      </c>
      <c r="W1932" s="1" t="s">
        <v>238</v>
      </c>
      <c r="X1932" s="1" t="s">
        <v>43</v>
      </c>
      <c r="Y1932" s="2" t="s">
        <v>43</v>
      </c>
      <c r="Z1932" s="1" t="s">
        <v>46</v>
      </c>
      <c r="AA1932" s="1" t="s">
        <v>109</v>
      </c>
    </row>
    <row r="1933" spans="1:27" x14ac:dyDescent="0.25">
      <c r="A1933" s="1" t="s">
        <v>737</v>
      </c>
      <c r="B1933" s="1" t="s">
        <v>738</v>
      </c>
      <c r="C1933" s="1" t="s">
        <v>739</v>
      </c>
      <c r="D1933" s="1" t="s">
        <v>740</v>
      </c>
      <c r="E1933" s="1" t="s">
        <v>30</v>
      </c>
      <c r="F1933" s="1" t="s">
        <v>109</v>
      </c>
      <c r="G1933" s="1" t="s">
        <v>760</v>
      </c>
      <c r="H1933" s="1" t="s">
        <v>761</v>
      </c>
      <c r="I1933" s="1" t="s">
        <v>7</v>
      </c>
      <c r="J1933" s="1" t="s">
        <v>762</v>
      </c>
      <c r="K1933" s="1" t="s">
        <v>127</v>
      </c>
      <c r="L1933" s="1" t="s">
        <v>128</v>
      </c>
      <c r="M1933" s="1" t="s">
        <v>37</v>
      </c>
      <c r="N1933" s="2">
        <v>180000</v>
      </c>
      <c r="O1933" s="1" t="s">
        <v>38</v>
      </c>
      <c r="P1933" s="2">
        <v>180000</v>
      </c>
      <c r="Q1933" s="1" t="s">
        <v>83</v>
      </c>
      <c r="R1933" s="1" t="s">
        <v>40</v>
      </c>
      <c r="S1933" s="1" t="s">
        <v>54</v>
      </c>
      <c r="T1933" s="1" t="s">
        <v>42</v>
      </c>
      <c r="U1933" s="1" t="s">
        <v>43</v>
      </c>
      <c r="V1933" s="1" t="s">
        <v>55</v>
      </c>
      <c r="W1933" s="1" t="s">
        <v>56</v>
      </c>
      <c r="X1933" s="1" t="s">
        <v>43</v>
      </c>
      <c r="Y1933" s="2" t="s">
        <v>43</v>
      </c>
      <c r="Z1933" s="1" t="s">
        <v>46</v>
      </c>
      <c r="AA1933" s="1" t="s">
        <v>109</v>
      </c>
    </row>
    <row r="1934" spans="1:27" x14ac:dyDescent="0.25">
      <c r="A1934" s="1" t="s">
        <v>737</v>
      </c>
      <c r="B1934" s="1" t="s">
        <v>738</v>
      </c>
      <c r="C1934" s="1" t="s">
        <v>739</v>
      </c>
      <c r="D1934" s="1" t="s">
        <v>740</v>
      </c>
      <c r="E1934" s="1" t="s">
        <v>30</v>
      </c>
      <c r="F1934" s="1" t="s">
        <v>228</v>
      </c>
      <c r="G1934" s="1" t="s">
        <v>4425</v>
      </c>
      <c r="H1934" s="1" t="s">
        <v>4426</v>
      </c>
      <c r="I1934" s="1" t="s">
        <v>7</v>
      </c>
      <c r="J1934" s="1" t="s">
        <v>4427</v>
      </c>
      <c r="K1934" s="1" t="s">
        <v>4428</v>
      </c>
      <c r="L1934" s="1" t="s">
        <v>4429</v>
      </c>
      <c r="M1934" s="1" t="s">
        <v>4296</v>
      </c>
      <c r="N1934" s="2">
        <v>66000</v>
      </c>
      <c r="O1934" s="1" t="s">
        <v>38</v>
      </c>
      <c r="P1934" s="2">
        <v>66000</v>
      </c>
      <c r="Q1934" s="1" t="s">
        <v>39</v>
      </c>
      <c r="R1934" s="1" t="s">
        <v>40</v>
      </c>
      <c r="S1934" s="1" t="s">
        <v>54</v>
      </c>
      <c r="T1934" s="1" t="s">
        <v>42</v>
      </c>
      <c r="U1934" s="1" t="s">
        <v>43</v>
      </c>
      <c r="V1934" s="1" t="s">
        <v>237</v>
      </c>
      <c r="W1934" s="1" t="s">
        <v>238</v>
      </c>
      <c r="X1934" s="1" t="s">
        <v>43</v>
      </c>
      <c r="Y1934" s="2" t="s">
        <v>43</v>
      </c>
      <c r="Z1934" s="1" t="s">
        <v>46</v>
      </c>
      <c r="AA1934" s="1" t="s">
        <v>228</v>
      </c>
    </row>
    <row r="1935" spans="1:27" x14ac:dyDescent="0.25">
      <c r="A1935" s="1" t="s">
        <v>737</v>
      </c>
      <c r="B1935" s="1" t="s">
        <v>738</v>
      </c>
      <c r="C1935" s="1" t="s">
        <v>739</v>
      </c>
      <c r="D1935" s="1" t="s">
        <v>740</v>
      </c>
      <c r="E1935" s="1" t="s">
        <v>30</v>
      </c>
      <c r="F1935" s="1" t="s">
        <v>273</v>
      </c>
      <c r="G1935" s="1" t="s">
        <v>5277</v>
      </c>
      <c r="H1935" s="1" t="s">
        <v>5278</v>
      </c>
      <c r="I1935" s="1" t="s">
        <v>7</v>
      </c>
      <c r="J1935" s="1" t="s">
        <v>5279</v>
      </c>
      <c r="K1935" s="1" t="s">
        <v>5280</v>
      </c>
      <c r="L1935" s="1" t="s">
        <v>5281</v>
      </c>
      <c r="M1935" s="1" t="s">
        <v>5053</v>
      </c>
      <c r="N1935" s="2">
        <v>70000</v>
      </c>
      <c r="O1935" s="1" t="s">
        <v>38</v>
      </c>
      <c r="P1935" s="2">
        <v>70000</v>
      </c>
      <c r="Q1935" s="1" t="s">
        <v>165</v>
      </c>
      <c r="R1935" s="1" t="s">
        <v>40</v>
      </c>
      <c r="S1935" s="1" t="s">
        <v>54</v>
      </c>
      <c r="T1935" s="1" t="s">
        <v>42</v>
      </c>
      <c r="U1935" s="1" t="s">
        <v>43</v>
      </c>
      <c r="V1935" s="1" t="s">
        <v>55</v>
      </c>
      <c r="W1935" s="1" t="s">
        <v>56</v>
      </c>
      <c r="X1935" s="1" t="s">
        <v>43</v>
      </c>
      <c r="Y1935" s="2" t="s">
        <v>43</v>
      </c>
      <c r="Z1935" s="1" t="s">
        <v>46</v>
      </c>
      <c r="AA1935" s="1" t="s">
        <v>77</v>
      </c>
    </row>
    <row r="1936" spans="1:27" x14ac:dyDescent="0.25">
      <c r="A1936" s="1" t="s">
        <v>737</v>
      </c>
      <c r="B1936" s="1" t="s">
        <v>738</v>
      </c>
      <c r="C1936" s="1" t="s">
        <v>739</v>
      </c>
      <c r="D1936" s="1" t="s">
        <v>740</v>
      </c>
      <c r="E1936" s="1" t="s">
        <v>30</v>
      </c>
      <c r="F1936" s="1" t="s">
        <v>95</v>
      </c>
      <c r="G1936" s="1" t="s">
        <v>5282</v>
      </c>
      <c r="H1936" s="1" t="s">
        <v>5283</v>
      </c>
      <c r="I1936" s="1" t="s">
        <v>7</v>
      </c>
      <c r="J1936" s="1" t="s">
        <v>5284</v>
      </c>
      <c r="K1936" s="1" t="s">
        <v>5100</v>
      </c>
      <c r="L1936" s="1" t="s">
        <v>5101</v>
      </c>
      <c r="M1936" s="1" t="s">
        <v>5053</v>
      </c>
      <c r="N1936" s="2">
        <v>107000</v>
      </c>
      <c r="O1936" s="1" t="s">
        <v>38</v>
      </c>
      <c r="P1936" s="2">
        <v>107000</v>
      </c>
      <c r="Q1936" s="1" t="s">
        <v>83</v>
      </c>
      <c r="R1936" s="1" t="s">
        <v>40</v>
      </c>
      <c r="S1936" s="1" t="s">
        <v>54</v>
      </c>
      <c r="T1936" s="1" t="s">
        <v>42</v>
      </c>
      <c r="U1936" s="1" t="s">
        <v>43</v>
      </c>
      <c r="V1936" s="1" t="s">
        <v>237</v>
      </c>
      <c r="W1936" s="1" t="s">
        <v>238</v>
      </c>
      <c r="X1936" s="1" t="s">
        <v>43</v>
      </c>
      <c r="Y1936" s="2" t="s">
        <v>43</v>
      </c>
      <c r="Z1936" s="1" t="s">
        <v>46</v>
      </c>
      <c r="AA1936" s="1" t="s">
        <v>77</v>
      </c>
    </row>
    <row r="1937" spans="1:27" x14ac:dyDescent="0.25">
      <c r="A1937" s="1" t="s">
        <v>737</v>
      </c>
      <c r="B1937" s="1" t="s">
        <v>738</v>
      </c>
      <c r="C1937" s="1" t="s">
        <v>739</v>
      </c>
      <c r="D1937" s="1" t="s">
        <v>740</v>
      </c>
      <c r="E1937" s="1" t="s">
        <v>30</v>
      </c>
      <c r="F1937" s="1" t="s">
        <v>228</v>
      </c>
      <c r="G1937" s="1" t="s">
        <v>5285</v>
      </c>
      <c r="H1937" s="1" t="s">
        <v>5286</v>
      </c>
      <c r="I1937" s="1" t="s">
        <v>7</v>
      </c>
      <c r="J1937" s="1" t="s">
        <v>5287</v>
      </c>
      <c r="K1937" s="1" t="s">
        <v>5057</v>
      </c>
      <c r="L1937" s="1" t="s">
        <v>5058</v>
      </c>
      <c r="M1937" s="1" t="s">
        <v>5053</v>
      </c>
      <c r="N1937" s="2">
        <v>48000</v>
      </c>
      <c r="O1937" s="1" t="s">
        <v>38</v>
      </c>
      <c r="P1937" s="2">
        <v>48000</v>
      </c>
      <c r="Q1937" s="1" t="s">
        <v>39</v>
      </c>
      <c r="R1937" s="1" t="s">
        <v>40</v>
      </c>
      <c r="S1937" s="1" t="s">
        <v>54</v>
      </c>
      <c r="T1937" s="1" t="s">
        <v>42</v>
      </c>
      <c r="U1937" s="1" t="s">
        <v>43</v>
      </c>
      <c r="V1937" s="1" t="s">
        <v>237</v>
      </c>
      <c r="W1937" s="1" t="s">
        <v>238</v>
      </c>
      <c r="X1937" s="1" t="s">
        <v>43</v>
      </c>
      <c r="Y1937" s="2" t="s">
        <v>43</v>
      </c>
      <c r="Z1937" s="1" t="s">
        <v>46</v>
      </c>
      <c r="AA1937" s="1" t="s">
        <v>228</v>
      </c>
    </row>
    <row r="1938" spans="1:27" x14ac:dyDescent="0.25">
      <c r="A1938" s="1" t="s">
        <v>737</v>
      </c>
      <c r="B1938" s="1" t="s">
        <v>738</v>
      </c>
      <c r="C1938" s="1" t="s">
        <v>739</v>
      </c>
      <c r="D1938" s="1" t="s">
        <v>740</v>
      </c>
      <c r="E1938" s="1" t="s">
        <v>30</v>
      </c>
      <c r="F1938" s="1" t="s">
        <v>289</v>
      </c>
      <c r="G1938" s="1" t="s">
        <v>5288</v>
      </c>
      <c r="H1938" s="1" t="s">
        <v>5289</v>
      </c>
      <c r="I1938" s="1" t="s">
        <v>7</v>
      </c>
      <c r="J1938" s="1" t="s">
        <v>5290</v>
      </c>
      <c r="K1938" s="1" t="s">
        <v>5291</v>
      </c>
      <c r="L1938" s="1" t="s">
        <v>5292</v>
      </c>
      <c r="M1938" s="1" t="s">
        <v>5053</v>
      </c>
      <c r="N1938" s="2">
        <v>153000</v>
      </c>
      <c r="O1938" s="1" t="s">
        <v>38</v>
      </c>
      <c r="P1938" s="2">
        <v>153000</v>
      </c>
      <c r="Q1938" s="1" t="s">
        <v>39</v>
      </c>
      <c r="R1938" s="1" t="s">
        <v>40</v>
      </c>
      <c r="S1938" s="1" t="s">
        <v>54</v>
      </c>
      <c r="T1938" s="1" t="s">
        <v>42</v>
      </c>
      <c r="U1938" s="1" t="s">
        <v>43</v>
      </c>
      <c r="V1938" s="1" t="s">
        <v>237</v>
      </c>
      <c r="W1938" s="1" t="s">
        <v>238</v>
      </c>
      <c r="X1938" s="1" t="s">
        <v>43</v>
      </c>
      <c r="Y1938" s="2" t="s">
        <v>43</v>
      </c>
      <c r="Z1938" s="1" t="s">
        <v>46</v>
      </c>
      <c r="AA1938" s="1" t="s">
        <v>289</v>
      </c>
    </row>
    <row r="1939" spans="1:27" x14ac:dyDescent="0.25">
      <c r="A1939" s="1" t="s">
        <v>737</v>
      </c>
      <c r="B1939" s="1" t="s">
        <v>738</v>
      </c>
      <c r="C1939" s="1" t="s">
        <v>739</v>
      </c>
      <c r="D1939" s="1" t="s">
        <v>740</v>
      </c>
      <c r="E1939" s="1" t="s">
        <v>30</v>
      </c>
      <c r="F1939" s="1" t="s">
        <v>95</v>
      </c>
      <c r="G1939" s="1" t="s">
        <v>6031</v>
      </c>
      <c r="H1939" s="1" t="s">
        <v>6032</v>
      </c>
      <c r="I1939" s="1" t="s">
        <v>7</v>
      </c>
      <c r="J1939" s="1" t="s">
        <v>6033</v>
      </c>
      <c r="K1939" s="1" t="s">
        <v>62</v>
      </c>
      <c r="L1939" s="1" t="s">
        <v>63</v>
      </c>
      <c r="M1939" s="1" t="s">
        <v>5928</v>
      </c>
      <c r="N1939" s="2">
        <v>209152.8</v>
      </c>
      <c r="O1939" s="1" t="s">
        <v>38</v>
      </c>
      <c r="P1939" s="2">
        <v>209152.8</v>
      </c>
      <c r="Q1939" s="1" t="s">
        <v>165</v>
      </c>
      <c r="R1939" s="1" t="s">
        <v>40</v>
      </c>
      <c r="S1939" s="1" t="s">
        <v>54</v>
      </c>
      <c r="T1939" s="1" t="s">
        <v>42</v>
      </c>
      <c r="U1939" s="1" t="s">
        <v>43</v>
      </c>
      <c r="V1939" s="1" t="s">
        <v>55</v>
      </c>
      <c r="W1939" s="1" t="s">
        <v>56</v>
      </c>
      <c r="X1939" s="1" t="s">
        <v>43</v>
      </c>
      <c r="Y1939" s="2" t="s">
        <v>43</v>
      </c>
      <c r="Z1939" s="1" t="s">
        <v>46</v>
      </c>
      <c r="AA1939" s="1" t="s">
        <v>95</v>
      </c>
    </row>
    <row r="1940" spans="1:27" x14ac:dyDescent="0.25">
      <c r="A1940" s="1" t="s">
        <v>3033</v>
      </c>
      <c r="B1940" s="1" t="s">
        <v>3034</v>
      </c>
      <c r="C1940" s="1" t="s">
        <v>739</v>
      </c>
      <c r="D1940" s="1" t="s">
        <v>740</v>
      </c>
      <c r="E1940" s="1" t="s">
        <v>30</v>
      </c>
      <c r="F1940" s="1" t="s">
        <v>76</v>
      </c>
      <c r="G1940" s="1" t="s">
        <v>3035</v>
      </c>
      <c r="H1940" s="1" t="s">
        <v>3036</v>
      </c>
      <c r="I1940" s="1" t="s">
        <v>7</v>
      </c>
      <c r="J1940" s="1" t="s">
        <v>3037</v>
      </c>
      <c r="K1940" s="1" t="s">
        <v>1241</v>
      </c>
      <c r="L1940" s="1" t="s">
        <v>1242</v>
      </c>
      <c r="M1940" s="1" t="s">
        <v>37</v>
      </c>
      <c r="N1940" s="2">
        <v>135000</v>
      </c>
      <c r="O1940" s="1" t="s">
        <v>38</v>
      </c>
      <c r="P1940" s="2">
        <v>135000</v>
      </c>
      <c r="Q1940" s="1" t="s">
        <v>83</v>
      </c>
      <c r="R1940" s="1" t="s">
        <v>40</v>
      </c>
      <c r="S1940" s="1" t="s">
        <v>54</v>
      </c>
      <c r="T1940" s="1" t="s">
        <v>42</v>
      </c>
      <c r="U1940" s="1" t="s">
        <v>43</v>
      </c>
      <c r="V1940" s="1" t="s">
        <v>55</v>
      </c>
      <c r="W1940" s="1" t="s">
        <v>56</v>
      </c>
      <c r="X1940" s="1" t="s">
        <v>43</v>
      </c>
      <c r="Y1940" s="2" t="s">
        <v>43</v>
      </c>
      <c r="Z1940" s="1" t="s">
        <v>46</v>
      </c>
      <c r="AA1940" s="1" t="s">
        <v>76</v>
      </c>
    </row>
    <row r="1941" spans="1:27" x14ac:dyDescent="0.25">
      <c r="A1941" s="1" t="s">
        <v>3358</v>
      </c>
      <c r="B1941" s="1" t="s">
        <v>3359</v>
      </c>
      <c r="C1941" s="1" t="s">
        <v>739</v>
      </c>
      <c r="D1941" s="1" t="s">
        <v>740</v>
      </c>
      <c r="E1941" s="1" t="s">
        <v>30</v>
      </c>
      <c r="F1941" s="1" t="s">
        <v>58</v>
      </c>
      <c r="G1941" s="1" t="s">
        <v>3360</v>
      </c>
      <c r="H1941" s="1" t="s">
        <v>3361</v>
      </c>
      <c r="I1941" s="1" t="s">
        <v>7</v>
      </c>
      <c r="J1941" s="1" t="s">
        <v>3362</v>
      </c>
      <c r="K1941" s="1" t="s">
        <v>1094</v>
      </c>
      <c r="L1941" s="1" t="s">
        <v>1095</v>
      </c>
      <c r="M1941" s="1" t="s">
        <v>3055</v>
      </c>
      <c r="N1941" s="2">
        <v>5100</v>
      </c>
      <c r="O1941" s="1" t="s">
        <v>38</v>
      </c>
      <c r="P1941" s="2">
        <v>5100</v>
      </c>
      <c r="Q1941" s="1" t="s">
        <v>39</v>
      </c>
      <c r="R1941" s="1" t="s">
        <v>895</v>
      </c>
      <c r="S1941" s="1" t="s">
        <v>41</v>
      </c>
      <c r="T1941" s="1" t="s">
        <v>42</v>
      </c>
      <c r="U1941" s="1" t="s">
        <v>43</v>
      </c>
      <c r="V1941" s="1" t="s">
        <v>44</v>
      </c>
      <c r="W1941" s="1" t="s">
        <v>45</v>
      </c>
      <c r="X1941" s="1" t="s">
        <v>43</v>
      </c>
      <c r="Y1941" s="2" t="s">
        <v>43</v>
      </c>
      <c r="Z1941" s="1" t="s">
        <v>46</v>
      </c>
      <c r="AA1941" s="1" t="s">
        <v>109</v>
      </c>
    </row>
    <row r="1942" spans="1:27" x14ac:dyDescent="0.25">
      <c r="A1942" s="1" t="s">
        <v>137</v>
      </c>
      <c r="B1942" s="1" t="s">
        <v>138</v>
      </c>
      <c r="C1942" s="1" t="s">
        <v>139</v>
      </c>
      <c r="D1942" s="1" t="s">
        <v>140</v>
      </c>
      <c r="E1942" s="1" t="s">
        <v>30</v>
      </c>
      <c r="F1942" s="1" t="s">
        <v>141</v>
      </c>
      <c r="G1942" s="1" t="s">
        <v>142</v>
      </c>
      <c r="H1942" s="1" t="s">
        <v>143</v>
      </c>
      <c r="I1942" s="1" t="s">
        <v>7</v>
      </c>
      <c r="J1942" s="1" t="s">
        <v>144</v>
      </c>
      <c r="K1942" s="1" t="s">
        <v>106</v>
      </c>
      <c r="L1942" s="1" t="s">
        <v>107</v>
      </c>
      <c r="M1942" s="1" t="s">
        <v>37</v>
      </c>
      <c r="N1942" s="2">
        <v>40121.5</v>
      </c>
      <c r="O1942" s="1" t="s">
        <v>38</v>
      </c>
      <c r="P1942" s="2">
        <v>40121.5</v>
      </c>
      <c r="Q1942" s="1" t="s">
        <v>93</v>
      </c>
      <c r="R1942" s="1" t="s">
        <v>94</v>
      </c>
      <c r="S1942" s="1" t="s">
        <v>54</v>
      </c>
      <c r="T1942" s="1" t="s">
        <v>42</v>
      </c>
      <c r="U1942" s="1" t="s">
        <v>43</v>
      </c>
      <c r="V1942" s="1" t="s">
        <v>55</v>
      </c>
      <c r="W1942" s="1" t="s">
        <v>56</v>
      </c>
      <c r="X1942" s="1" t="s">
        <v>43</v>
      </c>
      <c r="Y1942" s="2">
        <v>40121.5</v>
      </c>
      <c r="Z1942" s="1" t="s">
        <v>46</v>
      </c>
      <c r="AA1942" s="1" t="s">
        <v>131</v>
      </c>
    </row>
    <row r="1943" spans="1:27" x14ac:dyDescent="0.25">
      <c r="A1943" s="1" t="s">
        <v>137</v>
      </c>
      <c r="B1943" s="1" t="s">
        <v>138</v>
      </c>
      <c r="C1943" s="1" t="s">
        <v>139</v>
      </c>
      <c r="D1943" s="1" t="s">
        <v>140</v>
      </c>
      <c r="E1943" s="1" t="s">
        <v>30</v>
      </c>
      <c r="F1943" s="1" t="s">
        <v>145</v>
      </c>
      <c r="G1943" s="1" t="s">
        <v>146</v>
      </c>
      <c r="H1943" s="1" t="s">
        <v>147</v>
      </c>
      <c r="I1943" s="1" t="s">
        <v>7</v>
      </c>
      <c r="J1943" s="1" t="s">
        <v>148</v>
      </c>
      <c r="K1943" s="1" t="s">
        <v>73</v>
      </c>
      <c r="L1943" s="1" t="s">
        <v>74</v>
      </c>
      <c r="M1943" s="1" t="s">
        <v>37</v>
      </c>
      <c r="N1943" s="2">
        <v>126000</v>
      </c>
      <c r="O1943" s="1" t="s">
        <v>38</v>
      </c>
      <c r="P1943" s="2">
        <v>126000</v>
      </c>
      <c r="Q1943" s="1" t="s">
        <v>93</v>
      </c>
      <c r="R1943" s="1" t="s">
        <v>94</v>
      </c>
      <c r="S1943" s="1" t="s">
        <v>54</v>
      </c>
      <c r="T1943" s="1" t="s">
        <v>42</v>
      </c>
      <c r="U1943" s="1" t="s">
        <v>43</v>
      </c>
      <c r="V1943" s="1" t="s">
        <v>55</v>
      </c>
      <c r="W1943" s="1" t="s">
        <v>56</v>
      </c>
      <c r="X1943" s="1" t="s">
        <v>43</v>
      </c>
      <c r="Y1943" s="2">
        <v>126000</v>
      </c>
      <c r="Z1943" s="1" t="s">
        <v>46</v>
      </c>
      <c r="AA1943" s="1" t="s">
        <v>131</v>
      </c>
    </row>
    <row r="1944" spans="1:27" x14ac:dyDescent="0.25">
      <c r="A1944" s="1" t="s">
        <v>137</v>
      </c>
      <c r="B1944" s="1" t="s">
        <v>138</v>
      </c>
      <c r="C1944" s="1" t="s">
        <v>139</v>
      </c>
      <c r="D1944" s="1" t="s">
        <v>140</v>
      </c>
      <c r="E1944" s="1" t="s">
        <v>30</v>
      </c>
      <c r="F1944" s="1" t="s">
        <v>149</v>
      </c>
      <c r="G1944" s="1" t="s">
        <v>150</v>
      </c>
      <c r="H1944" s="1" t="s">
        <v>151</v>
      </c>
      <c r="I1944" s="1" t="s">
        <v>7</v>
      </c>
      <c r="J1944" s="1" t="s">
        <v>152</v>
      </c>
      <c r="K1944" s="1" t="s">
        <v>153</v>
      </c>
      <c r="L1944" s="1" t="s">
        <v>154</v>
      </c>
      <c r="M1944" s="1" t="s">
        <v>37</v>
      </c>
      <c r="N1944" s="2">
        <v>694400</v>
      </c>
      <c r="O1944" s="1" t="s">
        <v>38</v>
      </c>
      <c r="P1944" s="2">
        <v>694400</v>
      </c>
      <c r="Q1944" s="1" t="s">
        <v>93</v>
      </c>
      <c r="R1944" s="1" t="s">
        <v>94</v>
      </c>
      <c r="S1944" s="1" t="s">
        <v>54</v>
      </c>
      <c r="T1944" s="1" t="s">
        <v>42</v>
      </c>
      <c r="U1944" s="1" t="s">
        <v>43</v>
      </c>
      <c r="V1944" s="1" t="s">
        <v>55</v>
      </c>
      <c r="W1944" s="1" t="s">
        <v>56</v>
      </c>
      <c r="X1944" s="1" t="s">
        <v>43</v>
      </c>
      <c r="Y1944" s="2">
        <v>694400</v>
      </c>
      <c r="Z1944" s="1" t="s">
        <v>46</v>
      </c>
      <c r="AA1944" s="1" t="s">
        <v>155</v>
      </c>
    </row>
    <row r="1945" spans="1:27" x14ac:dyDescent="0.25">
      <c r="A1945" s="1" t="s">
        <v>137</v>
      </c>
      <c r="B1945" s="1" t="s">
        <v>138</v>
      </c>
      <c r="C1945" s="1" t="s">
        <v>139</v>
      </c>
      <c r="D1945" s="1" t="s">
        <v>140</v>
      </c>
      <c r="E1945" s="1" t="s">
        <v>30</v>
      </c>
      <c r="F1945" s="1" t="s">
        <v>47</v>
      </c>
      <c r="G1945" s="1" t="s">
        <v>156</v>
      </c>
      <c r="H1945" s="1" t="s">
        <v>157</v>
      </c>
      <c r="I1945" s="1" t="s">
        <v>7</v>
      </c>
      <c r="J1945" s="1" t="s">
        <v>148</v>
      </c>
      <c r="K1945" s="1" t="s">
        <v>73</v>
      </c>
      <c r="L1945" s="1" t="s">
        <v>74</v>
      </c>
      <c r="M1945" s="1" t="s">
        <v>37</v>
      </c>
      <c r="N1945" s="2">
        <v>63000</v>
      </c>
      <c r="O1945" s="1" t="s">
        <v>38</v>
      </c>
      <c r="P1945" s="2">
        <v>63000</v>
      </c>
      <c r="Q1945" s="1" t="s">
        <v>93</v>
      </c>
      <c r="R1945" s="1" t="s">
        <v>94</v>
      </c>
      <c r="S1945" s="1" t="s">
        <v>54</v>
      </c>
      <c r="T1945" s="1" t="s">
        <v>42</v>
      </c>
      <c r="U1945" s="1" t="s">
        <v>43</v>
      </c>
      <c r="V1945" s="1" t="s">
        <v>55</v>
      </c>
      <c r="W1945" s="1" t="s">
        <v>56</v>
      </c>
      <c r="X1945" s="1" t="s">
        <v>43</v>
      </c>
      <c r="Y1945" s="2">
        <v>63000</v>
      </c>
      <c r="Z1945" s="1" t="s">
        <v>46</v>
      </c>
      <c r="AA1945" s="1" t="s">
        <v>131</v>
      </c>
    </row>
    <row r="1946" spans="1:27" x14ac:dyDescent="0.25">
      <c r="A1946" s="1" t="s">
        <v>137</v>
      </c>
      <c r="B1946" s="1" t="s">
        <v>138</v>
      </c>
      <c r="C1946" s="1" t="s">
        <v>139</v>
      </c>
      <c r="D1946" s="1" t="s">
        <v>140</v>
      </c>
      <c r="E1946" s="1" t="s">
        <v>30</v>
      </c>
      <c r="F1946" s="1" t="s">
        <v>342</v>
      </c>
      <c r="G1946" s="1" t="s">
        <v>3418</v>
      </c>
      <c r="H1946" s="1" t="s">
        <v>3419</v>
      </c>
      <c r="I1946" s="1" t="s">
        <v>7</v>
      </c>
      <c r="J1946" s="1" t="s">
        <v>3420</v>
      </c>
      <c r="K1946" s="1" t="s">
        <v>3421</v>
      </c>
      <c r="L1946" s="1" t="s">
        <v>3422</v>
      </c>
      <c r="M1946" s="1" t="s">
        <v>3402</v>
      </c>
      <c r="N1946" s="2">
        <v>329600</v>
      </c>
      <c r="O1946" s="1" t="s">
        <v>38</v>
      </c>
      <c r="P1946" s="2">
        <v>329600</v>
      </c>
      <c r="Q1946" s="1" t="s">
        <v>93</v>
      </c>
      <c r="R1946" s="1" t="s">
        <v>94</v>
      </c>
      <c r="S1946" s="1" t="s">
        <v>54</v>
      </c>
      <c r="T1946" s="1" t="s">
        <v>42</v>
      </c>
      <c r="U1946" s="1" t="s">
        <v>43</v>
      </c>
      <c r="V1946" s="1" t="s">
        <v>55</v>
      </c>
      <c r="W1946" s="1" t="s">
        <v>56</v>
      </c>
      <c r="X1946" s="1" t="s">
        <v>43</v>
      </c>
      <c r="Y1946" s="2">
        <v>329600</v>
      </c>
      <c r="Z1946" s="1" t="s">
        <v>46</v>
      </c>
      <c r="AA1946" s="1" t="s">
        <v>342</v>
      </c>
    </row>
    <row r="1947" spans="1:27" x14ac:dyDescent="0.25">
      <c r="A1947" s="1" t="s">
        <v>951</v>
      </c>
      <c r="B1947" s="1" t="s">
        <v>952</v>
      </c>
      <c r="C1947" s="1" t="s">
        <v>139</v>
      </c>
      <c r="D1947" s="1" t="s">
        <v>140</v>
      </c>
      <c r="E1947" s="1" t="s">
        <v>30</v>
      </c>
      <c r="F1947" s="1" t="s">
        <v>149</v>
      </c>
      <c r="G1947" s="1" t="s">
        <v>953</v>
      </c>
      <c r="H1947" s="1" t="s">
        <v>954</v>
      </c>
      <c r="I1947" s="1" t="s">
        <v>7</v>
      </c>
      <c r="J1947" s="1" t="s">
        <v>955</v>
      </c>
      <c r="K1947" s="1" t="s">
        <v>73</v>
      </c>
      <c r="L1947" s="1" t="s">
        <v>74</v>
      </c>
      <c r="M1947" s="1" t="s">
        <v>37</v>
      </c>
      <c r="N1947" s="2">
        <v>63000</v>
      </c>
      <c r="O1947" s="1" t="s">
        <v>38</v>
      </c>
      <c r="P1947" s="2">
        <v>63000</v>
      </c>
      <c r="Q1947" s="1" t="s">
        <v>93</v>
      </c>
      <c r="R1947" s="1" t="s">
        <v>94</v>
      </c>
      <c r="S1947" s="1" t="s">
        <v>54</v>
      </c>
      <c r="T1947" s="1" t="s">
        <v>42</v>
      </c>
      <c r="U1947" s="1" t="s">
        <v>43</v>
      </c>
      <c r="V1947" s="1" t="s">
        <v>55</v>
      </c>
      <c r="W1947" s="1" t="s">
        <v>56</v>
      </c>
      <c r="X1947" s="1" t="s">
        <v>43</v>
      </c>
      <c r="Y1947" s="2">
        <v>63000</v>
      </c>
      <c r="Z1947" s="1" t="s">
        <v>46</v>
      </c>
      <c r="AA1947" s="1" t="s">
        <v>149</v>
      </c>
    </row>
    <row r="1948" spans="1:27" x14ac:dyDescent="0.25">
      <c r="A1948" s="1" t="s">
        <v>951</v>
      </c>
      <c r="B1948" s="1" t="s">
        <v>952</v>
      </c>
      <c r="C1948" s="1" t="s">
        <v>139</v>
      </c>
      <c r="D1948" s="1" t="s">
        <v>140</v>
      </c>
      <c r="E1948" s="1" t="s">
        <v>30</v>
      </c>
      <c r="F1948" s="1" t="s">
        <v>64</v>
      </c>
      <c r="G1948" s="1" t="s">
        <v>956</v>
      </c>
      <c r="H1948" s="1" t="s">
        <v>957</v>
      </c>
      <c r="I1948" s="1" t="s">
        <v>7</v>
      </c>
      <c r="J1948" s="1" t="s">
        <v>958</v>
      </c>
      <c r="K1948" s="1" t="s">
        <v>610</v>
      </c>
      <c r="L1948" s="1" t="s">
        <v>611</v>
      </c>
      <c r="M1948" s="1" t="s">
        <v>37</v>
      </c>
      <c r="N1948" s="2">
        <v>131057.18</v>
      </c>
      <c r="O1948" s="1" t="s">
        <v>38</v>
      </c>
      <c r="P1948" s="2">
        <v>131057.18</v>
      </c>
      <c r="Q1948" s="1" t="s">
        <v>93</v>
      </c>
      <c r="R1948" s="1" t="s">
        <v>94</v>
      </c>
      <c r="S1948" s="1" t="s">
        <v>54</v>
      </c>
      <c r="T1948" s="1" t="s">
        <v>42</v>
      </c>
      <c r="U1948" s="1" t="s">
        <v>43</v>
      </c>
      <c r="V1948" s="1" t="s">
        <v>55</v>
      </c>
      <c r="W1948" s="1" t="s">
        <v>56</v>
      </c>
      <c r="X1948" s="1" t="s">
        <v>43</v>
      </c>
      <c r="Y1948" s="2">
        <v>131057.18</v>
      </c>
      <c r="Z1948" s="1" t="s">
        <v>46</v>
      </c>
      <c r="AA1948" s="1" t="s">
        <v>64</v>
      </c>
    </row>
    <row r="1949" spans="1:27" x14ac:dyDescent="0.25">
      <c r="A1949" s="1" t="s">
        <v>1906</v>
      </c>
      <c r="B1949" s="1" t="s">
        <v>1907</v>
      </c>
      <c r="C1949" s="1" t="s">
        <v>139</v>
      </c>
      <c r="D1949" s="1" t="s">
        <v>140</v>
      </c>
      <c r="E1949" s="1" t="s">
        <v>30</v>
      </c>
      <c r="F1949" s="1" t="s">
        <v>975</v>
      </c>
      <c r="G1949" s="1" t="s">
        <v>1908</v>
      </c>
      <c r="H1949" s="1" t="s">
        <v>1909</v>
      </c>
      <c r="I1949" s="1" t="s">
        <v>7</v>
      </c>
      <c r="J1949" s="1" t="s">
        <v>1910</v>
      </c>
      <c r="K1949" s="1" t="s">
        <v>648</v>
      </c>
      <c r="L1949" s="1" t="s">
        <v>649</v>
      </c>
      <c r="M1949" s="1" t="s">
        <v>37</v>
      </c>
      <c r="N1949" s="2">
        <v>400000</v>
      </c>
      <c r="O1949" s="1" t="s">
        <v>38</v>
      </c>
      <c r="P1949" s="2">
        <v>400000</v>
      </c>
      <c r="Q1949" s="1" t="s">
        <v>93</v>
      </c>
      <c r="R1949" s="1" t="s">
        <v>94</v>
      </c>
      <c r="S1949" s="1" t="s">
        <v>41</v>
      </c>
      <c r="T1949" s="1" t="s">
        <v>42</v>
      </c>
      <c r="U1949" s="1" t="s">
        <v>43</v>
      </c>
      <c r="V1949" s="1" t="s">
        <v>44</v>
      </c>
      <c r="W1949" s="1" t="s">
        <v>45</v>
      </c>
      <c r="X1949" s="1" t="s">
        <v>43</v>
      </c>
      <c r="Y1949" s="2">
        <v>400000</v>
      </c>
      <c r="Z1949" s="1" t="s">
        <v>46</v>
      </c>
      <c r="AA1949" s="1" t="s">
        <v>131</v>
      </c>
    </row>
    <row r="1950" spans="1:27" x14ac:dyDescent="0.25">
      <c r="A1950" s="1" t="s">
        <v>1906</v>
      </c>
      <c r="B1950" s="1" t="s">
        <v>1907</v>
      </c>
      <c r="C1950" s="1" t="s">
        <v>139</v>
      </c>
      <c r="D1950" s="1" t="s">
        <v>140</v>
      </c>
      <c r="E1950" s="1" t="s">
        <v>30</v>
      </c>
      <c r="F1950" s="1" t="s">
        <v>145</v>
      </c>
      <c r="G1950" s="1" t="s">
        <v>1911</v>
      </c>
      <c r="H1950" s="1" t="s">
        <v>1912</v>
      </c>
      <c r="I1950" s="1" t="s">
        <v>7</v>
      </c>
      <c r="J1950" s="1" t="s">
        <v>1913</v>
      </c>
      <c r="K1950" s="1" t="s">
        <v>495</v>
      </c>
      <c r="L1950" s="1" t="s">
        <v>496</v>
      </c>
      <c r="M1950" s="1" t="s">
        <v>37</v>
      </c>
      <c r="N1950" s="2">
        <v>3900</v>
      </c>
      <c r="O1950" s="1" t="s">
        <v>38</v>
      </c>
      <c r="P1950" s="2">
        <v>3900</v>
      </c>
      <c r="Q1950" s="1" t="s">
        <v>165</v>
      </c>
      <c r="R1950" s="1" t="s">
        <v>40</v>
      </c>
      <c r="S1950" s="1" t="s">
        <v>54</v>
      </c>
      <c r="T1950" s="1" t="s">
        <v>42</v>
      </c>
      <c r="U1950" s="1" t="s">
        <v>43</v>
      </c>
      <c r="V1950" s="1" t="s">
        <v>55</v>
      </c>
      <c r="W1950" s="1" t="s">
        <v>56</v>
      </c>
      <c r="X1950" s="1" t="s">
        <v>43</v>
      </c>
      <c r="Y1950" s="2" t="s">
        <v>43</v>
      </c>
      <c r="Z1950" s="1" t="s">
        <v>46</v>
      </c>
      <c r="AA1950" s="1" t="s">
        <v>145</v>
      </c>
    </row>
    <row r="1951" spans="1:27" x14ac:dyDescent="0.25">
      <c r="A1951" s="1" t="s">
        <v>1906</v>
      </c>
      <c r="B1951" s="1" t="s">
        <v>1907</v>
      </c>
      <c r="C1951" s="1" t="s">
        <v>139</v>
      </c>
      <c r="D1951" s="1" t="s">
        <v>140</v>
      </c>
      <c r="E1951" s="1" t="s">
        <v>30</v>
      </c>
      <c r="F1951" s="1" t="s">
        <v>145</v>
      </c>
      <c r="G1951" s="1" t="s">
        <v>1914</v>
      </c>
      <c r="H1951" s="1" t="s">
        <v>1915</v>
      </c>
      <c r="I1951" s="1" t="s">
        <v>7</v>
      </c>
      <c r="J1951" s="1" t="s">
        <v>1916</v>
      </c>
      <c r="K1951" s="1" t="s">
        <v>495</v>
      </c>
      <c r="L1951" s="1" t="s">
        <v>496</v>
      </c>
      <c r="M1951" s="1" t="s">
        <v>37</v>
      </c>
      <c r="N1951" s="2">
        <v>1800</v>
      </c>
      <c r="O1951" s="1" t="s">
        <v>38</v>
      </c>
      <c r="P1951" s="2">
        <v>1800</v>
      </c>
      <c r="Q1951" s="1" t="s">
        <v>39</v>
      </c>
      <c r="R1951" s="1" t="s">
        <v>40</v>
      </c>
      <c r="S1951" s="1" t="s">
        <v>54</v>
      </c>
      <c r="T1951" s="1" t="s">
        <v>42</v>
      </c>
      <c r="U1951" s="1" t="s">
        <v>43</v>
      </c>
      <c r="V1951" s="1" t="s">
        <v>55</v>
      </c>
      <c r="W1951" s="1" t="s">
        <v>56</v>
      </c>
      <c r="X1951" s="1" t="s">
        <v>43</v>
      </c>
      <c r="Y1951" s="2" t="s">
        <v>43</v>
      </c>
      <c r="Z1951" s="1" t="s">
        <v>46</v>
      </c>
      <c r="AA1951" s="1" t="s">
        <v>145</v>
      </c>
    </row>
    <row r="1952" spans="1:27" x14ac:dyDescent="0.25">
      <c r="A1952" s="1" t="s">
        <v>1906</v>
      </c>
      <c r="B1952" s="1" t="s">
        <v>1907</v>
      </c>
      <c r="C1952" s="1" t="s">
        <v>139</v>
      </c>
      <c r="D1952" s="1" t="s">
        <v>140</v>
      </c>
      <c r="E1952" s="1" t="s">
        <v>30</v>
      </c>
      <c r="F1952" s="1" t="s">
        <v>145</v>
      </c>
      <c r="G1952" s="1" t="s">
        <v>1917</v>
      </c>
      <c r="H1952" s="1" t="s">
        <v>1918</v>
      </c>
      <c r="I1952" s="1" t="s">
        <v>7</v>
      </c>
      <c r="J1952" s="1" t="s">
        <v>1919</v>
      </c>
      <c r="K1952" s="1" t="s">
        <v>888</v>
      </c>
      <c r="L1952" s="1" t="s">
        <v>889</v>
      </c>
      <c r="M1952" s="1" t="s">
        <v>37</v>
      </c>
      <c r="N1952" s="2">
        <v>75200</v>
      </c>
      <c r="O1952" s="1" t="s">
        <v>38</v>
      </c>
      <c r="P1952" s="2">
        <v>75200</v>
      </c>
      <c r="Q1952" s="1" t="s">
        <v>93</v>
      </c>
      <c r="R1952" s="1" t="s">
        <v>94</v>
      </c>
      <c r="S1952" s="1" t="s">
        <v>54</v>
      </c>
      <c r="T1952" s="1" t="s">
        <v>42</v>
      </c>
      <c r="U1952" s="1" t="s">
        <v>43</v>
      </c>
      <c r="V1952" s="1" t="s">
        <v>55</v>
      </c>
      <c r="W1952" s="1" t="s">
        <v>56</v>
      </c>
      <c r="X1952" s="1" t="s">
        <v>43</v>
      </c>
      <c r="Y1952" s="2">
        <v>75200</v>
      </c>
      <c r="Z1952" s="1" t="s">
        <v>46</v>
      </c>
      <c r="AA1952" s="1" t="s">
        <v>112</v>
      </c>
    </row>
    <row r="1953" spans="1:27" x14ac:dyDescent="0.25">
      <c r="A1953" s="1" t="s">
        <v>1906</v>
      </c>
      <c r="B1953" s="1" t="s">
        <v>1907</v>
      </c>
      <c r="C1953" s="1" t="s">
        <v>139</v>
      </c>
      <c r="D1953" s="1" t="s">
        <v>140</v>
      </c>
      <c r="E1953" s="1" t="s">
        <v>30</v>
      </c>
      <c r="F1953" s="1" t="s">
        <v>155</v>
      </c>
      <c r="G1953" s="1" t="s">
        <v>1920</v>
      </c>
      <c r="H1953" s="1" t="s">
        <v>1921</v>
      </c>
      <c r="I1953" s="1" t="s">
        <v>7</v>
      </c>
      <c r="J1953" s="1" t="s">
        <v>1922</v>
      </c>
      <c r="K1953" s="1" t="s">
        <v>127</v>
      </c>
      <c r="L1953" s="1" t="s">
        <v>128</v>
      </c>
      <c r="M1953" s="1" t="s">
        <v>37</v>
      </c>
      <c r="N1953" s="2">
        <v>189000</v>
      </c>
      <c r="O1953" s="1" t="s">
        <v>38</v>
      </c>
      <c r="P1953" s="2">
        <v>189000</v>
      </c>
      <c r="Q1953" s="1" t="s">
        <v>93</v>
      </c>
      <c r="R1953" s="1" t="s">
        <v>94</v>
      </c>
      <c r="S1953" s="1" t="s">
        <v>54</v>
      </c>
      <c r="T1953" s="1" t="s">
        <v>42</v>
      </c>
      <c r="U1953" s="1" t="s">
        <v>43</v>
      </c>
      <c r="V1953" s="1" t="s">
        <v>55</v>
      </c>
      <c r="W1953" s="1" t="s">
        <v>56</v>
      </c>
      <c r="X1953" s="1" t="s">
        <v>43</v>
      </c>
      <c r="Y1953" s="2">
        <v>189000</v>
      </c>
      <c r="Z1953" s="1" t="s">
        <v>46</v>
      </c>
      <c r="AA1953" s="1" t="s">
        <v>273</v>
      </c>
    </row>
    <row r="1954" spans="1:27" x14ac:dyDescent="0.25">
      <c r="A1954" s="1" t="s">
        <v>1906</v>
      </c>
      <c r="B1954" s="1" t="s">
        <v>1907</v>
      </c>
      <c r="C1954" s="1" t="s">
        <v>139</v>
      </c>
      <c r="D1954" s="1" t="s">
        <v>140</v>
      </c>
      <c r="E1954" s="1" t="s">
        <v>30</v>
      </c>
      <c r="F1954" s="1" t="s">
        <v>189</v>
      </c>
      <c r="G1954" s="1" t="s">
        <v>1923</v>
      </c>
      <c r="H1954" s="1" t="s">
        <v>1924</v>
      </c>
      <c r="I1954" s="1" t="s">
        <v>7</v>
      </c>
      <c r="J1954" s="1" t="s">
        <v>1925</v>
      </c>
      <c r="K1954" s="1" t="s">
        <v>1635</v>
      </c>
      <c r="L1954" s="1" t="s">
        <v>1636</v>
      </c>
      <c r="M1954" s="1" t="s">
        <v>37</v>
      </c>
      <c r="N1954" s="2">
        <v>150600</v>
      </c>
      <c r="O1954" s="1" t="s">
        <v>38</v>
      </c>
      <c r="P1954" s="2">
        <v>150600</v>
      </c>
      <c r="Q1954" s="1" t="s">
        <v>83</v>
      </c>
      <c r="R1954" s="1" t="s">
        <v>40</v>
      </c>
      <c r="S1954" s="1" t="s">
        <v>54</v>
      </c>
      <c r="T1954" s="1" t="s">
        <v>42</v>
      </c>
      <c r="U1954" s="1" t="s">
        <v>43</v>
      </c>
      <c r="V1954" s="1" t="s">
        <v>55</v>
      </c>
      <c r="W1954" s="1" t="s">
        <v>56</v>
      </c>
      <c r="X1954" s="1" t="s">
        <v>43</v>
      </c>
      <c r="Y1954" s="2" t="s">
        <v>43</v>
      </c>
      <c r="Z1954" s="1" t="s">
        <v>46</v>
      </c>
      <c r="AA1954" s="1" t="s">
        <v>189</v>
      </c>
    </row>
    <row r="1955" spans="1:27" x14ac:dyDescent="0.25">
      <c r="A1955" s="1" t="s">
        <v>1906</v>
      </c>
      <c r="B1955" s="1" t="s">
        <v>1907</v>
      </c>
      <c r="C1955" s="1" t="s">
        <v>139</v>
      </c>
      <c r="D1955" s="1" t="s">
        <v>140</v>
      </c>
      <c r="E1955" s="1" t="s">
        <v>30</v>
      </c>
      <c r="F1955" s="1" t="s">
        <v>189</v>
      </c>
      <c r="G1955" s="1" t="s">
        <v>1926</v>
      </c>
      <c r="H1955" s="1" t="s">
        <v>1927</v>
      </c>
      <c r="I1955" s="1" t="s">
        <v>7</v>
      </c>
      <c r="J1955" s="1" t="s">
        <v>1928</v>
      </c>
      <c r="K1955" s="1" t="s">
        <v>495</v>
      </c>
      <c r="L1955" s="1" t="s">
        <v>496</v>
      </c>
      <c r="M1955" s="1" t="s">
        <v>37</v>
      </c>
      <c r="N1955" s="2">
        <v>300</v>
      </c>
      <c r="O1955" s="1" t="s">
        <v>38</v>
      </c>
      <c r="P1955" s="2">
        <v>300</v>
      </c>
      <c r="Q1955" s="1" t="s">
        <v>39</v>
      </c>
      <c r="R1955" s="1" t="s">
        <v>40</v>
      </c>
      <c r="S1955" s="1" t="s">
        <v>54</v>
      </c>
      <c r="T1955" s="1" t="s">
        <v>42</v>
      </c>
      <c r="U1955" s="1" t="s">
        <v>43</v>
      </c>
      <c r="V1955" s="1" t="s">
        <v>55</v>
      </c>
      <c r="W1955" s="1" t="s">
        <v>56</v>
      </c>
      <c r="X1955" s="1" t="s">
        <v>43</v>
      </c>
      <c r="Y1955" s="2" t="s">
        <v>43</v>
      </c>
      <c r="Z1955" s="1" t="s">
        <v>46</v>
      </c>
      <c r="AA1955" s="1" t="s">
        <v>1929</v>
      </c>
    </row>
    <row r="1956" spans="1:27" x14ac:dyDescent="0.25">
      <c r="A1956" s="1" t="s">
        <v>1906</v>
      </c>
      <c r="B1956" s="1" t="s">
        <v>1907</v>
      </c>
      <c r="C1956" s="1" t="s">
        <v>139</v>
      </c>
      <c r="D1956" s="1" t="s">
        <v>140</v>
      </c>
      <c r="E1956" s="1" t="s">
        <v>30</v>
      </c>
      <c r="F1956" s="1" t="s">
        <v>95</v>
      </c>
      <c r="G1956" s="1" t="s">
        <v>4601</v>
      </c>
      <c r="H1956" s="1" t="s">
        <v>4602</v>
      </c>
      <c r="I1956" s="1" t="s">
        <v>7</v>
      </c>
      <c r="J1956" s="1" t="s">
        <v>4603</v>
      </c>
      <c r="K1956" s="1" t="s">
        <v>135</v>
      </c>
      <c r="L1956" s="1" t="s">
        <v>136</v>
      </c>
      <c r="M1956" s="1" t="s">
        <v>4296</v>
      </c>
      <c r="N1956" s="2">
        <v>250000</v>
      </c>
      <c r="O1956" s="1" t="s">
        <v>38</v>
      </c>
      <c r="P1956" s="2">
        <v>250000</v>
      </c>
      <c r="Q1956" s="1" t="s">
        <v>83</v>
      </c>
      <c r="R1956" s="1" t="s">
        <v>40</v>
      </c>
      <c r="S1956" s="1" t="s">
        <v>54</v>
      </c>
      <c r="T1956" s="1" t="s">
        <v>42</v>
      </c>
      <c r="U1956" s="1" t="s">
        <v>43</v>
      </c>
      <c r="V1956" s="1" t="s">
        <v>55</v>
      </c>
      <c r="W1956" s="1" t="s">
        <v>56</v>
      </c>
      <c r="X1956" s="1" t="s">
        <v>43</v>
      </c>
      <c r="Y1956" s="2" t="s">
        <v>43</v>
      </c>
      <c r="Z1956" s="1" t="s">
        <v>46</v>
      </c>
      <c r="AA1956" s="1" t="s">
        <v>95</v>
      </c>
    </row>
    <row r="1957" spans="1:27" x14ac:dyDescent="0.25">
      <c r="A1957" s="1" t="s">
        <v>1906</v>
      </c>
      <c r="B1957" s="1" t="s">
        <v>1907</v>
      </c>
      <c r="C1957" s="1" t="s">
        <v>139</v>
      </c>
      <c r="D1957" s="1" t="s">
        <v>140</v>
      </c>
      <c r="E1957" s="1" t="s">
        <v>30</v>
      </c>
      <c r="F1957" s="1" t="s">
        <v>48</v>
      </c>
      <c r="G1957" s="1" t="s">
        <v>6243</v>
      </c>
      <c r="H1957" s="1" t="s">
        <v>6244</v>
      </c>
      <c r="I1957" s="1" t="s">
        <v>7</v>
      </c>
      <c r="J1957" s="1" t="s">
        <v>6245</v>
      </c>
      <c r="K1957" s="1" t="s">
        <v>194</v>
      </c>
      <c r="L1957" s="1" t="s">
        <v>195</v>
      </c>
      <c r="M1957" s="1" t="s">
        <v>5928</v>
      </c>
      <c r="N1957" s="2">
        <v>76500</v>
      </c>
      <c r="O1957" s="1" t="s">
        <v>38</v>
      </c>
      <c r="P1957" s="2">
        <v>76500</v>
      </c>
      <c r="Q1957" s="1" t="s">
        <v>93</v>
      </c>
      <c r="R1957" s="1" t="s">
        <v>94</v>
      </c>
      <c r="S1957" s="1" t="s">
        <v>54</v>
      </c>
      <c r="T1957" s="1" t="s">
        <v>42</v>
      </c>
      <c r="U1957" s="1" t="s">
        <v>43</v>
      </c>
      <c r="V1957" s="1" t="s">
        <v>55</v>
      </c>
      <c r="W1957" s="1" t="s">
        <v>56</v>
      </c>
      <c r="X1957" s="1" t="s">
        <v>141</v>
      </c>
      <c r="Y1957" s="2">
        <v>76500</v>
      </c>
      <c r="Z1957" s="1" t="s">
        <v>205</v>
      </c>
      <c r="AA1957" s="1" t="s">
        <v>145</v>
      </c>
    </row>
    <row r="1958" spans="1:27" x14ac:dyDescent="0.25">
      <c r="A1958" s="1" t="s">
        <v>1906</v>
      </c>
      <c r="B1958" s="1" t="s">
        <v>1907</v>
      </c>
      <c r="C1958" s="1" t="s">
        <v>139</v>
      </c>
      <c r="D1958" s="1" t="s">
        <v>140</v>
      </c>
      <c r="E1958" s="1" t="s">
        <v>30</v>
      </c>
      <c r="F1958" s="1" t="s">
        <v>386</v>
      </c>
      <c r="G1958" s="1" t="s">
        <v>6246</v>
      </c>
      <c r="H1958" s="1" t="s">
        <v>6247</v>
      </c>
      <c r="I1958" s="1" t="s">
        <v>7</v>
      </c>
      <c r="J1958" s="1" t="s">
        <v>6248</v>
      </c>
      <c r="K1958" s="1" t="s">
        <v>62</v>
      </c>
      <c r="L1958" s="1" t="s">
        <v>63</v>
      </c>
      <c r="M1958" s="1" t="s">
        <v>5928</v>
      </c>
      <c r="N1958" s="2">
        <v>40960</v>
      </c>
      <c r="O1958" s="1" t="s">
        <v>38</v>
      </c>
      <c r="P1958" s="2">
        <v>40960</v>
      </c>
      <c r="Q1958" s="1" t="s">
        <v>93</v>
      </c>
      <c r="R1958" s="1" t="s">
        <v>94</v>
      </c>
      <c r="S1958" s="1" t="s">
        <v>54</v>
      </c>
      <c r="T1958" s="1" t="s">
        <v>42</v>
      </c>
      <c r="U1958" s="1" t="s">
        <v>43</v>
      </c>
      <c r="V1958" s="1" t="s">
        <v>237</v>
      </c>
      <c r="W1958" s="1" t="s">
        <v>238</v>
      </c>
      <c r="X1958" s="1" t="s">
        <v>43</v>
      </c>
      <c r="Y1958" s="2">
        <v>40960</v>
      </c>
      <c r="Z1958" s="1" t="s">
        <v>46</v>
      </c>
      <c r="AA1958" s="1" t="s">
        <v>386</v>
      </c>
    </row>
    <row r="1959" spans="1:27" x14ac:dyDescent="0.25">
      <c r="A1959" s="1" t="s">
        <v>2507</v>
      </c>
      <c r="B1959" s="1" t="s">
        <v>2508</v>
      </c>
      <c r="C1959" s="1" t="s">
        <v>139</v>
      </c>
      <c r="D1959" s="1" t="s">
        <v>140</v>
      </c>
      <c r="E1959" s="1" t="s">
        <v>30</v>
      </c>
      <c r="F1959" s="1" t="s">
        <v>31</v>
      </c>
      <c r="G1959" s="1" t="s">
        <v>2509</v>
      </c>
      <c r="H1959" s="1" t="s">
        <v>2510</v>
      </c>
      <c r="I1959" s="1" t="s">
        <v>7</v>
      </c>
      <c r="J1959" s="1" t="s">
        <v>2511</v>
      </c>
      <c r="K1959" s="1" t="s">
        <v>91</v>
      </c>
      <c r="L1959" s="1" t="s">
        <v>92</v>
      </c>
      <c r="M1959" s="1" t="s">
        <v>37</v>
      </c>
      <c r="N1959" s="2">
        <v>35000</v>
      </c>
      <c r="O1959" s="1" t="s">
        <v>38</v>
      </c>
      <c r="P1959" s="2">
        <v>35000</v>
      </c>
      <c r="Q1959" s="1" t="s">
        <v>93</v>
      </c>
      <c r="R1959" s="1" t="s">
        <v>94</v>
      </c>
      <c r="S1959" s="1" t="s">
        <v>54</v>
      </c>
      <c r="T1959" s="1" t="s">
        <v>42</v>
      </c>
      <c r="U1959" s="1" t="s">
        <v>43</v>
      </c>
      <c r="V1959" s="1" t="s">
        <v>55</v>
      </c>
      <c r="W1959" s="1" t="s">
        <v>56</v>
      </c>
      <c r="X1959" s="1" t="s">
        <v>43</v>
      </c>
      <c r="Y1959" s="2">
        <v>35000</v>
      </c>
      <c r="Z1959" s="1" t="s">
        <v>46</v>
      </c>
      <c r="AA1959" s="1" t="s">
        <v>145</v>
      </c>
    </row>
    <row r="1960" spans="1:27" x14ac:dyDescent="0.25">
      <c r="A1960" s="1" t="s">
        <v>2507</v>
      </c>
      <c r="B1960" s="1" t="s">
        <v>2508</v>
      </c>
      <c r="C1960" s="1" t="s">
        <v>139</v>
      </c>
      <c r="D1960" s="1" t="s">
        <v>140</v>
      </c>
      <c r="E1960" s="1" t="s">
        <v>30</v>
      </c>
      <c r="F1960" s="1" t="s">
        <v>31</v>
      </c>
      <c r="G1960" s="1" t="s">
        <v>2512</v>
      </c>
      <c r="H1960" s="1" t="s">
        <v>2513</v>
      </c>
      <c r="I1960" s="1" t="s">
        <v>7</v>
      </c>
      <c r="J1960" s="1" t="s">
        <v>2514</v>
      </c>
      <c r="K1960" s="1" t="s">
        <v>91</v>
      </c>
      <c r="L1960" s="1" t="s">
        <v>92</v>
      </c>
      <c r="M1960" s="1" t="s">
        <v>37</v>
      </c>
      <c r="N1960" s="2">
        <v>100000</v>
      </c>
      <c r="O1960" s="1" t="s">
        <v>38</v>
      </c>
      <c r="P1960" s="2">
        <v>100000</v>
      </c>
      <c r="Q1960" s="1" t="s">
        <v>93</v>
      </c>
      <c r="R1960" s="1" t="s">
        <v>94</v>
      </c>
      <c r="S1960" s="1" t="s">
        <v>54</v>
      </c>
      <c r="T1960" s="1" t="s">
        <v>42</v>
      </c>
      <c r="U1960" s="1" t="s">
        <v>43</v>
      </c>
      <c r="V1960" s="1" t="s">
        <v>55</v>
      </c>
      <c r="W1960" s="1" t="s">
        <v>56</v>
      </c>
      <c r="X1960" s="1" t="s">
        <v>43</v>
      </c>
      <c r="Y1960" s="2">
        <v>100000</v>
      </c>
      <c r="Z1960" s="1" t="s">
        <v>46</v>
      </c>
      <c r="AA1960" s="1" t="s">
        <v>145</v>
      </c>
    </row>
    <row r="1961" spans="1:27" x14ac:dyDescent="0.25">
      <c r="A1961" s="1" t="s">
        <v>2507</v>
      </c>
      <c r="B1961" s="1" t="s">
        <v>2508</v>
      </c>
      <c r="C1961" s="1" t="s">
        <v>139</v>
      </c>
      <c r="D1961" s="1" t="s">
        <v>140</v>
      </c>
      <c r="E1961" s="1" t="s">
        <v>30</v>
      </c>
      <c r="F1961" s="1" t="s">
        <v>76</v>
      </c>
      <c r="G1961" s="1" t="s">
        <v>2515</v>
      </c>
      <c r="H1961" s="1" t="s">
        <v>2516</v>
      </c>
      <c r="I1961" s="1" t="s">
        <v>7</v>
      </c>
      <c r="J1961" s="1" t="s">
        <v>2517</v>
      </c>
      <c r="K1961" s="1" t="s">
        <v>262</v>
      </c>
      <c r="L1961" s="1" t="s">
        <v>263</v>
      </c>
      <c r="M1961" s="1" t="s">
        <v>37</v>
      </c>
      <c r="N1961" s="2">
        <v>5523184.04</v>
      </c>
      <c r="O1961" s="1" t="s">
        <v>38</v>
      </c>
      <c r="P1961" s="2">
        <v>5523184.04</v>
      </c>
      <c r="Q1961" s="1" t="s">
        <v>93</v>
      </c>
      <c r="R1961" s="1" t="s">
        <v>94</v>
      </c>
      <c r="S1961" s="1" t="s">
        <v>41</v>
      </c>
      <c r="T1961" s="1" t="s">
        <v>42</v>
      </c>
      <c r="U1961" s="1" t="s">
        <v>43</v>
      </c>
      <c r="V1961" s="1" t="s">
        <v>44</v>
      </c>
      <c r="W1961" s="1" t="s">
        <v>45</v>
      </c>
      <c r="X1961" s="1" t="s">
        <v>43</v>
      </c>
      <c r="Y1961" s="2">
        <v>5523184.04</v>
      </c>
      <c r="Z1961" s="1" t="s">
        <v>46</v>
      </c>
      <c r="AA1961" s="1" t="s">
        <v>190</v>
      </c>
    </row>
    <row r="1962" spans="1:27" x14ac:dyDescent="0.25">
      <c r="A1962" s="1" t="s">
        <v>1032</v>
      </c>
      <c r="B1962" s="1" t="s">
        <v>1033</v>
      </c>
      <c r="C1962" s="1" t="s">
        <v>139</v>
      </c>
      <c r="D1962" s="1" t="s">
        <v>140</v>
      </c>
      <c r="E1962" s="1" t="s">
        <v>30</v>
      </c>
      <c r="F1962" s="1" t="s">
        <v>109</v>
      </c>
      <c r="G1962" s="1" t="s">
        <v>1034</v>
      </c>
      <c r="H1962" s="1" t="s">
        <v>1035</v>
      </c>
      <c r="I1962" s="1" t="s">
        <v>7</v>
      </c>
      <c r="J1962" s="1" t="s">
        <v>1036</v>
      </c>
      <c r="K1962" s="1" t="s">
        <v>35</v>
      </c>
      <c r="L1962" s="1" t="s">
        <v>36</v>
      </c>
      <c r="M1962" s="1" t="s">
        <v>37</v>
      </c>
      <c r="N1962" s="2">
        <v>1240427.92</v>
      </c>
      <c r="O1962" s="1" t="s">
        <v>38</v>
      </c>
      <c r="P1962" s="2">
        <v>1240427.92</v>
      </c>
      <c r="Q1962" s="1" t="s">
        <v>93</v>
      </c>
      <c r="R1962" s="1" t="s">
        <v>94</v>
      </c>
      <c r="S1962" s="1" t="s">
        <v>41</v>
      </c>
      <c r="T1962" s="1" t="s">
        <v>42</v>
      </c>
      <c r="U1962" s="1" t="s">
        <v>43</v>
      </c>
      <c r="V1962" s="1" t="s">
        <v>44</v>
      </c>
      <c r="W1962" s="1" t="s">
        <v>45</v>
      </c>
      <c r="X1962" s="1" t="s">
        <v>109</v>
      </c>
      <c r="Y1962" s="2">
        <v>1240427.92</v>
      </c>
      <c r="Z1962" s="1" t="s">
        <v>205</v>
      </c>
      <c r="AA1962" s="1" t="s">
        <v>76</v>
      </c>
    </row>
    <row r="1963" spans="1:27" x14ac:dyDescent="0.25">
      <c r="A1963" s="1" t="s">
        <v>1032</v>
      </c>
      <c r="B1963" s="1" t="s">
        <v>1033</v>
      </c>
      <c r="C1963" s="1" t="s">
        <v>139</v>
      </c>
      <c r="D1963" s="1" t="s">
        <v>140</v>
      </c>
      <c r="E1963" s="1" t="s">
        <v>30</v>
      </c>
      <c r="F1963" s="1" t="s">
        <v>183</v>
      </c>
      <c r="G1963" s="1" t="s">
        <v>4484</v>
      </c>
      <c r="H1963" s="1" t="s">
        <v>4485</v>
      </c>
      <c r="I1963" s="1" t="s">
        <v>7</v>
      </c>
      <c r="J1963" s="1" t="s">
        <v>4486</v>
      </c>
      <c r="K1963" s="1" t="s">
        <v>135</v>
      </c>
      <c r="L1963" s="1" t="s">
        <v>136</v>
      </c>
      <c r="M1963" s="1" t="s">
        <v>4296</v>
      </c>
      <c r="N1963" s="2">
        <v>82000</v>
      </c>
      <c r="O1963" s="1" t="s">
        <v>38</v>
      </c>
      <c r="P1963" s="2">
        <v>82000</v>
      </c>
      <c r="Q1963" s="1" t="s">
        <v>39</v>
      </c>
      <c r="R1963" s="1" t="s">
        <v>40</v>
      </c>
      <c r="S1963" s="1" t="s">
        <v>54</v>
      </c>
      <c r="T1963" s="1" t="s">
        <v>42</v>
      </c>
      <c r="U1963" s="1" t="s">
        <v>43</v>
      </c>
      <c r="V1963" s="1" t="s">
        <v>55</v>
      </c>
      <c r="W1963" s="1" t="s">
        <v>56</v>
      </c>
      <c r="X1963" s="1" t="s">
        <v>43</v>
      </c>
      <c r="Y1963" s="2" t="s">
        <v>43</v>
      </c>
      <c r="Z1963" s="1" t="s">
        <v>46</v>
      </c>
      <c r="AA1963" s="1" t="s">
        <v>1929</v>
      </c>
    </row>
    <row r="1964" spans="1:27" x14ac:dyDescent="0.25">
      <c r="A1964" s="1" t="s">
        <v>1032</v>
      </c>
      <c r="B1964" s="1" t="s">
        <v>1033</v>
      </c>
      <c r="C1964" s="1" t="s">
        <v>139</v>
      </c>
      <c r="D1964" s="1" t="s">
        <v>140</v>
      </c>
      <c r="E1964" s="1" t="s">
        <v>30</v>
      </c>
      <c r="F1964" s="1" t="s">
        <v>252</v>
      </c>
      <c r="G1964" s="1" t="s">
        <v>4487</v>
      </c>
      <c r="H1964" s="1" t="s">
        <v>4488</v>
      </c>
      <c r="I1964" s="1" t="s">
        <v>7</v>
      </c>
      <c r="J1964" s="1" t="s">
        <v>4489</v>
      </c>
      <c r="K1964" s="1" t="s">
        <v>135</v>
      </c>
      <c r="L1964" s="1" t="s">
        <v>136</v>
      </c>
      <c r="M1964" s="1" t="s">
        <v>4296</v>
      </c>
      <c r="N1964" s="2">
        <v>208890</v>
      </c>
      <c r="O1964" s="1" t="s">
        <v>38</v>
      </c>
      <c r="P1964" s="2">
        <v>208890</v>
      </c>
      <c r="Q1964" s="1" t="s">
        <v>39</v>
      </c>
      <c r="R1964" s="1" t="s">
        <v>40</v>
      </c>
      <c r="S1964" s="1" t="s">
        <v>54</v>
      </c>
      <c r="T1964" s="1" t="s">
        <v>42</v>
      </c>
      <c r="U1964" s="1" t="s">
        <v>43</v>
      </c>
      <c r="V1964" s="1" t="s">
        <v>55</v>
      </c>
      <c r="W1964" s="1" t="s">
        <v>56</v>
      </c>
      <c r="X1964" s="1" t="s">
        <v>43</v>
      </c>
      <c r="Y1964" s="2" t="s">
        <v>43</v>
      </c>
      <c r="Z1964" s="1" t="s">
        <v>46</v>
      </c>
      <c r="AA1964" s="1" t="s">
        <v>252</v>
      </c>
    </row>
    <row r="1965" spans="1:27" x14ac:dyDescent="0.25">
      <c r="A1965" s="1" t="s">
        <v>973</v>
      </c>
      <c r="B1965" s="1" t="s">
        <v>974</v>
      </c>
      <c r="C1965" s="1" t="s">
        <v>139</v>
      </c>
      <c r="D1965" s="1" t="s">
        <v>140</v>
      </c>
      <c r="E1965" s="1" t="s">
        <v>30</v>
      </c>
      <c r="F1965" s="1" t="s">
        <v>975</v>
      </c>
      <c r="G1965" s="1" t="s">
        <v>976</v>
      </c>
      <c r="H1965" s="1" t="s">
        <v>977</v>
      </c>
      <c r="I1965" s="1" t="s">
        <v>7</v>
      </c>
      <c r="J1965" s="1" t="s">
        <v>978</v>
      </c>
      <c r="K1965" s="1" t="s">
        <v>979</v>
      </c>
      <c r="L1965" s="1" t="s">
        <v>980</v>
      </c>
      <c r="M1965" s="1" t="s">
        <v>37</v>
      </c>
      <c r="N1965" s="2">
        <v>463204.55</v>
      </c>
      <c r="O1965" s="1" t="s">
        <v>38</v>
      </c>
      <c r="P1965" s="2">
        <v>463204.55</v>
      </c>
      <c r="Q1965" s="1" t="s">
        <v>93</v>
      </c>
      <c r="R1965" s="1" t="s">
        <v>94</v>
      </c>
      <c r="S1965" s="1" t="s">
        <v>41</v>
      </c>
      <c r="T1965" s="1" t="s">
        <v>42</v>
      </c>
      <c r="U1965" s="1" t="s">
        <v>43</v>
      </c>
      <c r="V1965" s="1" t="s">
        <v>44</v>
      </c>
      <c r="W1965" s="1" t="s">
        <v>45</v>
      </c>
      <c r="X1965" s="1" t="s">
        <v>43</v>
      </c>
      <c r="Y1965" s="2">
        <v>463204.55</v>
      </c>
      <c r="Z1965" s="1" t="s">
        <v>46</v>
      </c>
      <c r="AA1965" s="1" t="s">
        <v>57</v>
      </c>
    </row>
    <row r="1966" spans="1:27" x14ac:dyDescent="0.25">
      <c r="A1966" s="1" t="s">
        <v>973</v>
      </c>
      <c r="B1966" s="1" t="s">
        <v>974</v>
      </c>
      <c r="C1966" s="1" t="s">
        <v>139</v>
      </c>
      <c r="D1966" s="1" t="s">
        <v>140</v>
      </c>
      <c r="E1966" s="1" t="s">
        <v>30</v>
      </c>
      <c r="F1966" s="1" t="s">
        <v>109</v>
      </c>
      <c r="G1966" s="1" t="s">
        <v>981</v>
      </c>
      <c r="H1966" s="1" t="s">
        <v>982</v>
      </c>
      <c r="I1966" s="1" t="s">
        <v>7</v>
      </c>
      <c r="J1966" s="1" t="s">
        <v>983</v>
      </c>
      <c r="K1966" s="1" t="s">
        <v>459</v>
      </c>
      <c r="L1966" s="1" t="s">
        <v>460</v>
      </c>
      <c r="M1966" s="1" t="s">
        <v>37</v>
      </c>
      <c r="N1966" s="2">
        <v>149856</v>
      </c>
      <c r="O1966" s="1" t="s">
        <v>38</v>
      </c>
      <c r="P1966" s="2">
        <v>149856</v>
      </c>
      <c r="Q1966" s="1" t="s">
        <v>93</v>
      </c>
      <c r="R1966" s="1" t="s">
        <v>94</v>
      </c>
      <c r="S1966" s="1" t="s">
        <v>54</v>
      </c>
      <c r="T1966" s="1" t="s">
        <v>42</v>
      </c>
      <c r="U1966" s="1" t="s">
        <v>43</v>
      </c>
      <c r="V1966" s="1" t="s">
        <v>55</v>
      </c>
      <c r="W1966" s="1" t="s">
        <v>56</v>
      </c>
      <c r="X1966" s="1" t="s">
        <v>43</v>
      </c>
      <c r="Y1966" s="2">
        <v>149856</v>
      </c>
      <c r="Z1966" s="1" t="s">
        <v>46</v>
      </c>
      <c r="AA1966" s="1" t="s">
        <v>109</v>
      </c>
    </row>
    <row r="1967" spans="1:27" x14ac:dyDescent="0.25">
      <c r="A1967" s="1" t="s">
        <v>973</v>
      </c>
      <c r="B1967" s="1" t="s">
        <v>974</v>
      </c>
      <c r="C1967" s="1" t="s">
        <v>139</v>
      </c>
      <c r="D1967" s="1" t="s">
        <v>140</v>
      </c>
      <c r="E1967" s="1" t="s">
        <v>30</v>
      </c>
      <c r="F1967" s="1" t="s">
        <v>131</v>
      </c>
      <c r="G1967" s="1" t="s">
        <v>984</v>
      </c>
      <c r="H1967" s="1" t="s">
        <v>985</v>
      </c>
      <c r="I1967" s="1" t="s">
        <v>7</v>
      </c>
      <c r="J1967" s="1" t="s">
        <v>983</v>
      </c>
      <c r="K1967" s="1" t="s">
        <v>459</v>
      </c>
      <c r="L1967" s="1" t="s">
        <v>460</v>
      </c>
      <c r="M1967" s="1" t="s">
        <v>37</v>
      </c>
      <c r="N1967" s="2">
        <v>46628</v>
      </c>
      <c r="O1967" s="1" t="s">
        <v>38</v>
      </c>
      <c r="P1967" s="2">
        <v>46628</v>
      </c>
      <c r="Q1967" s="1" t="s">
        <v>93</v>
      </c>
      <c r="R1967" s="1" t="s">
        <v>94</v>
      </c>
      <c r="S1967" s="1" t="s">
        <v>54</v>
      </c>
      <c r="T1967" s="1" t="s">
        <v>42</v>
      </c>
      <c r="U1967" s="1" t="s">
        <v>43</v>
      </c>
      <c r="V1967" s="1" t="s">
        <v>55</v>
      </c>
      <c r="W1967" s="1" t="s">
        <v>56</v>
      </c>
      <c r="X1967" s="1" t="s">
        <v>43</v>
      </c>
      <c r="Y1967" s="2">
        <v>46628</v>
      </c>
      <c r="Z1967" s="1" t="s">
        <v>46</v>
      </c>
      <c r="AA1967" s="1" t="s">
        <v>131</v>
      </c>
    </row>
    <row r="1968" spans="1:27" x14ac:dyDescent="0.25">
      <c r="A1968" s="1" t="s">
        <v>973</v>
      </c>
      <c r="B1968" s="1" t="s">
        <v>974</v>
      </c>
      <c r="C1968" s="1" t="s">
        <v>139</v>
      </c>
      <c r="D1968" s="1" t="s">
        <v>140</v>
      </c>
      <c r="E1968" s="1" t="s">
        <v>30</v>
      </c>
      <c r="F1968" s="1" t="s">
        <v>95</v>
      </c>
      <c r="G1968" s="1" t="s">
        <v>986</v>
      </c>
      <c r="H1968" s="1" t="s">
        <v>987</v>
      </c>
      <c r="I1968" s="1" t="s">
        <v>7</v>
      </c>
      <c r="J1968" s="1" t="s">
        <v>988</v>
      </c>
      <c r="K1968" s="1" t="s">
        <v>187</v>
      </c>
      <c r="L1968" s="1" t="s">
        <v>188</v>
      </c>
      <c r="M1968" s="1" t="s">
        <v>37</v>
      </c>
      <c r="N1968" s="2">
        <v>53570</v>
      </c>
      <c r="O1968" s="1" t="s">
        <v>38</v>
      </c>
      <c r="P1968" s="2">
        <v>53570</v>
      </c>
      <c r="Q1968" s="1" t="s">
        <v>39</v>
      </c>
      <c r="R1968" s="1" t="s">
        <v>40</v>
      </c>
      <c r="S1968" s="1" t="s">
        <v>54</v>
      </c>
      <c r="T1968" s="1" t="s">
        <v>42</v>
      </c>
      <c r="U1968" s="1" t="s">
        <v>43</v>
      </c>
      <c r="V1968" s="1" t="s">
        <v>55</v>
      </c>
      <c r="W1968" s="1" t="s">
        <v>56</v>
      </c>
      <c r="X1968" s="1" t="s">
        <v>43</v>
      </c>
      <c r="Y1968" s="2" t="s">
        <v>43</v>
      </c>
      <c r="Z1968" s="1" t="s">
        <v>46</v>
      </c>
      <c r="AA1968" s="1" t="s">
        <v>64</v>
      </c>
    </row>
    <row r="1969" spans="1:27" x14ac:dyDescent="0.25">
      <c r="A1969" s="1" t="s">
        <v>973</v>
      </c>
      <c r="B1969" s="1" t="s">
        <v>974</v>
      </c>
      <c r="C1969" s="1" t="s">
        <v>139</v>
      </c>
      <c r="D1969" s="1" t="s">
        <v>140</v>
      </c>
      <c r="E1969" s="1" t="s">
        <v>30</v>
      </c>
      <c r="F1969" s="1" t="s">
        <v>258</v>
      </c>
      <c r="G1969" s="1" t="s">
        <v>989</v>
      </c>
      <c r="H1969" s="1" t="s">
        <v>990</v>
      </c>
      <c r="I1969" s="1" t="s">
        <v>7</v>
      </c>
      <c r="J1969" s="1" t="s">
        <v>991</v>
      </c>
      <c r="K1969" s="1" t="s">
        <v>262</v>
      </c>
      <c r="L1969" s="1" t="s">
        <v>263</v>
      </c>
      <c r="M1969" s="1" t="s">
        <v>37</v>
      </c>
      <c r="N1969" s="2">
        <v>192622.95</v>
      </c>
      <c r="O1969" s="1" t="s">
        <v>38</v>
      </c>
      <c r="P1969" s="2">
        <v>192622.95</v>
      </c>
      <c r="Q1969" s="1" t="s">
        <v>93</v>
      </c>
      <c r="R1969" s="1" t="s">
        <v>94</v>
      </c>
      <c r="S1969" s="1" t="s">
        <v>41</v>
      </c>
      <c r="T1969" s="1" t="s">
        <v>42</v>
      </c>
      <c r="U1969" s="1" t="s">
        <v>43</v>
      </c>
      <c r="V1969" s="1" t="s">
        <v>44</v>
      </c>
      <c r="W1969" s="1" t="s">
        <v>45</v>
      </c>
      <c r="X1969" s="1" t="s">
        <v>43</v>
      </c>
      <c r="Y1969" s="2">
        <v>192622.95</v>
      </c>
      <c r="Z1969" s="1" t="s">
        <v>46</v>
      </c>
      <c r="AA1969" s="1" t="s">
        <v>252</v>
      </c>
    </row>
    <row r="1970" spans="1:27" x14ac:dyDescent="0.25">
      <c r="A1970" s="1" t="s">
        <v>973</v>
      </c>
      <c r="B1970" s="1" t="s">
        <v>974</v>
      </c>
      <c r="C1970" s="1" t="s">
        <v>139</v>
      </c>
      <c r="D1970" s="1" t="s">
        <v>140</v>
      </c>
      <c r="E1970" s="1" t="s">
        <v>30</v>
      </c>
      <c r="F1970" s="1" t="s">
        <v>258</v>
      </c>
      <c r="G1970" s="1" t="s">
        <v>992</v>
      </c>
      <c r="H1970" s="1" t="s">
        <v>993</v>
      </c>
      <c r="I1970" s="1" t="s">
        <v>7</v>
      </c>
      <c r="J1970" s="1" t="s">
        <v>994</v>
      </c>
      <c r="K1970" s="1" t="s">
        <v>262</v>
      </c>
      <c r="L1970" s="1" t="s">
        <v>263</v>
      </c>
      <c r="M1970" s="1" t="s">
        <v>37</v>
      </c>
      <c r="N1970" s="2">
        <v>51639.34</v>
      </c>
      <c r="O1970" s="1" t="s">
        <v>38</v>
      </c>
      <c r="P1970" s="2">
        <v>51639.34</v>
      </c>
      <c r="Q1970" s="1" t="s">
        <v>93</v>
      </c>
      <c r="R1970" s="1" t="s">
        <v>94</v>
      </c>
      <c r="S1970" s="1" t="s">
        <v>41</v>
      </c>
      <c r="T1970" s="1" t="s">
        <v>42</v>
      </c>
      <c r="U1970" s="1" t="s">
        <v>43</v>
      </c>
      <c r="V1970" s="1" t="s">
        <v>44</v>
      </c>
      <c r="W1970" s="1" t="s">
        <v>45</v>
      </c>
      <c r="X1970" s="1" t="s">
        <v>43</v>
      </c>
      <c r="Y1970" s="2">
        <v>51639.34</v>
      </c>
      <c r="Z1970" s="1" t="s">
        <v>46</v>
      </c>
      <c r="AA1970" s="1" t="s">
        <v>252</v>
      </c>
    </row>
    <row r="1971" spans="1:27" x14ac:dyDescent="0.25">
      <c r="A1971" s="1" t="s">
        <v>973</v>
      </c>
      <c r="B1971" s="1" t="s">
        <v>974</v>
      </c>
      <c r="C1971" s="1" t="s">
        <v>139</v>
      </c>
      <c r="D1971" s="1" t="s">
        <v>140</v>
      </c>
      <c r="E1971" s="1" t="s">
        <v>30</v>
      </c>
      <c r="F1971" s="1" t="s">
        <v>258</v>
      </c>
      <c r="G1971" s="1" t="s">
        <v>995</v>
      </c>
      <c r="H1971" s="1" t="s">
        <v>996</v>
      </c>
      <c r="I1971" s="1" t="s">
        <v>7</v>
      </c>
      <c r="J1971" s="1" t="s">
        <v>997</v>
      </c>
      <c r="K1971" s="1" t="s">
        <v>262</v>
      </c>
      <c r="L1971" s="1" t="s">
        <v>263</v>
      </c>
      <c r="M1971" s="1" t="s">
        <v>37</v>
      </c>
      <c r="N1971" s="2">
        <v>51885.25</v>
      </c>
      <c r="O1971" s="1" t="s">
        <v>38</v>
      </c>
      <c r="P1971" s="2">
        <v>51885.25</v>
      </c>
      <c r="Q1971" s="1" t="s">
        <v>93</v>
      </c>
      <c r="R1971" s="1" t="s">
        <v>94</v>
      </c>
      <c r="S1971" s="1" t="s">
        <v>41</v>
      </c>
      <c r="T1971" s="1" t="s">
        <v>42</v>
      </c>
      <c r="U1971" s="1" t="s">
        <v>43</v>
      </c>
      <c r="V1971" s="1" t="s">
        <v>44</v>
      </c>
      <c r="W1971" s="1" t="s">
        <v>45</v>
      </c>
      <c r="X1971" s="1" t="s">
        <v>43</v>
      </c>
      <c r="Y1971" s="2">
        <v>51885.25</v>
      </c>
      <c r="Z1971" s="1" t="s">
        <v>46</v>
      </c>
      <c r="AA1971" s="1" t="s">
        <v>190</v>
      </c>
    </row>
    <row r="1972" spans="1:27" x14ac:dyDescent="0.25">
      <c r="A1972" s="1" t="s">
        <v>973</v>
      </c>
      <c r="B1972" s="1" t="s">
        <v>974</v>
      </c>
      <c r="C1972" s="1" t="s">
        <v>139</v>
      </c>
      <c r="D1972" s="1" t="s">
        <v>140</v>
      </c>
      <c r="E1972" s="1" t="s">
        <v>30</v>
      </c>
      <c r="F1972" s="1" t="s">
        <v>189</v>
      </c>
      <c r="G1972" s="1" t="s">
        <v>5345</v>
      </c>
      <c r="H1972" s="1" t="s">
        <v>5346</v>
      </c>
      <c r="I1972" s="1" t="s">
        <v>7</v>
      </c>
      <c r="J1972" s="1" t="s">
        <v>5347</v>
      </c>
      <c r="K1972" s="1" t="s">
        <v>2833</v>
      </c>
      <c r="L1972" s="1" t="s">
        <v>2834</v>
      </c>
      <c r="M1972" s="1" t="s">
        <v>5053</v>
      </c>
      <c r="N1972" s="2">
        <v>94450</v>
      </c>
      <c r="O1972" s="1" t="s">
        <v>38</v>
      </c>
      <c r="P1972" s="2">
        <v>94450</v>
      </c>
      <c r="Q1972" s="1" t="s">
        <v>93</v>
      </c>
      <c r="R1972" s="1" t="s">
        <v>94</v>
      </c>
      <c r="S1972" s="1" t="s">
        <v>41</v>
      </c>
      <c r="T1972" s="1" t="s">
        <v>42</v>
      </c>
      <c r="U1972" s="1" t="s">
        <v>43</v>
      </c>
      <c r="V1972" s="1" t="s">
        <v>44</v>
      </c>
      <c r="W1972" s="1" t="s">
        <v>45</v>
      </c>
      <c r="X1972" s="1" t="s">
        <v>43</v>
      </c>
      <c r="Y1972" s="2">
        <v>94450</v>
      </c>
      <c r="Z1972" s="1" t="s">
        <v>46</v>
      </c>
      <c r="AA1972" s="1" t="s">
        <v>189</v>
      </c>
    </row>
    <row r="1973" spans="1:27" x14ac:dyDescent="0.25">
      <c r="A1973" s="1" t="s">
        <v>973</v>
      </c>
      <c r="B1973" s="1" t="s">
        <v>974</v>
      </c>
      <c r="C1973" s="1" t="s">
        <v>139</v>
      </c>
      <c r="D1973" s="1" t="s">
        <v>140</v>
      </c>
      <c r="E1973" s="1" t="s">
        <v>30</v>
      </c>
      <c r="F1973" s="1" t="s">
        <v>48</v>
      </c>
      <c r="G1973" s="1" t="s">
        <v>6088</v>
      </c>
      <c r="H1973" s="1" t="s">
        <v>6089</v>
      </c>
      <c r="I1973" s="1" t="s">
        <v>7</v>
      </c>
      <c r="J1973" s="1" t="s">
        <v>6090</v>
      </c>
      <c r="K1973" s="1" t="s">
        <v>52</v>
      </c>
      <c r="L1973" s="1" t="s">
        <v>53</v>
      </c>
      <c r="M1973" s="1" t="s">
        <v>5928</v>
      </c>
      <c r="N1973" s="2">
        <v>287000</v>
      </c>
      <c r="O1973" s="1" t="s">
        <v>38</v>
      </c>
      <c r="P1973" s="2">
        <v>287000</v>
      </c>
      <c r="Q1973" s="1" t="s">
        <v>93</v>
      </c>
      <c r="R1973" s="1" t="s">
        <v>94</v>
      </c>
      <c r="S1973" s="1" t="s">
        <v>54</v>
      </c>
      <c r="T1973" s="1" t="s">
        <v>42</v>
      </c>
      <c r="U1973" s="1" t="s">
        <v>43</v>
      </c>
      <c r="V1973" s="1" t="s">
        <v>55</v>
      </c>
      <c r="W1973" s="1" t="s">
        <v>56</v>
      </c>
      <c r="X1973" s="1" t="s">
        <v>43</v>
      </c>
      <c r="Y1973" s="2">
        <v>287000</v>
      </c>
      <c r="Z1973" s="1" t="s">
        <v>46</v>
      </c>
      <c r="AA1973" s="1" t="s">
        <v>48</v>
      </c>
    </row>
    <row r="1974" spans="1:27" x14ac:dyDescent="0.25">
      <c r="A1974" s="1" t="s">
        <v>973</v>
      </c>
      <c r="B1974" s="1" t="s">
        <v>974</v>
      </c>
      <c r="C1974" s="1" t="s">
        <v>139</v>
      </c>
      <c r="D1974" s="1" t="s">
        <v>140</v>
      </c>
      <c r="E1974" s="1" t="s">
        <v>30</v>
      </c>
      <c r="F1974" s="1" t="s">
        <v>48</v>
      </c>
      <c r="G1974" s="1" t="s">
        <v>6091</v>
      </c>
      <c r="H1974" s="1" t="s">
        <v>6092</v>
      </c>
      <c r="I1974" s="1" t="s">
        <v>7</v>
      </c>
      <c r="J1974" s="1" t="s">
        <v>6093</v>
      </c>
      <c r="K1974" s="1" t="s">
        <v>52</v>
      </c>
      <c r="L1974" s="1" t="s">
        <v>53</v>
      </c>
      <c r="M1974" s="1" t="s">
        <v>5928</v>
      </c>
      <c r="N1974" s="2">
        <v>45000</v>
      </c>
      <c r="O1974" s="1" t="s">
        <v>38</v>
      </c>
      <c r="P1974" s="2">
        <v>45000</v>
      </c>
      <c r="Q1974" s="1" t="s">
        <v>93</v>
      </c>
      <c r="R1974" s="1" t="s">
        <v>94</v>
      </c>
      <c r="S1974" s="1" t="s">
        <v>54</v>
      </c>
      <c r="T1974" s="1" t="s">
        <v>42</v>
      </c>
      <c r="U1974" s="1" t="s">
        <v>43</v>
      </c>
      <c r="V1974" s="1" t="s">
        <v>55</v>
      </c>
      <c r="W1974" s="1" t="s">
        <v>56</v>
      </c>
      <c r="X1974" s="1" t="s">
        <v>43</v>
      </c>
      <c r="Y1974" s="2">
        <v>45000</v>
      </c>
      <c r="Z1974" s="1" t="s">
        <v>46</v>
      </c>
      <c r="AA1974" s="1" t="s">
        <v>48</v>
      </c>
    </row>
    <row r="1975" spans="1:27" x14ac:dyDescent="0.25">
      <c r="A1975" s="1" t="s">
        <v>973</v>
      </c>
      <c r="B1975" s="1" t="s">
        <v>974</v>
      </c>
      <c r="C1975" s="1" t="s">
        <v>139</v>
      </c>
      <c r="D1975" s="1" t="s">
        <v>140</v>
      </c>
      <c r="E1975" s="1" t="s">
        <v>30</v>
      </c>
      <c r="F1975" s="1" t="s">
        <v>131</v>
      </c>
      <c r="G1975" s="1" t="s">
        <v>6094</v>
      </c>
      <c r="H1975" s="1" t="s">
        <v>6095</v>
      </c>
      <c r="I1975" s="1" t="s">
        <v>7</v>
      </c>
      <c r="J1975" s="1" t="s">
        <v>6096</v>
      </c>
      <c r="K1975" s="1" t="s">
        <v>6071</v>
      </c>
      <c r="L1975" s="1" t="s">
        <v>6072</v>
      </c>
      <c r="M1975" s="1" t="s">
        <v>5928</v>
      </c>
      <c r="N1975" s="2">
        <v>360000</v>
      </c>
      <c r="O1975" s="1" t="s">
        <v>38</v>
      </c>
      <c r="P1975" s="2">
        <v>360000</v>
      </c>
      <c r="Q1975" s="1" t="s">
        <v>93</v>
      </c>
      <c r="R1975" s="1" t="s">
        <v>94</v>
      </c>
      <c r="S1975" s="1" t="s">
        <v>41</v>
      </c>
      <c r="T1975" s="1" t="s">
        <v>42</v>
      </c>
      <c r="U1975" s="1" t="s">
        <v>43</v>
      </c>
      <c r="V1975" s="1" t="s">
        <v>44</v>
      </c>
      <c r="W1975" s="1" t="s">
        <v>45</v>
      </c>
      <c r="X1975" s="1" t="s">
        <v>43</v>
      </c>
      <c r="Y1975" s="2">
        <v>360000</v>
      </c>
      <c r="Z1975" s="1" t="s">
        <v>46</v>
      </c>
      <c r="AA1975" s="1" t="s">
        <v>131</v>
      </c>
    </row>
    <row r="1976" spans="1:27" x14ac:dyDescent="0.25">
      <c r="A1976" s="1" t="s">
        <v>2434</v>
      </c>
      <c r="B1976" s="1" t="s">
        <v>2435</v>
      </c>
      <c r="C1976" s="1" t="s">
        <v>139</v>
      </c>
      <c r="D1976" s="1" t="s">
        <v>140</v>
      </c>
      <c r="E1976" s="1" t="s">
        <v>30</v>
      </c>
      <c r="F1976" s="1" t="s">
        <v>145</v>
      </c>
      <c r="G1976" s="1" t="s">
        <v>2436</v>
      </c>
      <c r="H1976" s="1" t="s">
        <v>2437</v>
      </c>
      <c r="I1976" s="1" t="s">
        <v>7</v>
      </c>
      <c r="J1976" s="1" t="s">
        <v>2438</v>
      </c>
      <c r="K1976" s="1" t="s">
        <v>648</v>
      </c>
      <c r="L1976" s="1" t="s">
        <v>649</v>
      </c>
      <c r="M1976" s="1" t="s">
        <v>37</v>
      </c>
      <c r="N1976" s="2">
        <v>20000000</v>
      </c>
      <c r="O1976" s="1" t="s">
        <v>108</v>
      </c>
      <c r="P1976" s="2">
        <v>4500000</v>
      </c>
      <c r="Q1976" s="1" t="s">
        <v>83</v>
      </c>
      <c r="R1976" s="1" t="s">
        <v>770</v>
      </c>
      <c r="S1976" s="1" t="s">
        <v>41</v>
      </c>
      <c r="T1976" s="1" t="s">
        <v>42</v>
      </c>
      <c r="U1976" s="1" t="s">
        <v>43</v>
      </c>
      <c r="V1976" s="1" t="s">
        <v>44</v>
      </c>
      <c r="W1976" s="1" t="s">
        <v>45</v>
      </c>
      <c r="X1976" s="1" t="s">
        <v>43</v>
      </c>
      <c r="Y1976" s="2" t="s">
        <v>43</v>
      </c>
      <c r="Z1976" s="1" t="s">
        <v>46</v>
      </c>
      <c r="AA1976" s="1" t="s">
        <v>145</v>
      </c>
    </row>
    <row r="1977" spans="1:27" x14ac:dyDescent="0.25">
      <c r="A1977" s="1" t="s">
        <v>2434</v>
      </c>
      <c r="B1977" s="1" t="s">
        <v>2435</v>
      </c>
      <c r="C1977" s="1" t="s">
        <v>139</v>
      </c>
      <c r="D1977" s="1" t="s">
        <v>140</v>
      </c>
      <c r="E1977" s="1" t="s">
        <v>30</v>
      </c>
      <c r="F1977" s="1" t="s">
        <v>145</v>
      </c>
      <c r="G1977" s="1" t="s">
        <v>2436</v>
      </c>
      <c r="H1977" s="1" t="s">
        <v>2439</v>
      </c>
      <c r="I1977" s="1" t="s">
        <v>7</v>
      </c>
      <c r="J1977" s="1" t="s">
        <v>2438</v>
      </c>
      <c r="K1977" s="1" t="s">
        <v>648</v>
      </c>
      <c r="L1977" s="1" t="s">
        <v>649</v>
      </c>
      <c r="M1977" s="1" t="s">
        <v>37</v>
      </c>
      <c r="N1977" s="2">
        <v>20000000</v>
      </c>
      <c r="O1977" s="1" t="s">
        <v>108</v>
      </c>
      <c r="P1977" s="2">
        <v>5500000</v>
      </c>
      <c r="Q1977" s="1" t="s">
        <v>83</v>
      </c>
      <c r="R1977" s="1" t="s">
        <v>770</v>
      </c>
      <c r="S1977" s="1" t="s">
        <v>41</v>
      </c>
      <c r="T1977" s="1" t="s">
        <v>42</v>
      </c>
      <c r="U1977" s="1" t="s">
        <v>43</v>
      </c>
      <c r="V1977" s="1" t="s">
        <v>44</v>
      </c>
      <c r="W1977" s="1" t="s">
        <v>45</v>
      </c>
      <c r="X1977" s="1" t="s">
        <v>43</v>
      </c>
      <c r="Y1977" s="2" t="s">
        <v>43</v>
      </c>
      <c r="Z1977" s="1" t="s">
        <v>46</v>
      </c>
      <c r="AA1977" s="1" t="s">
        <v>145</v>
      </c>
    </row>
    <row r="1978" spans="1:27" x14ac:dyDescent="0.25">
      <c r="A1978" s="1" t="s">
        <v>2434</v>
      </c>
      <c r="B1978" s="1" t="s">
        <v>2435</v>
      </c>
      <c r="C1978" s="1" t="s">
        <v>139</v>
      </c>
      <c r="D1978" s="1" t="s">
        <v>140</v>
      </c>
      <c r="E1978" s="1" t="s">
        <v>30</v>
      </c>
      <c r="F1978" s="1" t="s">
        <v>145</v>
      </c>
      <c r="G1978" s="1" t="s">
        <v>2436</v>
      </c>
      <c r="H1978" s="1" t="s">
        <v>2440</v>
      </c>
      <c r="I1978" s="1" t="s">
        <v>7</v>
      </c>
      <c r="J1978" s="1" t="s">
        <v>2438</v>
      </c>
      <c r="K1978" s="1" t="s">
        <v>648</v>
      </c>
      <c r="L1978" s="1" t="s">
        <v>649</v>
      </c>
      <c r="M1978" s="1" t="s">
        <v>37</v>
      </c>
      <c r="N1978" s="2">
        <v>20000000</v>
      </c>
      <c r="O1978" s="1" t="s">
        <v>108</v>
      </c>
      <c r="P1978" s="2">
        <v>10000000</v>
      </c>
      <c r="Q1978" s="1" t="s">
        <v>83</v>
      </c>
      <c r="R1978" s="1" t="s">
        <v>770</v>
      </c>
      <c r="S1978" s="1" t="s">
        <v>41</v>
      </c>
      <c r="T1978" s="1" t="s">
        <v>42</v>
      </c>
      <c r="U1978" s="1" t="s">
        <v>43</v>
      </c>
      <c r="V1978" s="1" t="s">
        <v>44</v>
      </c>
      <c r="W1978" s="1" t="s">
        <v>45</v>
      </c>
      <c r="X1978" s="1" t="s">
        <v>43</v>
      </c>
      <c r="Y1978" s="2" t="s">
        <v>43</v>
      </c>
      <c r="Z1978" s="1" t="s">
        <v>46</v>
      </c>
      <c r="AA1978" s="1" t="s">
        <v>145</v>
      </c>
    </row>
    <row r="1979" spans="1:27" x14ac:dyDescent="0.25">
      <c r="A1979" s="1" t="s">
        <v>2434</v>
      </c>
      <c r="B1979" s="1" t="s">
        <v>2435</v>
      </c>
      <c r="C1979" s="1" t="s">
        <v>139</v>
      </c>
      <c r="D1979" s="1" t="s">
        <v>140</v>
      </c>
      <c r="E1979" s="1" t="s">
        <v>30</v>
      </c>
      <c r="F1979" s="1" t="s">
        <v>95</v>
      </c>
      <c r="G1979" s="1" t="s">
        <v>2441</v>
      </c>
      <c r="H1979" s="1" t="s">
        <v>2442</v>
      </c>
      <c r="I1979" s="1" t="s">
        <v>7</v>
      </c>
      <c r="J1979" s="1" t="s">
        <v>2443</v>
      </c>
      <c r="K1979" s="1" t="s">
        <v>73</v>
      </c>
      <c r="L1979" s="1" t="s">
        <v>74</v>
      </c>
      <c r="M1979" s="1" t="s">
        <v>37</v>
      </c>
      <c r="N1979" s="2">
        <v>150000</v>
      </c>
      <c r="O1979" s="1" t="s">
        <v>38</v>
      </c>
      <c r="P1979" s="2">
        <v>150000</v>
      </c>
      <c r="Q1979" s="1" t="s">
        <v>39</v>
      </c>
      <c r="R1979" s="1" t="s">
        <v>770</v>
      </c>
      <c r="S1979" s="1" t="s">
        <v>54</v>
      </c>
      <c r="T1979" s="1" t="s">
        <v>42</v>
      </c>
      <c r="U1979" s="1" t="s">
        <v>43</v>
      </c>
      <c r="V1979" s="1" t="s">
        <v>55</v>
      </c>
      <c r="W1979" s="1" t="s">
        <v>56</v>
      </c>
      <c r="X1979" s="1" t="s">
        <v>43</v>
      </c>
      <c r="Y1979" s="2" t="s">
        <v>43</v>
      </c>
      <c r="Z1979" s="1" t="s">
        <v>46</v>
      </c>
      <c r="AA1979" s="1" t="s">
        <v>95</v>
      </c>
    </row>
    <row r="1980" spans="1:27" x14ac:dyDescent="0.25">
      <c r="A1980" s="1" t="s">
        <v>2434</v>
      </c>
      <c r="B1980" s="1" t="s">
        <v>2435</v>
      </c>
      <c r="C1980" s="1" t="s">
        <v>139</v>
      </c>
      <c r="D1980" s="1" t="s">
        <v>140</v>
      </c>
      <c r="E1980" s="1" t="s">
        <v>30</v>
      </c>
      <c r="F1980" s="1" t="s">
        <v>174</v>
      </c>
      <c r="G1980" s="1" t="s">
        <v>2444</v>
      </c>
      <c r="H1980" s="1" t="s">
        <v>2445</v>
      </c>
      <c r="I1980" s="1" t="s">
        <v>7</v>
      </c>
      <c r="J1980" s="1" t="s">
        <v>2446</v>
      </c>
      <c r="K1980" s="1" t="s">
        <v>1042</v>
      </c>
      <c r="L1980" s="1" t="s">
        <v>1043</v>
      </c>
      <c r="M1980" s="1" t="s">
        <v>37</v>
      </c>
      <c r="N1980" s="2">
        <v>49800</v>
      </c>
      <c r="O1980" s="1" t="s">
        <v>38</v>
      </c>
      <c r="P1980" s="2">
        <v>49800</v>
      </c>
      <c r="Q1980" s="1" t="s">
        <v>83</v>
      </c>
      <c r="R1980" s="1" t="s">
        <v>770</v>
      </c>
      <c r="S1980" s="1" t="s">
        <v>54</v>
      </c>
      <c r="T1980" s="1" t="s">
        <v>42</v>
      </c>
      <c r="U1980" s="1" t="s">
        <v>43</v>
      </c>
      <c r="V1980" s="1" t="s">
        <v>55</v>
      </c>
      <c r="W1980" s="1" t="s">
        <v>56</v>
      </c>
      <c r="X1980" s="1" t="s">
        <v>43</v>
      </c>
      <c r="Y1980" s="2" t="s">
        <v>43</v>
      </c>
      <c r="Z1980" s="1" t="s">
        <v>46</v>
      </c>
      <c r="AA1980" s="1" t="s">
        <v>174</v>
      </c>
    </row>
    <row r="1981" spans="1:27" x14ac:dyDescent="0.25">
      <c r="A1981" s="1" t="s">
        <v>2434</v>
      </c>
      <c r="B1981" s="1" t="s">
        <v>2435</v>
      </c>
      <c r="C1981" s="1" t="s">
        <v>139</v>
      </c>
      <c r="D1981" s="1" t="s">
        <v>140</v>
      </c>
      <c r="E1981" s="1" t="s">
        <v>30</v>
      </c>
      <c r="F1981" s="1" t="s">
        <v>64</v>
      </c>
      <c r="G1981" s="1" t="s">
        <v>2447</v>
      </c>
      <c r="H1981" s="1" t="s">
        <v>2448</v>
      </c>
      <c r="I1981" s="1" t="s">
        <v>7</v>
      </c>
      <c r="J1981" s="1" t="s">
        <v>2449</v>
      </c>
      <c r="K1981" s="1" t="s">
        <v>888</v>
      </c>
      <c r="L1981" s="1" t="s">
        <v>889</v>
      </c>
      <c r="M1981" s="1" t="s">
        <v>37</v>
      </c>
      <c r="N1981" s="2">
        <v>75200</v>
      </c>
      <c r="O1981" s="1" t="s">
        <v>38</v>
      </c>
      <c r="P1981" s="2">
        <v>75200</v>
      </c>
      <c r="Q1981" s="1" t="s">
        <v>83</v>
      </c>
      <c r="R1981" s="1" t="s">
        <v>770</v>
      </c>
      <c r="S1981" s="1" t="s">
        <v>54</v>
      </c>
      <c r="T1981" s="1" t="s">
        <v>42</v>
      </c>
      <c r="U1981" s="1" t="s">
        <v>43</v>
      </c>
      <c r="V1981" s="1" t="s">
        <v>55</v>
      </c>
      <c r="W1981" s="1" t="s">
        <v>56</v>
      </c>
      <c r="X1981" s="1" t="s">
        <v>43</v>
      </c>
      <c r="Y1981" s="2" t="s">
        <v>43</v>
      </c>
      <c r="Z1981" s="1" t="s">
        <v>46</v>
      </c>
      <c r="AA1981" s="1" t="s">
        <v>64</v>
      </c>
    </row>
    <row r="1982" spans="1:27" x14ac:dyDescent="0.25">
      <c r="A1982" s="1" t="s">
        <v>2434</v>
      </c>
      <c r="B1982" s="1" t="s">
        <v>2435</v>
      </c>
      <c r="C1982" s="1" t="s">
        <v>139</v>
      </c>
      <c r="D1982" s="1" t="s">
        <v>140</v>
      </c>
      <c r="E1982" s="1" t="s">
        <v>30</v>
      </c>
      <c r="F1982" s="1" t="s">
        <v>228</v>
      </c>
      <c r="G1982" s="1" t="s">
        <v>2450</v>
      </c>
      <c r="H1982" s="1" t="s">
        <v>2451</v>
      </c>
      <c r="I1982" s="1" t="s">
        <v>7</v>
      </c>
      <c r="J1982" s="1" t="s">
        <v>2452</v>
      </c>
      <c r="K1982" s="1" t="s">
        <v>135</v>
      </c>
      <c r="L1982" s="1" t="s">
        <v>136</v>
      </c>
      <c r="M1982" s="1" t="s">
        <v>37</v>
      </c>
      <c r="N1982" s="2">
        <v>220000</v>
      </c>
      <c r="O1982" s="1" t="s">
        <v>38</v>
      </c>
      <c r="P1982" s="2">
        <v>220000</v>
      </c>
      <c r="Q1982" s="1" t="s">
        <v>83</v>
      </c>
      <c r="R1982" s="1" t="s">
        <v>770</v>
      </c>
      <c r="S1982" s="1" t="s">
        <v>54</v>
      </c>
      <c r="T1982" s="1" t="s">
        <v>42</v>
      </c>
      <c r="U1982" s="1" t="s">
        <v>43</v>
      </c>
      <c r="V1982" s="1" t="s">
        <v>55</v>
      </c>
      <c r="W1982" s="1" t="s">
        <v>56</v>
      </c>
      <c r="X1982" s="1" t="s">
        <v>43</v>
      </c>
      <c r="Y1982" s="2" t="s">
        <v>43</v>
      </c>
      <c r="Z1982" s="1" t="s">
        <v>46</v>
      </c>
      <c r="AA1982" s="1" t="s">
        <v>228</v>
      </c>
    </row>
    <row r="1983" spans="1:27" x14ac:dyDescent="0.25">
      <c r="A1983" s="1" t="s">
        <v>2434</v>
      </c>
      <c r="B1983" s="1" t="s">
        <v>2435</v>
      </c>
      <c r="C1983" s="1" t="s">
        <v>139</v>
      </c>
      <c r="D1983" s="1" t="s">
        <v>140</v>
      </c>
      <c r="E1983" s="1" t="s">
        <v>30</v>
      </c>
      <c r="F1983" s="1" t="s">
        <v>265</v>
      </c>
      <c r="G1983" s="1" t="s">
        <v>2453</v>
      </c>
      <c r="H1983" s="1" t="s">
        <v>2454</v>
      </c>
      <c r="I1983" s="1" t="s">
        <v>7</v>
      </c>
      <c r="J1983" s="1" t="s">
        <v>2455</v>
      </c>
      <c r="K1983" s="1" t="s">
        <v>135</v>
      </c>
      <c r="L1983" s="1" t="s">
        <v>136</v>
      </c>
      <c r="M1983" s="1" t="s">
        <v>37</v>
      </c>
      <c r="N1983" s="2">
        <v>124500</v>
      </c>
      <c r="O1983" s="1" t="s">
        <v>38</v>
      </c>
      <c r="P1983" s="2">
        <v>124500</v>
      </c>
      <c r="Q1983" s="1" t="s">
        <v>93</v>
      </c>
      <c r="R1983" s="1" t="s">
        <v>94</v>
      </c>
      <c r="S1983" s="1" t="s">
        <v>54</v>
      </c>
      <c r="T1983" s="1" t="s">
        <v>42</v>
      </c>
      <c r="U1983" s="1" t="s">
        <v>43</v>
      </c>
      <c r="V1983" s="1" t="s">
        <v>55</v>
      </c>
      <c r="W1983" s="1" t="s">
        <v>56</v>
      </c>
      <c r="X1983" s="1" t="s">
        <v>43</v>
      </c>
      <c r="Y1983" s="2">
        <v>124500</v>
      </c>
      <c r="Z1983" s="1" t="s">
        <v>46</v>
      </c>
      <c r="AA1983" s="1" t="s">
        <v>183</v>
      </c>
    </row>
    <row r="1984" spans="1:27" x14ac:dyDescent="0.25">
      <c r="A1984" s="1" t="s">
        <v>2434</v>
      </c>
      <c r="B1984" s="1" t="s">
        <v>2435</v>
      </c>
      <c r="C1984" s="1" t="s">
        <v>139</v>
      </c>
      <c r="D1984" s="1" t="s">
        <v>140</v>
      </c>
      <c r="E1984" s="1" t="s">
        <v>30</v>
      </c>
      <c r="F1984" s="1" t="s">
        <v>183</v>
      </c>
      <c r="G1984" s="1" t="s">
        <v>2456</v>
      </c>
      <c r="H1984" s="1" t="s">
        <v>2457</v>
      </c>
      <c r="I1984" s="1" t="s">
        <v>7</v>
      </c>
      <c r="J1984" s="1" t="s">
        <v>2458</v>
      </c>
      <c r="K1984" s="1" t="s">
        <v>443</v>
      </c>
      <c r="L1984" s="1" t="s">
        <v>444</v>
      </c>
      <c r="M1984" s="1" t="s">
        <v>37</v>
      </c>
      <c r="N1984" s="2">
        <v>79753.320000000007</v>
      </c>
      <c r="O1984" s="1" t="s">
        <v>38</v>
      </c>
      <c r="P1984" s="2">
        <v>79753.320000000007</v>
      </c>
      <c r="Q1984" s="1" t="s">
        <v>93</v>
      </c>
      <c r="R1984" s="1" t="s">
        <v>94</v>
      </c>
      <c r="S1984" s="1" t="s">
        <v>54</v>
      </c>
      <c r="T1984" s="1" t="s">
        <v>42</v>
      </c>
      <c r="U1984" s="1" t="s">
        <v>43</v>
      </c>
      <c r="V1984" s="1" t="s">
        <v>55</v>
      </c>
      <c r="W1984" s="1" t="s">
        <v>56</v>
      </c>
      <c r="X1984" s="1" t="s">
        <v>43</v>
      </c>
      <c r="Y1984" s="2">
        <v>79753.320000000007</v>
      </c>
      <c r="Z1984" s="1" t="s">
        <v>46</v>
      </c>
      <c r="AA1984" s="1" t="s">
        <v>190</v>
      </c>
    </row>
    <row r="1985" spans="1:27" x14ac:dyDescent="0.25">
      <c r="A1985" s="1" t="s">
        <v>2434</v>
      </c>
      <c r="B1985" s="1" t="s">
        <v>2435</v>
      </c>
      <c r="C1985" s="1" t="s">
        <v>139</v>
      </c>
      <c r="D1985" s="1" t="s">
        <v>140</v>
      </c>
      <c r="E1985" s="1" t="s">
        <v>30</v>
      </c>
      <c r="F1985" s="1" t="s">
        <v>190</v>
      </c>
      <c r="G1985" s="1" t="s">
        <v>2459</v>
      </c>
      <c r="H1985" s="1" t="s">
        <v>2460</v>
      </c>
      <c r="I1985" s="1" t="s">
        <v>7</v>
      </c>
      <c r="J1985" s="1" t="s">
        <v>2461</v>
      </c>
      <c r="K1985" s="1" t="s">
        <v>212</v>
      </c>
      <c r="L1985" s="1" t="s">
        <v>213</v>
      </c>
      <c r="M1985" s="1" t="s">
        <v>37</v>
      </c>
      <c r="N1985" s="2">
        <v>245350</v>
      </c>
      <c r="O1985" s="1" t="s">
        <v>38</v>
      </c>
      <c r="P1985" s="2">
        <v>245350</v>
      </c>
      <c r="Q1985" s="1" t="s">
        <v>83</v>
      </c>
      <c r="R1985" s="1" t="s">
        <v>770</v>
      </c>
      <c r="S1985" s="1" t="s">
        <v>54</v>
      </c>
      <c r="T1985" s="1" t="s">
        <v>42</v>
      </c>
      <c r="U1985" s="1" t="s">
        <v>43</v>
      </c>
      <c r="V1985" s="1" t="s">
        <v>55</v>
      </c>
      <c r="W1985" s="1" t="s">
        <v>56</v>
      </c>
      <c r="X1985" s="1" t="s">
        <v>43</v>
      </c>
      <c r="Y1985" s="2" t="s">
        <v>43</v>
      </c>
      <c r="Z1985" s="1" t="s">
        <v>46</v>
      </c>
      <c r="AA1985" s="1" t="s">
        <v>190</v>
      </c>
    </row>
    <row r="1986" spans="1:27" x14ac:dyDescent="0.25">
      <c r="A1986" s="1" t="s">
        <v>2434</v>
      </c>
      <c r="B1986" s="1" t="s">
        <v>2435</v>
      </c>
      <c r="C1986" s="1" t="s">
        <v>139</v>
      </c>
      <c r="D1986" s="1" t="s">
        <v>140</v>
      </c>
      <c r="E1986" s="1" t="s">
        <v>30</v>
      </c>
      <c r="F1986" s="1" t="s">
        <v>155</v>
      </c>
      <c r="G1986" s="1" t="s">
        <v>3317</v>
      </c>
      <c r="H1986" s="1" t="s">
        <v>3318</v>
      </c>
      <c r="I1986" s="1" t="s">
        <v>7</v>
      </c>
      <c r="J1986" s="1" t="s">
        <v>3319</v>
      </c>
      <c r="K1986" s="1" t="s">
        <v>3320</v>
      </c>
      <c r="L1986" s="1" t="s">
        <v>3321</v>
      </c>
      <c r="M1986" s="1" t="s">
        <v>3055</v>
      </c>
      <c r="N1986" s="2">
        <v>149900</v>
      </c>
      <c r="O1986" s="1" t="s">
        <v>38</v>
      </c>
      <c r="P1986" s="2">
        <v>149900</v>
      </c>
      <c r="Q1986" s="1" t="s">
        <v>93</v>
      </c>
      <c r="R1986" s="1" t="s">
        <v>94</v>
      </c>
      <c r="S1986" s="1" t="s">
        <v>54</v>
      </c>
      <c r="T1986" s="1" t="s">
        <v>42</v>
      </c>
      <c r="U1986" s="1" t="s">
        <v>43</v>
      </c>
      <c r="V1986" s="1" t="s">
        <v>55</v>
      </c>
      <c r="W1986" s="1" t="s">
        <v>56</v>
      </c>
      <c r="X1986" s="1" t="s">
        <v>43</v>
      </c>
      <c r="Y1986" s="2">
        <v>149900</v>
      </c>
      <c r="Z1986" s="1" t="s">
        <v>46</v>
      </c>
      <c r="AA1986" s="1" t="s">
        <v>155</v>
      </c>
    </row>
    <row r="1987" spans="1:27" x14ac:dyDescent="0.25">
      <c r="A1987" s="1" t="s">
        <v>2434</v>
      </c>
      <c r="B1987" s="1" t="s">
        <v>2435</v>
      </c>
      <c r="C1987" s="1" t="s">
        <v>139</v>
      </c>
      <c r="D1987" s="1" t="s">
        <v>140</v>
      </c>
      <c r="E1987" s="1" t="s">
        <v>30</v>
      </c>
      <c r="F1987" s="1" t="s">
        <v>189</v>
      </c>
      <c r="G1987" s="1" t="s">
        <v>3322</v>
      </c>
      <c r="H1987" s="1" t="s">
        <v>3323</v>
      </c>
      <c r="I1987" s="1" t="s">
        <v>7</v>
      </c>
      <c r="J1987" s="1" t="s">
        <v>3324</v>
      </c>
      <c r="K1987" s="1" t="s">
        <v>3320</v>
      </c>
      <c r="L1987" s="1" t="s">
        <v>3321</v>
      </c>
      <c r="M1987" s="1" t="s">
        <v>3055</v>
      </c>
      <c r="N1987" s="2">
        <v>299900</v>
      </c>
      <c r="O1987" s="1" t="s">
        <v>38</v>
      </c>
      <c r="P1987" s="2">
        <v>299900</v>
      </c>
      <c r="Q1987" s="1" t="s">
        <v>83</v>
      </c>
      <c r="R1987" s="1" t="s">
        <v>770</v>
      </c>
      <c r="S1987" s="1" t="s">
        <v>54</v>
      </c>
      <c r="T1987" s="1" t="s">
        <v>42</v>
      </c>
      <c r="U1987" s="1" t="s">
        <v>43</v>
      </c>
      <c r="V1987" s="1" t="s">
        <v>55</v>
      </c>
      <c r="W1987" s="1" t="s">
        <v>56</v>
      </c>
      <c r="X1987" s="1" t="s">
        <v>43</v>
      </c>
      <c r="Y1987" s="2" t="s">
        <v>43</v>
      </c>
      <c r="Z1987" s="1" t="s">
        <v>46</v>
      </c>
      <c r="AA1987" s="1" t="s">
        <v>189</v>
      </c>
    </row>
    <row r="1988" spans="1:27" x14ac:dyDescent="0.25">
      <c r="A1988" s="1" t="s">
        <v>2434</v>
      </c>
      <c r="B1988" s="1" t="s">
        <v>2435</v>
      </c>
      <c r="C1988" s="1" t="s">
        <v>139</v>
      </c>
      <c r="D1988" s="1" t="s">
        <v>140</v>
      </c>
      <c r="E1988" s="1" t="s">
        <v>30</v>
      </c>
      <c r="F1988" s="1" t="s">
        <v>189</v>
      </c>
      <c r="G1988" s="1" t="s">
        <v>3325</v>
      </c>
      <c r="H1988" s="1" t="s">
        <v>3326</v>
      </c>
      <c r="I1988" s="1" t="s">
        <v>7</v>
      </c>
      <c r="J1988" s="1" t="s">
        <v>3327</v>
      </c>
      <c r="K1988" s="1" t="s">
        <v>3320</v>
      </c>
      <c r="L1988" s="1" t="s">
        <v>3321</v>
      </c>
      <c r="M1988" s="1" t="s">
        <v>3055</v>
      </c>
      <c r="N1988" s="2">
        <v>299900</v>
      </c>
      <c r="O1988" s="1" t="s">
        <v>38</v>
      </c>
      <c r="P1988" s="2">
        <v>299900</v>
      </c>
      <c r="Q1988" s="1" t="s">
        <v>93</v>
      </c>
      <c r="R1988" s="1" t="s">
        <v>94</v>
      </c>
      <c r="S1988" s="1" t="s">
        <v>54</v>
      </c>
      <c r="T1988" s="1" t="s">
        <v>42</v>
      </c>
      <c r="U1988" s="1" t="s">
        <v>43</v>
      </c>
      <c r="V1988" s="1" t="s">
        <v>55</v>
      </c>
      <c r="W1988" s="1" t="s">
        <v>56</v>
      </c>
      <c r="X1988" s="1" t="s">
        <v>43</v>
      </c>
      <c r="Y1988" s="2">
        <v>299900</v>
      </c>
      <c r="Z1988" s="1" t="s">
        <v>46</v>
      </c>
      <c r="AA1988" s="1" t="s">
        <v>189</v>
      </c>
    </row>
    <row r="1989" spans="1:27" x14ac:dyDescent="0.25">
      <c r="A1989" s="1" t="s">
        <v>2434</v>
      </c>
      <c r="B1989" s="1" t="s">
        <v>2435</v>
      </c>
      <c r="C1989" s="1" t="s">
        <v>139</v>
      </c>
      <c r="D1989" s="1" t="s">
        <v>140</v>
      </c>
      <c r="E1989" s="1" t="s">
        <v>30</v>
      </c>
      <c r="F1989" s="1" t="s">
        <v>342</v>
      </c>
      <c r="G1989" s="1" t="s">
        <v>4025</v>
      </c>
      <c r="H1989" s="1" t="s">
        <v>4026</v>
      </c>
      <c r="I1989" s="1" t="s">
        <v>7</v>
      </c>
      <c r="J1989" s="1" t="s">
        <v>4027</v>
      </c>
      <c r="K1989" s="1" t="s">
        <v>3421</v>
      </c>
      <c r="L1989" s="1" t="s">
        <v>3422</v>
      </c>
      <c r="M1989" s="1" t="s">
        <v>3402</v>
      </c>
      <c r="N1989" s="2">
        <v>329600</v>
      </c>
      <c r="O1989" s="1" t="s">
        <v>38</v>
      </c>
      <c r="P1989" s="2">
        <v>329600</v>
      </c>
      <c r="Q1989" s="1" t="s">
        <v>83</v>
      </c>
      <c r="R1989" s="1" t="s">
        <v>770</v>
      </c>
      <c r="S1989" s="1" t="s">
        <v>54</v>
      </c>
      <c r="T1989" s="1" t="s">
        <v>42</v>
      </c>
      <c r="U1989" s="1" t="s">
        <v>43</v>
      </c>
      <c r="V1989" s="1" t="s">
        <v>55</v>
      </c>
      <c r="W1989" s="1" t="s">
        <v>56</v>
      </c>
      <c r="X1989" s="1" t="s">
        <v>43</v>
      </c>
      <c r="Y1989" s="2" t="s">
        <v>43</v>
      </c>
      <c r="Z1989" s="1" t="s">
        <v>46</v>
      </c>
      <c r="AA1989" s="1" t="s">
        <v>342</v>
      </c>
    </row>
    <row r="1990" spans="1:27" x14ac:dyDescent="0.25">
      <c r="A1990" s="1" t="s">
        <v>2434</v>
      </c>
      <c r="B1990" s="1" t="s">
        <v>2435</v>
      </c>
      <c r="C1990" s="1" t="s">
        <v>139</v>
      </c>
      <c r="D1990" s="1" t="s">
        <v>140</v>
      </c>
      <c r="E1990" s="1" t="s">
        <v>30</v>
      </c>
      <c r="F1990" s="1" t="s">
        <v>141</v>
      </c>
      <c r="G1990" s="1" t="s">
        <v>4028</v>
      </c>
      <c r="H1990" s="1" t="s">
        <v>4029</v>
      </c>
      <c r="I1990" s="1" t="s">
        <v>7</v>
      </c>
      <c r="J1990" s="1" t="s">
        <v>4030</v>
      </c>
      <c r="K1990" s="1" t="s">
        <v>3760</v>
      </c>
      <c r="L1990" s="1" t="s">
        <v>3761</v>
      </c>
      <c r="M1990" s="1" t="s">
        <v>3402</v>
      </c>
      <c r="N1990" s="2">
        <v>4900000</v>
      </c>
      <c r="O1990" s="1" t="s">
        <v>38</v>
      </c>
      <c r="P1990" s="2">
        <v>4900000</v>
      </c>
      <c r="Q1990" s="1" t="s">
        <v>83</v>
      </c>
      <c r="R1990" s="1" t="s">
        <v>770</v>
      </c>
      <c r="S1990" s="1" t="s">
        <v>54</v>
      </c>
      <c r="T1990" s="1" t="s">
        <v>42</v>
      </c>
      <c r="U1990" s="1" t="s">
        <v>43</v>
      </c>
      <c r="V1990" s="1" t="s">
        <v>55</v>
      </c>
      <c r="W1990" s="1" t="s">
        <v>56</v>
      </c>
      <c r="X1990" s="1" t="s">
        <v>43</v>
      </c>
      <c r="Y1990" s="2" t="s">
        <v>43</v>
      </c>
      <c r="Z1990" s="1" t="s">
        <v>46</v>
      </c>
      <c r="AA1990" s="1" t="s">
        <v>141</v>
      </c>
    </row>
    <row r="1991" spans="1:27" x14ac:dyDescent="0.25">
      <c r="A1991" s="1" t="s">
        <v>2434</v>
      </c>
      <c r="B1991" s="1" t="s">
        <v>2435</v>
      </c>
      <c r="C1991" s="1" t="s">
        <v>139</v>
      </c>
      <c r="D1991" s="1" t="s">
        <v>140</v>
      </c>
      <c r="E1991" s="1" t="s">
        <v>30</v>
      </c>
      <c r="F1991" s="1" t="s">
        <v>149</v>
      </c>
      <c r="G1991" s="1" t="s">
        <v>4031</v>
      </c>
      <c r="H1991" s="1" t="s">
        <v>4032</v>
      </c>
      <c r="I1991" s="1" t="s">
        <v>7</v>
      </c>
      <c r="J1991" s="1" t="s">
        <v>4030</v>
      </c>
      <c r="K1991" s="1" t="s">
        <v>3760</v>
      </c>
      <c r="L1991" s="1" t="s">
        <v>3761</v>
      </c>
      <c r="M1991" s="1" t="s">
        <v>3402</v>
      </c>
      <c r="N1991" s="2">
        <v>499900</v>
      </c>
      <c r="O1991" s="1" t="s">
        <v>38</v>
      </c>
      <c r="P1991" s="2">
        <v>499900</v>
      </c>
      <c r="Q1991" s="1" t="s">
        <v>83</v>
      </c>
      <c r="R1991" s="1" t="s">
        <v>770</v>
      </c>
      <c r="S1991" s="1" t="s">
        <v>54</v>
      </c>
      <c r="T1991" s="1" t="s">
        <v>42</v>
      </c>
      <c r="U1991" s="1" t="s">
        <v>43</v>
      </c>
      <c r="V1991" s="1" t="s">
        <v>55</v>
      </c>
      <c r="W1991" s="1" t="s">
        <v>56</v>
      </c>
      <c r="X1991" s="1" t="s">
        <v>43</v>
      </c>
      <c r="Y1991" s="2" t="s">
        <v>43</v>
      </c>
      <c r="Z1991" s="1" t="s">
        <v>46</v>
      </c>
      <c r="AA1991" s="1" t="s">
        <v>149</v>
      </c>
    </row>
    <row r="1992" spans="1:27" x14ac:dyDescent="0.25">
      <c r="A1992" s="1" t="s">
        <v>2434</v>
      </c>
      <c r="B1992" s="1" t="s">
        <v>2435</v>
      </c>
      <c r="C1992" s="1" t="s">
        <v>139</v>
      </c>
      <c r="D1992" s="1" t="s">
        <v>140</v>
      </c>
      <c r="E1992" s="1" t="s">
        <v>30</v>
      </c>
      <c r="F1992" s="1" t="s">
        <v>149</v>
      </c>
      <c r="G1992" s="1" t="s">
        <v>4033</v>
      </c>
      <c r="H1992" s="1" t="s">
        <v>4034</v>
      </c>
      <c r="I1992" s="1" t="s">
        <v>7</v>
      </c>
      <c r="J1992" s="1" t="s">
        <v>4035</v>
      </c>
      <c r="K1992" s="1" t="s">
        <v>135</v>
      </c>
      <c r="L1992" s="1" t="s">
        <v>136</v>
      </c>
      <c r="M1992" s="1" t="s">
        <v>3402</v>
      </c>
      <c r="N1992" s="2">
        <v>790000</v>
      </c>
      <c r="O1992" s="1" t="s">
        <v>38</v>
      </c>
      <c r="P1992" s="2">
        <v>790000</v>
      </c>
      <c r="Q1992" s="1" t="s">
        <v>93</v>
      </c>
      <c r="R1992" s="1" t="s">
        <v>94</v>
      </c>
      <c r="S1992" s="1" t="s">
        <v>54</v>
      </c>
      <c r="T1992" s="1" t="s">
        <v>42</v>
      </c>
      <c r="U1992" s="1" t="s">
        <v>43</v>
      </c>
      <c r="V1992" s="1" t="s">
        <v>55</v>
      </c>
      <c r="W1992" s="1" t="s">
        <v>56</v>
      </c>
      <c r="X1992" s="1" t="s">
        <v>43</v>
      </c>
      <c r="Y1992" s="2">
        <v>790000</v>
      </c>
      <c r="Z1992" s="1" t="s">
        <v>46</v>
      </c>
      <c r="AA1992" s="1" t="s">
        <v>149</v>
      </c>
    </row>
    <row r="1993" spans="1:27" x14ac:dyDescent="0.25">
      <c r="A1993" s="1" t="s">
        <v>2434</v>
      </c>
      <c r="B1993" s="1" t="s">
        <v>2435</v>
      </c>
      <c r="C1993" s="1" t="s">
        <v>139</v>
      </c>
      <c r="D1993" s="1" t="s">
        <v>140</v>
      </c>
      <c r="E1993" s="1" t="s">
        <v>30</v>
      </c>
      <c r="F1993" s="1" t="s">
        <v>149</v>
      </c>
      <c r="G1993" s="1" t="s">
        <v>4036</v>
      </c>
      <c r="H1993" s="1" t="s">
        <v>4037</v>
      </c>
      <c r="I1993" s="1" t="s">
        <v>7</v>
      </c>
      <c r="J1993" s="1" t="s">
        <v>4038</v>
      </c>
      <c r="K1993" s="1" t="s">
        <v>135</v>
      </c>
      <c r="L1993" s="1" t="s">
        <v>136</v>
      </c>
      <c r="M1993" s="1" t="s">
        <v>3402</v>
      </c>
      <c r="N1993" s="2">
        <v>499900</v>
      </c>
      <c r="O1993" s="1" t="s">
        <v>38</v>
      </c>
      <c r="P1993" s="2">
        <v>499900</v>
      </c>
      <c r="Q1993" s="1" t="s">
        <v>93</v>
      </c>
      <c r="R1993" s="1" t="s">
        <v>94</v>
      </c>
      <c r="S1993" s="1" t="s">
        <v>54</v>
      </c>
      <c r="T1993" s="1" t="s">
        <v>42</v>
      </c>
      <c r="U1993" s="1" t="s">
        <v>43</v>
      </c>
      <c r="V1993" s="1" t="s">
        <v>55</v>
      </c>
      <c r="W1993" s="1" t="s">
        <v>56</v>
      </c>
      <c r="X1993" s="1" t="s">
        <v>43</v>
      </c>
      <c r="Y1993" s="2">
        <v>499900</v>
      </c>
      <c r="Z1993" s="1" t="s">
        <v>46</v>
      </c>
      <c r="AA1993" s="1" t="s">
        <v>149</v>
      </c>
    </row>
    <row r="1994" spans="1:27" x14ac:dyDescent="0.25">
      <c r="A1994" s="1" t="s">
        <v>2434</v>
      </c>
      <c r="B1994" s="1" t="s">
        <v>2435</v>
      </c>
      <c r="C1994" s="1" t="s">
        <v>139</v>
      </c>
      <c r="D1994" s="1" t="s">
        <v>140</v>
      </c>
      <c r="E1994" s="1" t="s">
        <v>30</v>
      </c>
      <c r="F1994" s="1" t="s">
        <v>57</v>
      </c>
      <c r="G1994" s="1" t="s">
        <v>4039</v>
      </c>
      <c r="H1994" s="1" t="s">
        <v>4040</v>
      </c>
      <c r="I1994" s="1" t="s">
        <v>7</v>
      </c>
      <c r="J1994" s="1" t="s">
        <v>4030</v>
      </c>
      <c r="K1994" s="1" t="s">
        <v>3760</v>
      </c>
      <c r="L1994" s="1" t="s">
        <v>3761</v>
      </c>
      <c r="M1994" s="1" t="s">
        <v>3402</v>
      </c>
      <c r="N1994" s="2">
        <v>4900000</v>
      </c>
      <c r="O1994" s="1" t="s">
        <v>38</v>
      </c>
      <c r="P1994" s="2">
        <v>4900000</v>
      </c>
      <c r="Q1994" s="1" t="s">
        <v>83</v>
      </c>
      <c r="R1994" s="1" t="s">
        <v>770</v>
      </c>
      <c r="S1994" s="1" t="s">
        <v>54</v>
      </c>
      <c r="T1994" s="1" t="s">
        <v>42</v>
      </c>
      <c r="U1994" s="1" t="s">
        <v>43</v>
      </c>
      <c r="V1994" s="1" t="s">
        <v>55</v>
      </c>
      <c r="W1994" s="1" t="s">
        <v>56</v>
      </c>
      <c r="X1994" s="1" t="s">
        <v>43</v>
      </c>
      <c r="Y1994" s="2" t="s">
        <v>43</v>
      </c>
      <c r="Z1994" s="1" t="s">
        <v>46</v>
      </c>
      <c r="AA1994" s="1" t="s">
        <v>57</v>
      </c>
    </row>
    <row r="1995" spans="1:27" x14ac:dyDescent="0.25">
      <c r="A1995" s="1" t="s">
        <v>2434</v>
      </c>
      <c r="B1995" s="1" t="s">
        <v>2435</v>
      </c>
      <c r="C1995" s="1" t="s">
        <v>139</v>
      </c>
      <c r="D1995" s="1" t="s">
        <v>140</v>
      </c>
      <c r="E1995" s="1" t="s">
        <v>30</v>
      </c>
      <c r="F1995" s="1" t="s">
        <v>57</v>
      </c>
      <c r="G1995" s="1" t="s">
        <v>4041</v>
      </c>
      <c r="H1995" s="1" t="s">
        <v>4042</v>
      </c>
      <c r="I1995" s="1" t="s">
        <v>7</v>
      </c>
      <c r="J1995" s="1" t="s">
        <v>4043</v>
      </c>
      <c r="K1995" s="1" t="s">
        <v>3760</v>
      </c>
      <c r="L1995" s="1" t="s">
        <v>3761</v>
      </c>
      <c r="M1995" s="1" t="s">
        <v>3402</v>
      </c>
      <c r="N1995" s="2">
        <v>4900000</v>
      </c>
      <c r="O1995" s="1" t="s">
        <v>38</v>
      </c>
      <c r="P1995" s="2">
        <v>4900000</v>
      </c>
      <c r="Q1995" s="1" t="s">
        <v>93</v>
      </c>
      <c r="R1995" s="1" t="s">
        <v>94</v>
      </c>
      <c r="S1995" s="1" t="s">
        <v>54</v>
      </c>
      <c r="T1995" s="1" t="s">
        <v>42</v>
      </c>
      <c r="U1995" s="1" t="s">
        <v>43</v>
      </c>
      <c r="V1995" s="1" t="s">
        <v>55</v>
      </c>
      <c r="W1995" s="1" t="s">
        <v>56</v>
      </c>
      <c r="X1995" s="1" t="s">
        <v>43</v>
      </c>
      <c r="Y1995" s="2">
        <v>4900000</v>
      </c>
      <c r="Z1995" s="1" t="s">
        <v>46</v>
      </c>
      <c r="AA1995" s="1" t="s">
        <v>57</v>
      </c>
    </row>
    <row r="1996" spans="1:27" x14ac:dyDescent="0.25">
      <c r="A1996" s="1" t="s">
        <v>2434</v>
      </c>
      <c r="B1996" s="1" t="s">
        <v>2435</v>
      </c>
      <c r="C1996" s="1" t="s">
        <v>139</v>
      </c>
      <c r="D1996" s="1" t="s">
        <v>140</v>
      </c>
      <c r="E1996" s="1" t="s">
        <v>30</v>
      </c>
      <c r="F1996" s="1" t="s">
        <v>155</v>
      </c>
      <c r="G1996" s="1" t="s">
        <v>4044</v>
      </c>
      <c r="H1996" s="1" t="s">
        <v>4045</v>
      </c>
      <c r="I1996" s="1" t="s">
        <v>7</v>
      </c>
      <c r="J1996" s="1" t="s">
        <v>4030</v>
      </c>
      <c r="K1996" s="1" t="s">
        <v>3320</v>
      </c>
      <c r="L1996" s="1" t="s">
        <v>3321</v>
      </c>
      <c r="M1996" s="1" t="s">
        <v>3402</v>
      </c>
      <c r="N1996" s="2">
        <v>149900</v>
      </c>
      <c r="O1996" s="1" t="s">
        <v>38</v>
      </c>
      <c r="P1996" s="2">
        <v>149900</v>
      </c>
      <c r="Q1996" s="1" t="s">
        <v>83</v>
      </c>
      <c r="R1996" s="1" t="s">
        <v>770</v>
      </c>
      <c r="S1996" s="1" t="s">
        <v>54</v>
      </c>
      <c r="T1996" s="1" t="s">
        <v>42</v>
      </c>
      <c r="U1996" s="1" t="s">
        <v>43</v>
      </c>
      <c r="V1996" s="1" t="s">
        <v>55</v>
      </c>
      <c r="W1996" s="1" t="s">
        <v>56</v>
      </c>
      <c r="X1996" s="1" t="s">
        <v>43</v>
      </c>
      <c r="Y1996" s="2" t="s">
        <v>43</v>
      </c>
      <c r="Z1996" s="1" t="s">
        <v>46</v>
      </c>
      <c r="AA1996" s="1" t="s">
        <v>155</v>
      </c>
    </row>
    <row r="1997" spans="1:27" x14ac:dyDescent="0.25">
      <c r="A1997" s="1" t="s">
        <v>2434</v>
      </c>
      <c r="B1997" s="1" t="s">
        <v>2435</v>
      </c>
      <c r="C1997" s="1" t="s">
        <v>139</v>
      </c>
      <c r="D1997" s="1" t="s">
        <v>140</v>
      </c>
      <c r="E1997" s="1" t="s">
        <v>30</v>
      </c>
      <c r="F1997" s="1" t="s">
        <v>155</v>
      </c>
      <c r="G1997" s="1" t="s">
        <v>4046</v>
      </c>
      <c r="H1997" s="1" t="s">
        <v>4047</v>
      </c>
      <c r="I1997" s="1" t="s">
        <v>7</v>
      </c>
      <c r="J1997" s="1" t="s">
        <v>4030</v>
      </c>
      <c r="K1997" s="1" t="s">
        <v>3428</v>
      </c>
      <c r="L1997" s="1" t="s">
        <v>3429</v>
      </c>
      <c r="M1997" s="1" t="s">
        <v>3402</v>
      </c>
      <c r="N1997" s="2">
        <v>799900</v>
      </c>
      <c r="O1997" s="1" t="s">
        <v>38</v>
      </c>
      <c r="P1997" s="2">
        <v>799900</v>
      </c>
      <c r="Q1997" s="1" t="s">
        <v>83</v>
      </c>
      <c r="R1997" s="1" t="s">
        <v>770</v>
      </c>
      <c r="S1997" s="1" t="s">
        <v>54</v>
      </c>
      <c r="T1997" s="1" t="s">
        <v>42</v>
      </c>
      <c r="U1997" s="1" t="s">
        <v>43</v>
      </c>
      <c r="V1997" s="1" t="s">
        <v>55</v>
      </c>
      <c r="W1997" s="1" t="s">
        <v>56</v>
      </c>
      <c r="X1997" s="1" t="s">
        <v>43</v>
      </c>
      <c r="Y1997" s="2" t="s">
        <v>43</v>
      </c>
      <c r="Z1997" s="1" t="s">
        <v>46</v>
      </c>
      <c r="AA1997" s="1" t="s">
        <v>155</v>
      </c>
    </row>
    <row r="1998" spans="1:27" x14ac:dyDescent="0.25">
      <c r="A1998" s="1" t="s">
        <v>2434</v>
      </c>
      <c r="B1998" s="1" t="s">
        <v>2435</v>
      </c>
      <c r="C1998" s="1" t="s">
        <v>139</v>
      </c>
      <c r="D1998" s="1" t="s">
        <v>140</v>
      </c>
      <c r="E1998" s="1" t="s">
        <v>30</v>
      </c>
      <c r="F1998" s="1" t="s">
        <v>155</v>
      </c>
      <c r="G1998" s="1" t="s">
        <v>4048</v>
      </c>
      <c r="H1998" s="1" t="s">
        <v>4049</v>
      </c>
      <c r="I1998" s="1" t="s">
        <v>7</v>
      </c>
      <c r="J1998" s="1" t="s">
        <v>4030</v>
      </c>
      <c r="K1998" s="1" t="s">
        <v>3428</v>
      </c>
      <c r="L1998" s="1" t="s">
        <v>3429</v>
      </c>
      <c r="M1998" s="1" t="s">
        <v>3402</v>
      </c>
      <c r="N1998" s="2">
        <v>299900</v>
      </c>
      <c r="O1998" s="1" t="s">
        <v>38</v>
      </c>
      <c r="P1998" s="2">
        <v>299900</v>
      </c>
      <c r="Q1998" s="1" t="s">
        <v>83</v>
      </c>
      <c r="R1998" s="1" t="s">
        <v>770</v>
      </c>
      <c r="S1998" s="1" t="s">
        <v>54</v>
      </c>
      <c r="T1998" s="1" t="s">
        <v>42</v>
      </c>
      <c r="U1998" s="1" t="s">
        <v>43</v>
      </c>
      <c r="V1998" s="1" t="s">
        <v>55</v>
      </c>
      <c r="W1998" s="1" t="s">
        <v>56</v>
      </c>
      <c r="X1998" s="1" t="s">
        <v>43</v>
      </c>
      <c r="Y1998" s="2" t="s">
        <v>43</v>
      </c>
      <c r="Z1998" s="1" t="s">
        <v>46</v>
      </c>
      <c r="AA1998" s="1" t="s">
        <v>155</v>
      </c>
    </row>
    <row r="1999" spans="1:27" x14ac:dyDescent="0.25">
      <c r="A1999" s="1" t="s">
        <v>2434</v>
      </c>
      <c r="B1999" s="1" t="s">
        <v>2435</v>
      </c>
      <c r="C1999" s="1" t="s">
        <v>139</v>
      </c>
      <c r="D1999" s="1" t="s">
        <v>140</v>
      </c>
      <c r="E1999" s="1" t="s">
        <v>30</v>
      </c>
      <c r="F1999" s="1" t="s">
        <v>155</v>
      </c>
      <c r="G1999" s="1" t="s">
        <v>4050</v>
      </c>
      <c r="H1999" s="1" t="s">
        <v>4051</v>
      </c>
      <c r="I1999" s="1" t="s">
        <v>7</v>
      </c>
      <c r="J1999" s="1" t="s">
        <v>4052</v>
      </c>
      <c r="K1999" s="1" t="s">
        <v>3428</v>
      </c>
      <c r="L1999" s="1" t="s">
        <v>3429</v>
      </c>
      <c r="M1999" s="1" t="s">
        <v>3402</v>
      </c>
      <c r="N1999" s="2">
        <v>799900</v>
      </c>
      <c r="O1999" s="1" t="s">
        <v>38</v>
      </c>
      <c r="P1999" s="2">
        <v>799900</v>
      </c>
      <c r="Q1999" s="1" t="s">
        <v>93</v>
      </c>
      <c r="R1999" s="1" t="s">
        <v>94</v>
      </c>
      <c r="S1999" s="1" t="s">
        <v>54</v>
      </c>
      <c r="T1999" s="1" t="s">
        <v>42</v>
      </c>
      <c r="U1999" s="1" t="s">
        <v>43</v>
      </c>
      <c r="V1999" s="1" t="s">
        <v>55</v>
      </c>
      <c r="W1999" s="1" t="s">
        <v>56</v>
      </c>
      <c r="X1999" s="1" t="s">
        <v>43</v>
      </c>
      <c r="Y1999" s="2">
        <v>799900</v>
      </c>
      <c r="Z1999" s="1" t="s">
        <v>46</v>
      </c>
      <c r="AA1999" s="1" t="s">
        <v>155</v>
      </c>
    </row>
    <row r="2000" spans="1:27" x14ac:dyDescent="0.25">
      <c r="A2000" s="1" t="s">
        <v>2434</v>
      </c>
      <c r="B2000" s="1" t="s">
        <v>2435</v>
      </c>
      <c r="C2000" s="1" t="s">
        <v>139</v>
      </c>
      <c r="D2000" s="1" t="s">
        <v>140</v>
      </c>
      <c r="E2000" s="1" t="s">
        <v>30</v>
      </c>
      <c r="F2000" s="1" t="s">
        <v>155</v>
      </c>
      <c r="G2000" s="1" t="s">
        <v>4053</v>
      </c>
      <c r="H2000" s="1" t="s">
        <v>4054</v>
      </c>
      <c r="I2000" s="1" t="s">
        <v>7</v>
      </c>
      <c r="J2000" s="1" t="s">
        <v>4030</v>
      </c>
      <c r="K2000" s="1" t="s">
        <v>3428</v>
      </c>
      <c r="L2000" s="1" t="s">
        <v>3429</v>
      </c>
      <c r="M2000" s="1" t="s">
        <v>3402</v>
      </c>
      <c r="N2000" s="2">
        <v>799900</v>
      </c>
      <c r="O2000" s="1" t="s">
        <v>38</v>
      </c>
      <c r="P2000" s="2">
        <v>799900</v>
      </c>
      <c r="Q2000" s="1" t="s">
        <v>83</v>
      </c>
      <c r="R2000" s="1" t="s">
        <v>770</v>
      </c>
      <c r="S2000" s="1" t="s">
        <v>54</v>
      </c>
      <c r="T2000" s="1" t="s">
        <v>42</v>
      </c>
      <c r="U2000" s="1" t="s">
        <v>43</v>
      </c>
      <c r="V2000" s="1" t="s">
        <v>55</v>
      </c>
      <c r="W2000" s="1" t="s">
        <v>56</v>
      </c>
      <c r="X2000" s="1" t="s">
        <v>43</v>
      </c>
      <c r="Y2000" s="2" t="s">
        <v>43</v>
      </c>
      <c r="Z2000" s="1" t="s">
        <v>46</v>
      </c>
      <c r="AA2000" s="1" t="s">
        <v>155</v>
      </c>
    </row>
    <row r="2001" spans="1:27" x14ac:dyDescent="0.25">
      <c r="A2001" s="1" t="s">
        <v>2434</v>
      </c>
      <c r="B2001" s="1" t="s">
        <v>2435</v>
      </c>
      <c r="C2001" s="1" t="s">
        <v>139</v>
      </c>
      <c r="D2001" s="1" t="s">
        <v>140</v>
      </c>
      <c r="E2001" s="1" t="s">
        <v>30</v>
      </c>
      <c r="F2001" s="1" t="s">
        <v>155</v>
      </c>
      <c r="G2001" s="1" t="s">
        <v>4055</v>
      </c>
      <c r="H2001" s="1" t="s">
        <v>4056</v>
      </c>
      <c r="I2001" s="1" t="s">
        <v>7</v>
      </c>
      <c r="J2001" s="1" t="s">
        <v>4057</v>
      </c>
      <c r="K2001" s="1" t="s">
        <v>3428</v>
      </c>
      <c r="L2001" s="1" t="s">
        <v>3429</v>
      </c>
      <c r="M2001" s="1" t="s">
        <v>3402</v>
      </c>
      <c r="N2001" s="2">
        <v>299900</v>
      </c>
      <c r="O2001" s="1" t="s">
        <v>38</v>
      </c>
      <c r="P2001" s="2">
        <v>299900</v>
      </c>
      <c r="Q2001" s="1" t="s">
        <v>93</v>
      </c>
      <c r="R2001" s="1" t="s">
        <v>94</v>
      </c>
      <c r="S2001" s="1" t="s">
        <v>54</v>
      </c>
      <c r="T2001" s="1" t="s">
        <v>42</v>
      </c>
      <c r="U2001" s="1" t="s">
        <v>43</v>
      </c>
      <c r="V2001" s="1" t="s">
        <v>55</v>
      </c>
      <c r="W2001" s="1" t="s">
        <v>56</v>
      </c>
      <c r="X2001" s="1" t="s">
        <v>43</v>
      </c>
      <c r="Y2001" s="2">
        <v>299900</v>
      </c>
      <c r="Z2001" s="1" t="s">
        <v>46</v>
      </c>
      <c r="AA2001" s="1" t="s">
        <v>155</v>
      </c>
    </row>
    <row r="2002" spans="1:27" x14ac:dyDescent="0.25">
      <c r="A2002" s="1" t="s">
        <v>2434</v>
      </c>
      <c r="B2002" s="1" t="s">
        <v>2435</v>
      </c>
      <c r="C2002" s="1" t="s">
        <v>139</v>
      </c>
      <c r="D2002" s="1" t="s">
        <v>140</v>
      </c>
      <c r="E2002" s="1" t="s">
        <v>30</v>
      </c>
      <c r="F2002" s="1" t="s">
        <v>155</v>
      </c>
      <c r="G2002" s="1" t="s">
        <v>4058</v>
      </c>
      <c r="H2002" s="1" t="s">
        <v>4059</v>
      </c>
      <c r="I2002" s="1" t="s">
        <v>7</v>
      </c>
      <c r="J2002" s="1" t="s">
        <v>3324</v>
      </c>
      <c r="K2002" s="1" t="s">
        <v>3428</v>
      </c>
      <c r="L2002" s="1" t="s">
        <v>3429</v>
      </c>
      <c r="M2002" s="1" t="s">
        <v>3402</v>
      </c>
      <c r="N2002" s="2">
        <v>4900000</v>
      </c>
      <c r="O2002" s="1" t="s">
        <v>38</v>
      </c>
      <c r="P2002" s="2">
        <v>4900000</v>
      </c>
      <c r="Q2002" s="1" t="s">
        <v>83</v>
      </c>
      <c r="R2002" s="1" t="s">
        <v>770</v>
      </c>
      <c r="S2002" s="1" t="s">
        <v>54</v>
      </c>
      <c r="T2002" s="1" t="s">
        <v>42</v>
      </c>
      <c r="U2002" s="1" t="s">
        <v>43</v>
      </c>
      <c r="V2002" s="1" t="s">
        <v>55</v>
      </c>
      <c r="W2002" s="1" t="s">
        <v>56</v>
      </c>
      <c r="X2002" s="1" t="s">
        <v>43</v>
      </c>
      <c r="Y2002" s="2" t="s">
        <v>43</v>
      </c>
      <c r="Z2002" s="1" t="s">
        <v>46</v>
      </c>
      <c r="AA2002" s="1" t="s">
        <v>155</v>
      </c>
    </row>
    <row r="2003" spans="1:27" x14ac:dyDescent="0.25">
      <c r="A2003" s="1" t="s">
        <v>2434</v>
      </c>
      <c r="B2003" s="1" t="s">
        <v>2435</v>
      </c>
      <c r="C2003" s="1" t="s">
        <v>139</v>
      </c>
      <c r="D2003" s="1" t="s">
        <v>140</v>
      </c>
      <c r="E2003" s="1" t="s">
        <v>30</v>
      </c>
      <c r="F2003" s="1" t="s">
        <v>155</v>
      </c>
      <c r="G2003" s="1" t="s">
        <v>4060</v>
      </c>
      <c r="H2003" s="1" t="s">
        <v>4061</v>
      </c>
      <c r="I2003" s="1" t="s">
        <v>7</v>
      </c>
      <c r="J2003" s="1" t="s">
        <v>4062</v>
      </c>
      <c r="K2003" s="1" t="s">
        <v>3428</v>
      </c>
      <c r="L2003" s="1" t="s">
        <v>3429</v>
      </c>
      <c r="M2003" s="1" t="s">
        <v>3402</v>
      </c>
      <c r="N2003" s="2">
        <v>799900</v>
      </c>
      <c r="O2003" s="1" t="s">
        <v>38</v>
      </c>
      <c r="P2003" s="2">
        <v>799900</v>
      </c>
      <c r="Q2003" s="1" t="s">
        <v>93</v>
      </c>
      <c r="R2003" s="1" t="s">
        <v>94</v>
      </c>
      <c r="S2003" s="1" t="s">
        <v>54</v>
      </c>
      <c r="T2003" s="1" t="s">
        <v>42</v>
      </c>
      <c r="U2003" s="1" t="s">
        <v>43</v>
      </c>
      <c r="V2003" s="1" t="s">
        <v>55</v>
      </c>
      <c r="W2003" s="1" t="s">
        <v>56</v>
      </c>
      <c r="X2003" s="1" t="s">
        <v>43</v>
      </c>
      <c r="Y2003" s="2">
        <v>799900</v>
      </c>
      <c r="Z2003" s="1" t="s">
        <v>46</v>
      </c>
      <c r="AA2003" s="1" t="s">
        <v>155</v>
      </c>
    </row>
    <row r="2004" spans="1:27" x14ac:dyDescent="0.25">
      <c r="A2004" s="1" t="s">
        <v>2434</v>
      </c>
      <c r="B2004" s="1" t="s">
        <v>2435</v>
      </c>
      <c r="C2004" s="1" t="s">
        <v>139</v>
      </c>
      <c r="D2004" s="1" t="s">
        <v>140</v>
      </c>
      <c r="E2004" s="1" t="s">
        <v>30</v>
      </c>
      <c r="F2004" s="1" t="s">
        <v>155</v>
      </c>
      <c r="G2004" s="1" t="s">
        <v>4063</v>
      </c>
      <c r="H2004" s="1" t="s">
        <v>4064</v>
      </c>
      <c r="I2004" s="1" t="s">
        <v>7</v>
      </c>
      <c r="J2004" s="1" t="s">
        <v>4065</v>
      </c>
      <c r="K2004" s="1" t="s">
        <v>3428</v>
      </c>
      <c r="L2004" s="1" t="s">
        <v>3429</v>
      </c>
      <c r="M2004" s="1" t="s">
        <v>3402</v>
      </c>
      <c r="N2004" s="2">
        <v>4900000</v>
      </c>
      <c r="O2004" s="1" t="s">
        <v>38</v>
      </c>
      <c r="P2004" s="2">
        <v>4900000</v>
      </c>
      <c r="Q2004" s="1" t="s">
        <v>93</v>
      </c>
      <c r="R2004" s="1" t="s">
        <v>94</v>
      </c>
      <c r="S2004" s="1" t="s">
        <v>54</v>
      </c>
      <c r="T2004" s="1" t="s">
        <v>42</v>
      </c>
      <c r="U2004" s="1" t="s">
        <v>43</v>
      </c>
      <c r="V2004" s="1" t="s">
        <v>55</v>
      </c>
      <c r="W2004" s="1" t="s">
        <v>56</v>
      </c>
      <c r="X2004" s="1" t="s">
        <v>43</v>
      </c>
      <c r="Y2004" s="2">
        <v>4900000</v>
      </c>
      <c r="Z2004" s="1" t="s">
        <v>46</v>
      </c>
      <c r="AA2004" s="1" t="s">
        <v>155</v>
      </c>
    </row>
    <row r="2005" spans="1:27" x14ac:dyDescent="0.25">
      <c r="A2005" s="1" t="s">
        <v>2434</v>
      </c>
      <c r="B2005" s="1" t="s">
        <v>2435</v>
      </c>
      <c r="C2005" s="1" t="s">
        <v>139</v>
      </c>
      <c r="D2005" s="1" t="s">
        <v>140</v>
      </c>
      <c r="E2005" s="1" t="s">
        <v>30</v>
      </c>
      <c r="F2005" s="1" t="s">
        <v>273</v>
      </c>
      <c r="G2005" s="1" t="s">
        <v>4066</v>
      </c>
      <c r="H2005" s="1" t="s">
        <v>4067</v>
      </c>
      <c r="I2005" s="1" t="s">
        <v>7</v>
      </c>
      <c r="J2005" s="1" t="s">
        <v>4030</v>
      </c>
      <c r="K2005" s="1" t="s">
        <v>3580</v>
      </c>
      <c r="L2005" s="1" t="s">
        <v>3581</v>
      </c>
      <c r="M2005" s="1" t="s">
        <v>3402</v>
      </c>
      <c r="N2005" s="2">
        <v>799900</v>
      </c>
      <c r="O2005" s="1" t="s">
        <v>38</v>
      </c>
      <c r="P2005" s="2">
        <v>799900</v>
      </c>
      <c r="Q2005" s="1" t="s">
        <v>83</v>
      </c>
      <c r="R2005" s="1" t="s">
        <v>770</v>
      </c>
      <c r="S2005" s="1" t="s">
        <v>54</v>
      </c>
      <c r="T2005" s="1" t="s">
        <v>42</v>
      </c>
      <c r="U2005" s="1" t="s">
        <v>43</v>
      </c>
      <c r="V2005" s="1" t="s">
        <v>55</v>
      </c>
      <c r="W2005" s="1" t="s">
        <v>56</v>
      </c>
      <c r="X2005" s="1" t="s">
        <v>43</v>
      </c>
      <c r="Y2005" s="2" t="s">
        <v>43</v>
      </c>
      <c r="Z2005" s="1" t="s">
        <v>46</v>
      </c>
      <c r="AA2005" s="1" t="s">
        <v>273</v>
      </c>
    </row>
    <row r="2006" spans="1:27" x14ac:dyDescent="0.25">
      <c r="A2006" s="1" t="s">
        <v>2434</v>
      </c>
      <c r="B2006" s="1" t="s">
        <v>2435</v>
      </c>
      <c r="C2006" s="1" t="s">
        <v>139</v>
      </c>
      <c r="D2006" s="1" t="s">
        <v>140</v>
      </c>
      <c r="E2006" s="1" t="s">
        <v>30</v>
      </c>
      <c r="F2006" s="1" t="s">
        <v>109</v>
      </c>
      <c r="G2006" s="1" t="s">
        <v>4068</v>
      </c>
      <c r="H2006" s="1" t="s">
        <v>4069</v>
      </c>
      <c r="I2006" s="1" t="s">
        <v>7</v>
      </c>
      <c r="J2006" s="1" t="s">
        <v>4070</v>
      </c>
      <c r="K2006" s="1" t="s">
        <v>3580</v>
      </c>
      <c r="L2006" s="1" t="s">
        <v>3581</v>
      </c>
      <c r="M2006" s="1" t="s">
        <v>3402</v>
      </c>
      <c r="N2006" s="2">
        <v>799900</v>
      </c>
      <c r="O2006" s="1" t="s">
        <v>38</v>
      </c>
      <c r="P2006" s="2">
        <v>799900</v>
      </c>
      <c r="Q2006" s="1" t="s">
        <v>93</v>
      </c>
      <c r="R2006" s="1" t="s">
        <v>94</v>
      </c>
      <c r="S2006" s="1" t="s">
        <v>54</v>
      </c>
      <c r="T2006" s="1" t="s">
        <v>42</v>
      </c>
      <c r="U2006" s="1" t="s">
        <v>43</v>
      </c>
      <c r="V2006" s="1" t="s">
        <v>55</v>
      </c>
      <c r="W2006" s="1" t="s">
        <v>56</v>
      </c>
      <c r="X2006" s="1" t="s">
        <v>43</v>
      </c>
      <c r="Y2006" s="2">
        <v>799900</v>
      </c>
      <c r="Z2006" s="1" t="s">
        <v>46</v>
      </c>
      <c r="AA2006" s="1" t="s">
        <v>109</v>
      </c>
    </row>
    <row r="2007" spans="1:27" x14ac:dyDescent="0.25">
      <c r="A2007" s="1" t="s">
        <v>2434</v>
      </c>
      <c r="B2007" s="1" t="s">
        <v>2435</v>
      </c>
      <c r="C2007" s="1" t="s">
        <v>139</v>
      </c>
      <c r="D2007" s="1" t="s">
        <v>140</v>
      </c>
      <c r="E2007" s="1" t="s">
        <v>30</v>
      </c>
      <c r="F2007" s="1" t="s">
        <v>109</v>
      </c>
      <c r="G2007" s="1" t="s">
        <v>4071</v>
      </c>
      <c r="H2007" s="1" t="s">
        <v>4072</v>
      </c>
      <c r="I2007" s="1" t="s">
        <v>7</v>
      </c>
      <c r="J2007" s="1" t="s">
        <v>4030</v>
      </c>
      <c r="K2007" s="1" t="s">
        <v>3760</v>
      </c>
      <c r="L2007" s="1" t="s">
        <v>3761</v>
      </c>
      <c r="M2007" s="1" t="s">
        <v>3402</v>
      </c>
      <c r="N2007" s="2">
        <v>499900</v>
      </c>
      <c r="O2007" s="1" t="s">
        <v>38</v>
      </c>
      <c r="P2007" s="2">
        <v>499900</v>
      </c>
      <c r="Q2007" s="1" t="s">
        <v>83</v>
      </c>
      <c r="R2007" s="1" t="s">
        <v>770</v>
      </c>
      <c r="S2007" s="1" t="s">
        <v>54</v>
      </c>
      <c r="T2007" s="1" t="s">
        <v>42</v>
      </c>
      <c r="U2007" s="1" t="s">
        <v>43</v>
      </c>
      <c r="V2007" s="1" t="s">
        <v>55</v>
      </c>
      <c r="W2007" s="1" t="s">
        <v>56</v>
      </c>
      <c r="X2007" s="1" t="s">
        <v>43</v>
      </c>
      <c r="Y2007" s="2" t="s">
        <v>43</v>
      </c>
      <c r="Z2007" s="1" t="s">
        <v>46</v>
      </c>
      <c r="AA2007" s="1" t="s">
        <v>109</v>
      </c>
    </row>
    <row r="2008" spans="1:27" x14ac:dyDescent="0.25">
      <c r="A2008" s="1" t="s">
        <v>2434</v>
      </c>
      <c r="B2008" s="1" t="s">
        <v>2435</v>
      </c>
      <c r="C2008" s="1" t="s">
        <v>139</v>
      </c>
      <c r="D2008" s="1" t="s">
        <v>140</v>
      </c>
      <c r="E2008" s="1" t="s">
        <v>30</v>
      </c>
      <c r="F2008" s="1" t="s">
        <v>131</v>
      </c>
      <c r="G2008" s="1" t="s">
        <v>4073</v>
      </c>
      <c r="H2008" s="1" t="s">
        <v>4074</v>
      </c>
      <c r="I2008" s="1" t="s">
        <v>7</v>
      </c>
      <c r="J2008" s="1" t="s">
        <v>4030</v>
      </c>
      <c r="K2008" s="1" t="s">
        <v>3428</v>
      </c>
      <c r="L2008" s="1" t="s">
        <v>3429</v>
      </c>
      <c r="M2008" s="1" t="s">
        <v>3402</v>
      </c>
      <c r="N2008" s="2">
        <v>299900</v>
      </c>
      <c r="O2008" s="1" t="s">
        <v>38</v>
      </c>
      <c r="P2008" s="2">
        <v>299900</v>
      </c>
      <c r="Q2008" s="1" t="s">
        <v>83</v>
      </c>
      <c r="R2008" s="1" t="s">
        <v>770</v>
      </c>
      <c r="S2008" s="1" t="s">
        <v>54</v>
      </c>
      <c r="T2008" s="1" t="s">
        <v>42</v>
      </c>
      <c r="U2008" s="1" t="s">
        <v>43</v>
      </c>
      <c r="V2008" s="1" t="s">
        <v>55</v>
      </c>
      <c r="W2008" s="1" t="s">
        <v>56</v>
      </c>
      <c r="X2008" s="1" t="s">
        <v>43</v>
      </c>
      <c r="Y2008" s="2" t="s">
        <v>43</v>
      </c>
      <c r="Z2008" s="1" t="s">
        <v>46</v>
      </c>
      <c r="AA2008" s="1" t="s">
        <v>131</v>
      </c>
    </row>
    <row r="2009" spans="1:27" x14ac:dyDescent="0.25">
      <c r="A2009" s="1" t="s">
        <v>2434</v>
      </c>
      <c r="B2009" s="1" t="s">
        <v>2435</v>
      </c>
      <c r="C2009" s="1" t="s">
        <v>139</v>
      </c>
      <c r="D2009" s="1" t="s">
        <v>140</v>
      </c>
      <c r="E2009" s="1" t="s">
        <v>30</v>
      </c>
      <c r="F2009" s="1" t="s">
        <v>131</v>
      </c>
      <c r="G2009" s="1" t="s">
        <v>4075</v>
      </c>
      <c r="H2009" s="1" t="s">
        <v>4076</v>
      </c>
      <c r="I2009" s="1" t="s">
        <v>7</v>
      </c>
      <c r="J2009" s="1" t="s">
        <v>4077</v>
      </c>
      <c r="K2009" s="1" t="s">
        <v>3428</v>
      </c>
      <c r="L2009" s="1" t="s">
        <v>3429</v>
      </c>
      <c r="M2009" s="1" t="s">
        <v>3402</v>
      </c>
      <c r="N2009" s="2">
        <v>299900</v>
      </c>
      <c r="O2009" s="1" t="s">
        <v>38</v>
      </c>
      <c r="P2009" s="2">
        <v>299900</v>
      </c>
      <c r="Q2009" s="1" t="s">
        <v>93</v>
      </c>
      <c r="R2009" s="1" t="s">
        <v>94</v>
      </c>
      <c r="S2009" s="1" t="s">
        <v>54</v>
      </c>
      <c r="T2009" s="1" t="s">
        <v>42</v>
      </c>
      <c r="U2009" s="1" t="s">
        <v>43</v>
      </c>
      <c r="V2009" s="1" t="s">
        <v>55</v>
      </c>
      <c r="W2009" s="1" t="s">
        <v>56</v>
      </c>
      <c r="X2009" s="1" t="s">
        <v>43</v>
      </c>
      <c r="Y2009" s="2">
        <v>299900</v>
      </c>
      <c r="Z2009" s="1" t="s">
        <v>46</v>
      </c>
      <c r="AA2009" s="1" t="s">
        <v>131</v>
      </c>
    </row>
    <row r="2010" spans="1:27" x14ac:dyDescent="0.25">
      <c r="A2010" s="1" t="s">
        <v>2434</v>
      </c>
      <c r="B2010" s="1" t="s">
        <v>2435</v>
      </c>
      <c r="C2010" s="1" t="s">
        <v>139</v>
      </c>
      <c r="D2010" s="1" t="s">
        <v>140</v>
      </c>
      <c r="E2010" s="1" t="s">
        <v>30</v>
      </c>
      <c r="F2010" s="1" t="s">
        <v>95</v>
      </c>
      <c r="G2010" s="1" t="s">
        <v>4078</v>
      </c>
      <c r="H2010" s="1" t="s">
        <v>4079</v>
      </c>
      <c r="I2010" s="1" t="s">
        <v>7</v>
      </c>
      <c r="J2010" s="1" t="s">
        <v>4030</v>
      </c>
      <c r="K2010" s="1" t="s">
        <v>3428</v>
      </c>
      <c r="L2010" s="1" t="s">
        <v>3429</v>
      </c>
      <c r="M2010" s="1" t="s">
        <v>3402</v>
      </c>
      <c r="N2010" s="2">
        <v>290000</v>
      </c>
      <c r="O2010" s="1" t="s">
        <v>38</v>
      </c>
      <c r="P2010" s="2">
        <v>290000</v>
      </c>
      <c r="Q2010" s="1" t="s">
        <v>83</v>
      </c>
      <c r="R2010" s="1" t="s">
        <v>770</v>
      </c>
      <c r="S2010" s="1" t="s">
        <v>54</v>
      </c>
      <c r="T2010" s="1" t="s">
        <v>42</v>
      </c>
      <c r="U2010" s="1" t="s">
        <v>43</v>
      </c>
      <c r="V2010" s="1" t="s">
        <v>55</v>
      </c>
      <c r="W2010" s="1" t="s">
        <v>56</v>
      </c>
      <c r="X2010" s="1" t="s">
        <v>43</v>
      </c>
      <c r="Y2010" s="2" t="s">
        <v>43</v>
      </c>
      <c r="Z2010" s="1" t="s">
        <v>46</v>
      </c>
      <c r="AA2010" s="1" t="s">
        <v>95</v>
      </c>
    </row>
    <row r="2011" spans="1:27" x14ac:dyDescent="0.25">
      <c r="A2011" s="1" t="s">
        <v>2434</v>
      </c>
      <c r="B2011" s="1" t="s">
        <v>2435</v>
      </c>
      <c r="C2011" s="1" t="s">
        <v>139</v>
      </c>
      <c r="D2011" s="1" t="s">
        <v>140</v>
      </c>
      <c r="E2011" s="1" t="s">
        <v>30</v>
      </c>
      <c r="F2011" s="1" t="s">
        <v>174</v>
      </c>
      <c r="G2011" s="1" t="s">
        <v>4080</v>
      </c>
      <c r="H2011" s="1" t="s">
        <v>4081</v>
      </c>
      <c r="I2011" s="1" t="s">
        <v>7</v>
      </c>
      <c r="J2011" s="1" t="s">
        <v>4082</v>
      </c>
      <c r="K2011" s="1" t="s">
        <v>3428</v>
      </c>
      <c r="L2011" s="1" t="s">
        <v>3429</v>
      </c>
      <c r="M2011" s="1" t="s">
        <v>3402</v>
      </c>
      <c r="N2011" s="2">
        <v>290000</v>
      </c>
      <c r="O2011" s="1" t="s">
        <v>38</v>
      </c>
      <c r="P2011" s="2">
        <v>290000</v>
      </c>
      <c r="Q2011" s="1" t="s">
        <v>93</v>
      </c>
      <c r="R2011" s="1" t="s">
        <v>94</v>
      </c>
      <c r="S2011" s="1" t="s">
        <v>54</v>
      </c>
      <c r="T2011" s="1" t="s">
        <v>42</v>
      </c>
      <c r="U2011" s="1" t="s">
        <v>43</v>
      </c>
      <c r="V2011" s="1" t="s">
        <v>55</v>
      </c>
      <c r="W2011" s="1" t="s">
        <v>56</v>
      </c>
      <c r="X2011" s="1" t="s">
        <v>43</v>
      </c>
      <c r="Y2011" s="2">
        <v>290000</v>
      </c>
      <c r="Z2011" s="1" t="s">
        <v>46</v>
      </c>
      <c r="AA2011" s="1" t="s">
        <v>174</v>
      </c>
    </row>
    <row r="2012" spans="1:27" x14ac:dyDescent="0.25">
      <c r="A2012" s="1" t="s">
        <v>2434</v>
      </c>
      <c r="B2012" s="1" t="s">
        <v>2435</v>
      </c>
      <c r="C2012" s="1" t="s">
        <v>139</v>
      </c>
      <c r="D2012" s="1" t="s">
        <v>140</v>
      </c>
      <c r="E2012" s="1" t="s">
        <v>30</v>
      </c>
      <c r="F2012" s="1" t="s">
        <v>174</v>
      </c>
      <c r="G2012" s="1" t="s">
        <v>4083</v>
      </c>
      <c r="H2012" s="1" t="s">
        <v>4084</v>
      </c>
      <c r="I2012" s="1" t="s">
        <v>7</v>
      </c>
      <c r="J2012" s="1" t="s">
        <v>4030</v>
      </c>
      <c r="K2012" s="1" t="s">
        <v>3428</v>
      </c>
      <c r="L2012" s="1" t="s">
        <v>3429</v>
      </c>
      <c r="M2012" s="1" t="s">
        <v>3402</v>
      </c>
      <c r="N2012" s="2">
        <v>290000</v>
      </c>
      <c r="O2012" s="1" t="s">
        <v>38</v>
      </c>
      <c r="P2012" s="2">
        <v>290000</v>
      </c>
      <c r="Q2012" s="1" t="s">
        <v>83</v>
      </c>
      <c r="R2012" s="1" t="s">
        <v>770</v>
      </c>
      <c r="S2012" s="1" t="s">
        <v>54</v>
      </c>
      <c r="T2012" s="1" t="s">
        <v>42</v>
      </c>
      <c r="U2012" s="1" t="s">
        <v>43</v>
      </c>
      <c r="V2012" s="1" t="s">
        <v>55</v>
      </c>
      <c r="W2012" s="1" t="s">
        <v>56</v>
      </c>
      <c r="X2012" s="1" t="s">
        <v>43</v>
      </c>
      <c r="Y2012" s="2" t="s">
        <v>43</v>
      </c>
      <c r="Z2012" s="1" t="s">
        <v>46</v>
      </c>
      <c r="AA2012" s="1" t="s">
        <v>174</v>
      </c>
    </row>
    <row r="2013" spans="1:27" x14ac:dyDescent="0.25">
      <c r="A2013" s="1" t="s">
        <v>2434</v>
      </c>
      <c r="B2013" s="1" t="s">
        <v>2435</v>
      </c>
      <c r="C2013" s="1" t="s">
        <v>139</v>
      </c>
      <c r="D2013" s="1" t="s">
        <v>140</v>
      </c>
      <c r="E2013" s="1" t="s">
        <v>30</v>
      </c>
      <c r="F2013" s="1" t="s">
        <v>174</v>
      </c>
      <c r="G2013" s="1" t="s">
        <v>4085</v>
      </c>
      <c r="H2013" s="1" t="s">
        <v>4086</v>
      </c>
      <c r="I2013" s="1" t="s">
        <v>7</v>
      </c>
      <c r="J2013" s="1" t="s">
        <v>4087</v>
      </c>
      <c r="K2013" s="1" t="s">
        <v>3428</v>
      </c>
      <c r="L2013" s="1" t="s">
        <v>3429</v>
      </c>
      <c r="M2013" s="1" t="s">
        <v>3402</v>
      </c>
      <c r="N2013" s="2">
        <v>290000</v>
      </c>
      <c r="O2013" s="1" t="s">
        <v>38</v>
      </c>
      <c r="P2013" s="2">
        <v>290000</v>
      </c>
      <c r="Q2013" s="1" t="s">
        <v>93</v>
      </c>
      <c r="R2013" s="1" t="s">
        <v>94</v>
      </c>
      <c r="S2013" s="1" t="s">
        <v>54</v>
      </c>
      <c r="T2013" s="1" t="s">
        <v>42</v>
      </c>
      <c r="U2013" s="1" t="s">
        <v>43</v>
      </c>
      <c r="V2013" s="1" t="s">
        <v>55</v>
      </c>
      <c r="W2013" s="1" t="s">
        <v>56</v>
      </c>
      <c r="X2013" s="1" t="s">
        <v>43</v>
      </c>
      <c r="Y2013" s="2">
        <v>290000</v>
      </c>
      <c r="Z2013" s="1" t="s">
        <v>46</v>
      </c>
      <c r="AA2013" s="1" t="s">
        <v>174</v>
      </c>
    </row>
    <row r="2014" spans="1:27" x14ac:dyDescent="0.25">
      <c r="A2014" s="1" t="s">
        <v>2434</v>
      </c>
      <c r="B2014" s="1" t="s">
        <v>2435</v>
      </c>
      <c r="C2014" s="1" t="s">
        <v>139</v>
      </c>
      <c r="D2014" s="1" t="s">
        <v>140</v>
      </c>
      <c r="E2014" s="1" t="s">
        <v>30</v>
      </c>
      <c r="F2014" s="1" t="s">
        <v>69</v>
      </c>
      <c r="G2014" s="1" t="s">
        <v>4088</v>
      </c>
      <c r="H2014" s="1" t="s">
        <v>4089</v>
      </c>
      <c r="I2014" s="1" t="s">
        <v>7</v>
      </c>
      <c r="J2014" s="1" t="s">
        <v>4030</v>
      </c>
      <c r="K2014" s="1" t="s">
        <v>3428</v>
      </c>
      <c r="L2014" s="1" t="s">
        <v>3429</v>
      </c>
      <c r="M2014" s="1" t="s">
        <v>3402</v>
      </c>
      <c r="N2014" s="2">
        <v>299000</v>
      </c>
      <c r="O2014" s="1" t="s">
        <v>38</v>
      </c>
      <c r="P2014" s="2">
        <v>299000</v>
      </c>
      <c r="Q2014" s="1" t="s">
        <v>83</v>
      </c>
      <c r="R2014" s="1" t="s">
        <v>770</v>
      </c>
      <c r="S2014" s="1" t="s">
        <v>54</v>
      </c>
      <c r="T2014" s="1" t="s">
        <v>42</v>
      </c>
      <c r="U2014" s="1" t="s">
        <v>43</v>
      </c>
      <c r="V2014" s="1" t="s">
        <v>55</v>
      </c>
      <c r="W2014" s="1" t="s">
        <v>56</v>
      </c>
      <c r="X2014" s="1" t="s">
        <v>43</v>
      </c>
      <c r="Y2014" s="2" t="s">
        <v>43</v>
      </c>
      <c r="Z2014" s="1" t="s">
        <v>46</v>
      </c>
      <c r="AA2014" s="1" t="s">
        <v>69</v>
      </c>
    </row>
    <row r="2015" spans="1:27" x14ac:dyDescent="0.25">
      <c r="A2015" s="1" t="s">
        <v>2434</v>
      </c>
      <c r="B2015" s="1" t="s">
        <v>2435</v>
      </c>
      <c r="C2015" s="1" t="s">
        <v>139</v>
      </c>
      <c r="D2015" s="1" t="s">
        <v>140</v>
      </c>
      <c r="E2015" s="1" t="s">
        <v>30</v>
      </c>
      <c r="F2015" s="1" t="s">
        <v>69</v>
      </c>
      <c r="G2015" s="1" t="s">
        <v>4090</v>
      </c>
      <c r="H2015" s="1" t="s">
        <v>4091</v>
      </c>
      <c r="I2015" s="1" t="s">
        <v>7</v>
      </c>
      <c r="J2015" s="1" t="s">
        <v>4092</v>
      </c>
      <c r="K2015" s="1" t="s">
        <v>3428</v>
      </c>
      <c r="L2015" s="1" t="s">
        <v>3429</v>
      </c>
      <c r="M2015" s="1" t="s">
        <v>3402</v>
      </c>
      <c r="N2015" s="2">
        <v>299000</v>
      </c>
      <c r="O2015" s="1" t="s">
        <v>38</v>
      </c>
      <c r="P2015" s="2">
        <v>299000</v>
      </c>
      <c r="Q2015" s="1" t="s">
        <v>93</v>
      </c>
      <c r="R2015" s="1" t="s">
        <v>94</v>
      </c>
      <c r="S2015" s="1" t="s">
        <v>54</v>
      </c>
      <c r="T2015" s="1" t="s">
        <v>42</v>
      </c>
      <c r="U2015" s="1" t="s">
        <v>43</v>
      </c>
      <c r="V2015" s="1" t="s">
        <v>55</v>
      </c>
      <c r="W2015" s="1" t="s">
        <v>56</v>
      </c>
      <c r="X2015" s="1" t="s">
        <v>43</v>
      </c>
      <c r="Y2015" s="2">
        <v>299000</v>
      </c>
      <c r="Z2015" s="1" t="s">
        <v>46</v>
      </c>
      <c r="AA2015" s="1" t="s">
        <v>189</v>
      </c>
    </row>
    <row r="2016" spans="1:27" x14ac:dyDescent="0.25">
      <c r="A2016" s="1" t="s">
        <v>2434</v>
      </c>
      <c r="B2016" s="1" t="s">
        <v>2435</v>
      </c>
      <c r="C2016" s="1" t="s">
        <v>139</v>
      </c>
      <c r="D2016" s="1" t="s">
        <v>140</v>
      </c>
      <c r="E2016" s="1" t="s">
        <v>30</v>
      </c>
      <c r="F2016" s="1" t="s">
        <v>189</v>
      </c>
      <c r="G2016" s="1" t="s">
        <v>4093</v>
      </c>
      <c r="H2016" s="1" t="s">
        <v>4094</v>
      </c>
      <c r="I2016" s="1" t="s">
        <v>7</v>
      </c>
      <c r="J2016" s="1" t="s">
        <v>4030</v>
      </c>
      <c r="K2016" s="1" t="s">
        <v>3428</v>
      </c>
      <c r="L2016" s="1" t="s">
        <v>3429</v>
      </c>
      <c r="M2016" s="1" t="s">
        <v>3402</v>
      </c>
      <c r="N2016" s="2">
        <v>499900</v>
      </c>
      <c r="O2016" s="1" t="s">
        <v>38</v>
      </c>
      <c r="P2016" s="2">
        <v>499900</v>
      </c>
      <c r="Q2016" s="1" t="s">
        <v>83</v>
      </c>
      <c r="R2016" s="1" t="s">
        <v>770</v>
      </c>
      <c r="S2016" s="1" t="s">
        <v>54</v>
      </c>
      <c r="T2016" s="1" t="s">
        <v>42</v>
      </c>
      <c r="U2016" s="1" t="s">
        <v>43</v>
      </c>
      <c r="V2016" s="1" t="s">
        <v>55</v>
      </c>
      <c r="W2016" s="1" t="s">
        <v>56</v>
      </c>
      <c r="X2016" s="1" t="s">
        <v>43</v>
      </c>
      <c r="Y2016" s="2" t="s">
        <v>43</v>
      </c>
      <c r="Z2016" s="1" t="s">
        <v>46</v>
      </c>
      <c r="AA2016" s="1" t="s">
        <v>189</v>
      </c>
    </row>
    <row r="2017" spans="1:27" x14ac:dyDescent="0.25">
      <c r="A2017" s="1" t="s">
        <v>2434</v>
      </c>
      <c r="B2017" s="1" t="s">
        <v>2435</v>
      </c>
      <c r="C2017" s="1" t="s">
        <v>139</v>
      </c>
      <c r="D2017" s="1" t="s">
        <v>140</v>
      </c>
      <c r="E2017" s="1" t="s">
        <v>30</v>
      </c>
      <c r="F2017" s="1" t="s">
        <v>189</v>
      </c>
      <c r="G2017" s="1" t="s">
        <v>4095</v>
      </c>
      <c r="H2017" s="1" t="s">
        <v>4096</v>
      </c>
      <c r="I2017" s="1" t="s">
        <v>7</v>
      </c>
      <c r="J2017" s="1" t="s">
        <v>4097</v>
      </c>
      <c r="K2017" s="1" t="s">
        <v>3428</v>
      </c>
      <c r="L2017" s="1" t="s">
        <v>3429</v>
      </c>
      <c r="M2017" s="1" t="s">
        <v>3402</v>
      </c>
      <c r="N2017" s="2">
        <v>499900</v>
      </c>
      <c r="O2017" s="1" t="s">
        <v>38</v>
      </c>
      <c r="P2017" s="2">
        <v>499900</v>
      </c>
      <c r="Q2017" s="1" t="s">
        <v>93</v>
      </c>
      <c r="R2017" s="1" t="s">
        <v>94</v>
      </c>
      <c r="S2017" s="1" t="s">
        <v>54</v>
      </c>
      <c r="T2017" s="1" t="s">
        <v>42</v>
      </c>
      <c r="U2017" s="1" t="s">
        <v>43</v>
      </c>
      <c r="V2017" s="1" t="s">
        <v>55</v>
      </c>
      <c r="W2017" s="1" t="s">
        <v>56</v>
      </c>
      <c r="X2017" s="1" t="s">
        <v>43</v>
      </c>
      <c r="Y2017" s="2">
        <v>499900</v>
      </c>
      <c r="Z2017" s="1" t="s">
        <v>46</v>
      </c>
      <c r="AA2017" s="1" t="s">
        <v>189</v>
      </c>
    </row>
    <row r="2018" spans="1:27" x14ac:dyDescent="0.25">
      <c r="A2018" s="1" t="s">
        <v>2434</v>
      </c>
      <c r="B2018" s="1" t="s">
        <v>2435</v>
      </c>
      <c r="C2018" s="1" t="s">
        <v>139</v>
      </c>
      <c r="D2018" s="1" t="s">
        <v>140</v>
      </c>
      <c r="E2018" s="1" t="s">
        <v>30</v>
      </c>
      <c r="F2018" s="1" t="s">
        <v>228</v>
      </c>
      <c r="G2018" s="1" t="s">
        <v>4098</v>
      </c>
      <c r="H2018" s="1" t="s">
        <v>4099</v>
      </c>
      <c r="I2018" s="1" t="s">
        <v>7</v>
      </c>
      <c r="J2018" s="1" t="s">
        <v>4030</v>
      </c>
      <c r="K2018" s="1" t="s">
        <v>3428</v>
      </c>
      <c r="L2018" s="1" t="s">
        <v>3429</v>
      </c>
      <c r="M2018" s="1" t="s">
        <v>3402</v>
      </c>
      <c r="N2018" s="2">
        <v>4900000</v>
      </c>
      <c r="O2018" s="1" t="s">
        <v>38</v>
      </c>
      <c r="P2018" s="2">
        <v>4900000</v>
      </c>
      <c r="Q2018" s="1" t="s">
        <v>83</v>
      </c>
      <c r="R2018" s="1" t="s">
        <v>770</v>
      </c>
      <c r="S2018" s="1" t="s">
        <v>54</v>
      </c>
      <c r="T2018" s="1" t="s">
        <v>42</v>
      </c>
      <c r="U2018" s="1" t="s">
        <v>43</v>
      </c>
      <c r="V2018" s="1" t="s">
        <v>55</v>
      </c>
      <c r="W2018" s="1" t="s">
        <v>56</v>
      </c>
      <c r="X2018" s="1" t="s">
        <v>43</v>
      </c>
      <c r="Y2018" s="2" t="s">
        <v>43</v>
      </c>
      <c r="Z2018" s="1" t="s">
        <v>46</v>
      </c>
      <c r="AA2018" s="1" t="s">
        <v>228</v>
      </c>
    </row>
    <row r="2019" spans="1:27" x14ac:dyDescent="0.25">
      <c r="A2019" s="1" t="s">
        <v>2434</v>
      </c>
      <c r="B2019" s="1" t="s">
        <v>2435</v>
      </c>
      <c r="C2019" s="1" t="s">
        <v>139</v>
      </c>
      <c r="D2019" s="1" t="s">
        <v>140</v>
      </c>
      <c r="E2019" s="1" t="s">
        <v>30</v>
      </c>
      <c r="F2019" s="1" t="s">
        <v>228</v>
      </c>
      <c r="G2019" s="1" t="s">
        <v>4100</v>
      </c>
      <c r="H2019" s="1" t="s">
        <v>4101</v>
      </c>
      <c r="I2019" s="1" t="s">
        <v>7</v>
      </c>
      <c r="J2019" s="1" t="s">
        <v>4102</v>
      </c>
      <c r="K2019" s="1" t="s">
        <v>3428</v>
      </c>
      <c r="L2019" s="1" t="s">
        <v>3429</v>
      </c>
      <c r="M2019" s="1" t="s">
        <v>3402</v>
      </c>
      <c r="N2019" s="2">
        <v>4900000</v>
      </c>
      <c r="O2019" s="1" t="s">
        <v>38</v>
      </c>
      <c r="P2019" s="2">
        <v>4900000</v>
      </c>
      <c r="Q2019" s="1" t="s">
        <v>93</v>
      </c>
      <c r="R2019" s="1" t="s">
        <v>94</v>
      </c>
      <c r="S2019" s="1" t="s">
        <v>54</v>
      </c>
      <c r="T2019" s="1" t="s">
        <v>42</v>
      </c>
      <c r="U2019" s="1" t="s">
        <v>43</v>
      </c>
      <c r="V2019" s="1" t="s">
        <v>55</v>
      </c>
      <c r="W2019" s="1" t="s">
        <v>56</v>
      </c>
      <c r="X2019" s="1" t="s">
        <v>43</v>
      </c>
      <c r="Y2019" s="2">
        <v>4900000</v>
      </c>
      <c r="Z2019" s="1" t="s">
        <v>46</v>
      </c>
      <c r="AA2019" s="1" t="s">
        <v>228</v>
      </c>
    </row>
    <row r="2020" spans="1:27" x14ac:dyDescent="0.25">
      <c r="A2020" s="1" t="s">
        <v>2434</v>
      </c>
      <c r="B2020" s="1" t="s">
        <v>2435</v>
      </c>
      <c r="C2020" s="1" t="s">
        <v>139</v>
      </c>
      <c r="D2020" s="1" t="s">
        <v>140</v>
      </c>
      <c r="E2020" s="1" t="s">
        <v>30</v>
      </c>
      <c r="F2020" s="1" t="s">
        <v>76</v>
      </c>
      <c r="G2020" s="1" t="s">
        <v>4103</v>
      </c>
      <c r="H2020" s="1" t="s">
        <v>4104</v>
      </c>
      <c r="I2020" s="1" t="s">
        <v>7</v>
      </c>
      <c r="J2020" s="1" t="s">
        <v>4030</v>
      </c>
      <c r="K2020" s="1" t="s">
        <v>3428</v>
      </c>
      <c r="L2020" s="1" t="s">
        <v>3429</v>
      </c>
      <c r="M2020" s="1" t="s">
        <v>3402</v>
      </c>
      <c r="N2020" s="2">
        <v>4900000</v>
      </c>
      <c r="O2020" s="1" t="s">
        <v>38</v>
      </c>
      <c r="P2020" s="2">
        <v>4900000</v>
      </c>
      <c r="Q2020" s="1" t="s">
        <v>83</v>
      </c>
      <c r="R2020" s="1" t="s">
        <v>770</v>
      </c>
      <c r="S2020" s="1" t="s">
        <v>54</v>
      </c>
      <c r="T2020" s="1" t="s">
        <v>42</v>
      </c>
      <c r="U2020" s="1" t="s">
        <v>43</v>
      </c>
      <c r="V2020" s="1" t="s">
        <v>55</v>
      </c>
      <c r="W2020" s="1" t="s">
        <v>56</v>
      </c>
      <c r="X2020" s="1" t="s">
        <v>43</v>
      </c>
      <c r="Y2020" s="2" t="s">
        <v>43</v>
      </c>
      <c r="Z2020" s="1" t="s">
        <v>46</v>
      </c>
      <c r="AA2020" s="1" t="s">
        <v>76</v>
      </c>
    </row>
    <row r="2021" spans="1:27" x14ac:dyDescent="0.25">
      <c r="A2021" s="1" t="s">
        <v>2434</v>
      </c>
      <c r="B2021" s="1" t="s">
        <v>2435</v>
      </c>
      <c r="C2021" s="1" t="s">
        <v>139</v>
      </c>
      <c r="D2021" s="1" t="s">
        <v>140</v>
      </c>
      <c r="E2021" s="1" t="s">
        <v>30</v>
      </c>
      <c r="F2021" s="1" t="s">
        <v>76</v>
      </c>
      <c r="G2021" s="1" t="s">
        <v>4105</v>
      </c>
      <c r="H2021" s="1" t="s">
        <v>4106</v>
      </c>
      <c r="I2021" s="1" t="s">
        <v>7</v>
      </c>
      <c r="J2021" s="1" t="s">
        <v>4107</v>
      </c>
      <c r="K2021" s="1" t="s">
        <v>3428</v>
      </c>
      <c r="L2021" s="1" t="s">
        <v>3429</v>
      </c>
      <c r="M2021" s="1" t="s">
        <v>3402</v>
      </c>
      <c r="N2021" s="2">
        <v>4900000</v>
      </c>
      <c r="O2021" s="1" t="s">
        <v>38</v>
      </c>
      <c r="P2021" s="2">
        <v>4900000</v>
      </c>
      <c r="Q2021" s="1" t="s">
        <v>93</v>
      </c>
      <c r="R2021" s="1" t="s">
        <v>94</v>
      </c>
      <c r="S2021" s="1" t="s">
        <v>54</v>
      </c>
      <c r="T2021" s="1" t="s">
        <v>42</v>
      </c>
      <c r="U2021" s="1" t="s">
        <v>43</v>
      </c>
      <c r="V2021" s="1" t="s">
        <v>55</v>
      </c>
      <c r="W2021" s="1" t="s">
        <v>56</v>
      </c>
      <c r="X2021" s="1" t="s">
        <v>43</v>
      </c>
      <c r="Y2021" s="2">
        <v>4900000</v>
      </c>
      <c r="Z2021" s="1" t="s">
        <v>46</v>
      </c>
      <c r="AA2021" s="1" t="s">
        <v>183</v>
      </c>
    </row>
    <row r="2022" spans="1:27" x14ac:dyDescent="0.25">
      <c r="A2022" s="1" t="s">
        <v>2434</v>
      </c>
      <c r="B2022" s="1" t="s">
        <v>2435</v>
      </c>
      <c r="C2022" s="1" t="s">
        <v>139</v>
      </c>
      <c r="D2022" s="1" t="s">
        <v>140</v>
      </c>
      <c r="E2022" s="1" t="s">
        <v>30</v>
      </c>
      <c r="F2022" s="1" t="s">
        <v>265</v>
      </c>
      <c r="G2022" s="1" t="s">
        <v>4108</v>
      </c>
      <c r="H2022" s="1" t="s">
        <v>4109</v>
      </c>
      <c r="I2022" s="1" t="s">
        <v>7</v>
      </c>
      <c r="J2022" s="1" t="s">
        <v>4030</v>
      </c>
      <c r="K2022" s="1" t="s">
        <v>3428</v>
      </c>
      <c r="L2022" s="1" t="s">
        <v>3429</v>
      </c>
      <c r="M2022" s="1" t="s">
        <v>3402</v>
      </c>
      <c r="N2022" s="2">
        <v>499900</v>
      </c>
      <c r="O2022" s="1" t="s">
        <v>38</v>
      </c>
      <c r="P2022" s="2">
        <v>499900</v>
      </c>
      <c r="Q2022" s="1" t="s">
        <v>83</v>
      </c>
      <c r="R2022" s="1" t="s">
        <v>770</v>
      </c>
      <c r="S2022" s="1" t="s">
        <v>54</v>
      </c>
      <c r="T2022" s="1" t="s">
        <v>42</v>
      </c>
      <c r="U2022" s="1" t="s">
        <v>43</v>
      </c>
      <c r="V2022" s="1" t="s">
        <v>55</v>
      </c>
      <c r="W2022" s="1" t="s">
        <v>56</v>
      </c>
      <c r="X2022" s="1" t="s">
        <v>43</v>
      </c>
      <c r="Y2022" s="2" t="s">
        <v>43</v>
      </c>
      <c r="Z2022" s="1" t="s">
        <v>46</v>
      </c>
      <c r="AA2022" s="1" t="s">
        <v>265</v>
      </c>
    </row>
    <row r="2023" spans="1:27" x14ac:dyDescent="0.25">
      <c r="A2023" s="1" t="s">
        <v>2434</v>
      </c>
      <c r="B2023" s="1" t="s">
        <v>2435</v>
      </c>
      <c r="C2023" s="1" t="s">
        <v>139</v>
      </c>
      <c r="D2023" s="1" t="s">
        <v>140</v>
      </c>
      <c r="E2023" s="1" t="s">
        <v>30</v>
      </c>
      <c r="F2023" s="1" t="s">
        <v>265</v>
      </c>
      <c r="G2023" s="1" t="s">
        <v>4110</v>
      </c>
      <c r="H2023" s="1" t="s">
        <v>4111</v>
      </c>
      <c r="I2023" s="1" t="s">
        <v>7</v>
      </c>
      <c r="J2023" s="1" t="s">
        <v>4112</v>
      </c>
      <c r="K2023" s="1" t="s">
        <v>3428</v>
      </c>
      <c r="L2023" s="1" t="s">
        <v>3429</v>
      </c>
      <c r="M2023" s="1" t="s">
        <v>3402</v>
      </c>
      <c r="N2023" s="2">
        <v>499900</v>
      </c>
      <c r="O2023" s="1" t="s">
        <v>38</v>
      </c>
      <c r="P2023" s="2">
        <v>499900</v>
      </c>
      <c r="Q2023" s="1" t="s">
        <v>93</v>
      </c>
      <c r="R2023" s="1" t="s">
        <v>94</v>
      </c>
      <c r="S2023" s="1" t="s">
        <v>54</v>
      </c>
      <c r="T2023" s="1" t="s">
        <v>42</v>
      </c>
      <c r="U2023" s="1" t="s">
        <v>43</v>
      </c>
      <c r="V2023" s="1" t="s">
        <v>55</v>
      </c>
      <c r="W2023" s="1" t="s">
        <v>56</v>
      </c>
      <c r="X2023" s="1" t="s">
        <v>43</v>
      </c>
      <c r="Y2023" s="2">
        <v>499900</v>
      </c>
      <c r="Z2023" s="1" t="s">
        <v>46</v>
      </c>
      <c r="AA2023" s="1" t="s">
        <v>183</v>
      </c>
    </row>
    <row r="2024" spans="1:27" x14ac:dyDescent="0.25">
      <c r="A2024" s="1" t="s">
        <v>2434</v>
      </c>
      <c r="B2024" s="1" t="s">
        <v>2435</v>
      </c>
      <c r="C2024" s="1" t="s">
        <v>139</v>
      </c>
      <c r="D2024" s="1" t="s">
        <v>140</v>
      </c>
      <c r="E2024" s="1" t="s">
        <v>30</v>
      </c>
      <c r="F2024" s="1" t="s">
        <v>183</v>
      </c>
      <c r="G2024" s="1" t="s">
        <v>4113</v>
      </c>
      <c r="H2024" s="1" t="s">
        <v>4114</v>
      </c>
      <c r="I2024" s="1" t="s">
        <v>7</v>
      </c>
      <c r="J2024" s="1" t="s">
        <v>4030</v>
      </c>
      <c r="K2024" s="1" t="s">
        <v>3428</v>
      </c>
      <c r="L2024" s="1" t="s">
        <v>3429</v>
      </c>
      <c r="M2024" s="1" t="s">
        <v>3402</v>
      </c>
      <c r="N2024" s="2">
        <v>499900</v>
      </c>
      <c r="O2024" s="1" t="s">
        <v>38</v>
      </c>
      <c r="P2024" s="2">
        <v>499900</v>
      </c>
      <c r="Q2024" s="1" t="s">
        <v>83</v>
      </c>
      <c r="R2024" s="1" t="s">
        <v>770</v>
      </c>
      <c r="S2024" s="1" t="s">
        <v>54</v>
      </c>
      <c r="T2024" s="1" t="s">
        <v>42</v>
      </c>
      <c r="U2024" s="1" t="s">
        <v>43</v>
      </c>
      <c r="V2024" s="1" t="s">
        <v>55</v>
      </c>
      <c r="W2024" s="1" t="s">
        <v>56</v>
      </c>
      <c r="X2024" s="1" t="s">
        <v>43</v>
      </c>
      <c r="Y2024" s="2" t="s">
        <v>43</v>
      </c>
      <c r="Z2024" s="1" t="s">
        <v>46</v>
      </c>
      <c r="AA2024" s="1" t="s">
        <v>183</v>
      </c>
    </row>
    <row r="2025" spans="1:27" x14ac:dyDescent="0.25">
      <c r="A2025" s="1" t="s">
        <v>2434</v>
      </c>
      <c r="B2025" s="1" t="s">
        <v>2435</v>
      </c>
      <c r="C2025" s="1" t="s">
        <v>139</v>
      </c>
      <c r="D2025" s="1" t="s">
        <v>140</v>
      </c>
      <c r="E2025" s="1" t="s">
        <v>30</v>
      </c>
      <c r="F2025" s="1" t="s">
        <v>183</v>
      </c>
      <c r="G2025" s="1" t="s">
        <v>4115</v>
      </c>
      <c r="H2025" s="1" t="s">
        <v>4116</v>
      </c>
      <c r="I2025" s="1" t="s">
        <v>7</v>
      </c>
      <c r="J2025" s="1" t="s">
        <v>4117</v>
      </c>
      <c r="K2025" s="1" t="s">
        <v>3428</v>
      </c>
      <c r="L2025" s="1" t="s">
        <v>3429</v>
      </c>
      <c r="M2025" s="1" t="s">
        <v>3402</v>
      </c>
      <c r="N2025" s="2">
        <v>499900</v>
      </c>
      <c r="O2025" s="1" t="s">
        <v>38</v>
      </c>
      <c r="P2025" s="2">
        <v>499900</v>
      </c>
      <c r="Q2025" s="1" t="s">
        <v>93</v>
      </c>
      <c r="R2025" s="1" t="s">
        <v>94</v>
      </c>
      <c r="S2025" s="1" t="s">
        <v>54</v>
      </c>
      <c r="T2025" s="1" t="s">
        <v>42</v>
      </c>
      <c r="U2025" s="1" t="s">
        <v>43</v>
      </c>
      <c r="V2025" s="1" t="s">
        <v>55</v>
      </c>
      <c r="W2025" s="1" t="s">
        <v>56</v>
      </c>
      <c r="X2025" s="1" t="s">
        <v>43</v>
      </c>
      <c r="Y2025" s="2">
        <v>499900</v>
      </c>
      <c r="Z2025" s="1" t="s">
        <v>46</v>
      </c>
      <c r="AA2025" s="1" t="s">
        <v>183</v>
      </c>
    </row>
    <row r="2026" spans="1:27" x14ac:dyDescent="0.25">
      <c r="A2026" s="1" t="s">
        <v>2434</v>
      </c>
      <c r="B2026" s="1" t="s">
        <v>2435</v>
      </c>
      <c r="C2026" s="1" t="s">
        <v>139</v>
      </c>
      <c r="D2026" s="1" t="s">
        <v>140</v>
      </c>
      <c r="E2026" s="1" t="s">
        <v>30</v>
      </c>
      <c r="F2026" s="1" t="s">
        <v>289</v>
      </c>
      <c r="G2026" s="1" t="s">
        <v>4118</v>
      </c>
      <c r="H2026" s="1" t="s">
        <v>4119</v>
      </c>
      <c r="I2026" s="1" t="s">
        <v>7</v>
      </c>
      <c r="J2026" s="1" t="s">
        <v>4030</v>
      </c>
      <c r="K2026" s="1" t="s">
        <v>3320</v>
      </c>
      <c r="L2026" s="1" t="s">
        <v>3321</v>
      </c>
      <c r="M2026" s="1" t="s">
        <v>3402</v>
      </c>
      <c r="N2026" s="2">
        <v>799900</v>
      </c>
      <c r="O2026" s="1" t="s">
        <v>38</v>
      </c>
      <c r="P2026" s="2">
        <v>799900</v>
      </c>
      <c r="Q2026" s="1" t="s">
        <v>83</v>
      </c>
      <c r="R2026" s="1" t="s">
        <v>770</v>
      </c>
      <c r="S2026" s="1" t="s">
        <v>54</v>
      </c>
      <c r="T2026" s="1" t="s">
        <v>42</v>
      </c>
      <c r="U2026" s="1" t="s">
        <v>43</v>
      </c>
      <c r="V2026" s="1" t="s">
        <v>55</v>
      </c>
      <c r="W2026" s="1" t="s">
        <v>56</v>
      </c>
      <c r="X2026" s="1" t="s">
        <v>43</v>
      </c>
      <c r="Y2026" s="2" t="s">
        <v>43</v>
      </c>
      <c r="Z2026" s="1" t="s">
        <v>46</v>
      </c>
      <c r="AA2026" s="1" t="s">
        <v>289</v>
      </c>
    </row>
    <row r="2027" spans="1:27" x14ac:dyDescent="0.25">
      <c r="A2027" s="1" t="s">
        <v>2434</v>
      </c>
      <c r="B2027" s="1" t="s">
        <v>2435</v>
      </c>
      <c r="C2027" s="1" t="s">
        <v>139</v>
      </c>
      <c r="D2027" s="1" t="s">
        <v>140</v>
      </c>
      <c r="E2027" s="1" t="s">
        <v>30</v>
      </c>
      <c r="F2027" s="1" t="s">
        <v>289</v>
      </c>
      <c r="G2027" s="1" t="s">
        <v>4120</v>
      </c>
      <c r="H2027" s="1" t="s">
        <v>4121</v>
      </c>
      <c r="I2027" s="1" t="s">
        <v>7</v>
      </c>
      <c r="J2027" s="1" t="s">
        <v>4122</v>
      </c>
      <c r="K2027" s="1" t="s">
        <v>3320</v>
      </c>
      <c r="L2027" s="1" t="s">
        <v>3321</v>
      </c>
      <c r="M2027" s="1" t="s">
        <v>3402</v>
      </c>
      <c r="N2027" s="2">
        <v>799900</v>
      </c>
      <c r="O2027" s="1" t="s">
        <v>38</v>
      </c>
      <c r="P2027" s="2">
        <v>799900</v>
      </c>
      <c r="Q2027" s="1" t="s">
        <v>93</v>
      </c>
      <c r="R2027" s="1" t="s">
        <v>94</v>
      </c>
      <c r="S2027" s="1" t="s">
        <v>54</v>
      </c>
      <c r="T2027" s="1" t="s">
        <v>42</v>
      </c>
      <c r="U2027" s="1" t="s">
        <v>43</v>
      </c>
      <c r="V2027" s="1" t="s">
        <v>55</v>
      </c>
      <c r="W2027" s="1" t="s">
        <v>56</v>
      </c>
      <c r="X2027" s="1" t="s">
        <v>43</v>
      </c>
      <c r="Y2027" s="2">
        <v>799900</v>
      </c>
      <c r="Z2027" s="1" t="s">
        <v>46</v>
      </c>
      <c r="AA2027" s="1" t="s">
        <v>289</v>
      </c>
    </row>
    <row r="2028" spans="1:27" x14ac:dyDescent="0.25">
      <c r="A2028" s="1" t="s">
        <v>2434</v>
      </c>
      <c r="B2028" s="1" t="s">
        <v>2435</v>
      </c>
      <c r="C2028" s="1" t="s">
        <v>139</v>
      </c>
      <c r="D2028" s="1" t="s">
        <v>140</v>
      </c>
      <c r="E2028" s="1" t="s">
        <v>30</v>
      </c>
      <c r="F2028" s="1" t="s">
        <v>324</v>
      </c>
      <c r="G2028" s="1" t="s">
        <v>4123</v>
      </c>
      <c r="H2028" s="1" t="s">
        <v>4124</v>
      </c>
      <c r="I2028" s="1" t="s">
        <v>7</v>
      </c>
      <c r="J2028" s="1" t="s">
        <v>4030</v>
      </c>
      <c r="K2028" s="1" t="s">
        <v>3428</v>
      </c>
      <c r="L2028" s="1" t="s">
        <v>3429</v>
      </c>
      <c r="M2028" s="1" t="s">
        <v>3402</v>
      </c>
      <c r="N2028" s="2">
        <v>149900</v>
      </c>
      <c r="O2028" s="1" t="s">
        <v>38</v>
      </c>
      <c r="P2028" s="2">
        <v>149900</v>
      </c>
      <c r="Q2028" s="1" t="s">
        <v>83</v>
      </c>
      <c r="R2028" s="1" t="s">
        <v>770</v>
      </c>
      <c r="S2028" s="1" t="s">
        <v>54</v>
      </c>
      <c r="T2028" s="1" t="s">
        <v>42</v>
      </c>
      <c r="U2028" s="1" t="s">
        <v>43</v>
      </c>
      <c r="V2028" s="1" t="s">
        <v>55</v>
      </c>
      <c r="W2028" s="1" t="s">
        <v>56</v>
      </c>
      <c r="X2028" s="1" t="s">
        <v>43</v>
      </c>
      <c r="Y2028" s="2" t="s">
        <v>43</v>
      </c>
      <c r="Z2028" s="1" t="s">
        <v>46</v>
      </c>
      <c r="AA2028" s="1" t="s">
        <v>324</v>
      </c>
    </row>
    <row r="2029" spans="1:27" x14ac:dyDescent="0.25">
      <c r="A2029" s="1" t="s">
        <v>2434</v>
      </c>
      <c r="B2029" s="1" t="s">
        <v>2435</v>
      </c>
      <c r="C2029" s="1" t="s">
        <v>139</v>
      </c>
      <c r="D2029" s="1" t="s">
        <v>140</v>
      </c>
      <c r="E2029" s="1" t="s">
        <v>30</v>
      </c>
      <c r="F2029" s="1" t="s">
        <v>324</v>
      </c>
      <c r="G2029" s="1" t="s">
        <v>4125</v>
      </c>
      <c r="H2029" s="1" t="s">
        <v>4126</v>
      </c>
      <c r="I2029" s="1" t="s">
        <v>7</v>
      </c>
      <c r="J2029" s="1" t="s">
        <v>4127</v>
      </c>
      <c r="K2029" s="1" t="s">
        <v>3428</v>
      </c>
      <c r="L2029" s="1" t="s">
        <v>3429</v>
      </c>
      <c r="M2029" s="1" t="s">
        <v>3402</v>
      </c>
      <c r="N2029" s="2">
        <v>149900</v>
      </c>
      <c r="O2029" s="1" t="s">
        <v>38</v>
      </c>
      <c r="P2029" s="2">
        <v>149900</v>
      </c>
      <c r="Q2029" s="1" t="s">
        <v>93</v>
      </c>
      <c r="R2029" s="1" t="s">
        <v>94</v>
      </c>
      <c r="S2029" s="1" t="s">
        <v>54</v>
      </c>
      <c r="T2029" s="1" t="s">
        <v>42</v>
      </c>
      <c r="U2029" s="1" t="s">
        <v>43</v>
      </c>
      <c r="V2029" s="1" t="s">
        <v>55</v>
      </c>
      <c r="W2029" s="1" t="s">
        <v>56</v>
      </c>
      <c r="X2029" s="1" t="s">
        <v>43</v>
      </c>
      <c r="Y2029" s="2">
        <v>149900</v>
      </c>
      <c r="Z2029" s="1" t="s">
        <v>46</v>
      </c>
      <c r="AA2029" s="1" t="s">
        <v>252</v>
      </c>
    </row>
    <row r="2030" spans="1:27" x14ac:dyDescent="0.25">
      <c r="A2030" s="1" t="s">
        <v>2434</v>
      </c>
      <c r="B2030" s="1" t="s">
        <v>2435</v>
      </c>
      <c r="C2030" s="1" t="s">
        <v>139</v>
      </c>
      <c r="D2030" s="1" t="s">
        <v>140</v>
      </c>
      <c r="E2030" s="1" t="s">
        <v>30</v>
      </c>
      <c r="F2030" s="1" t="s">
        <v>324</v>
      </c>
      <c r="G2030" s="1" t="s">
        <v>4128</v>
      </c>
      <c r="H2030" s="1" t="s">
        <v>4129</v>
      </c>
      <c r="I2030" s="1" t="s">
        <v>7</v>
      </c>
      <c r="J2030" s="1" t="s">
        <v>4130</v>
      </c>
      <c r="K2030" s="1" t="s">
        <v>3428</v>
      </c>
      <c r="L2030" s="1" t="s">
        <v>3429</v>
      </c>
      <c r="M2030" s="1" t="s">
        <v>3402</v>
      </c>
      <c r="N2030" s="2">
        <v>149900</v>
      </c>
      <c r="O2030" s="1" t="s">
        <v>38</v>
      </c>
      <c r="P2030" s="2">
        <v>149900</v>
      </c>
      <c r="Q2030" s="1" t="s">
        <v>83</v>
      </c>
      <c r="R2030" s="1" t="s">
        <v>770</v>
      </c>
      <c r="S2030" s="1" t="s">
        <v>54</v>
      </c>
      <c r="T2030" s="1" t="s">
        <v>42</v>
      </c>
      <c r="U2030" s="1" t="s">
        <v>43</v>
      </c>
      <c r="V2030" s="1" t="s">
        <v>55</v>
      </c>
      <c r="W2030" s="1" t="s">
        <v>56</v>
      </c>
      <c r="X2030" s="1" t="s">
        <v>43</v>
      </c>
      <c r="Y2030" s="2" t="s">
        <v>43</v>
      </c>
      <c r="Z2030" s="1" t="s">
        <v>46</v>
      </c>
      <c r="AA2030" s="1" t="s">
        <v>324</v>
      </c>
    </row>
    <row r="2031" spans="1:27" x14ac:dyDescent="0.25">
      <c r="A2031" s="1" t="s">
        <v>2434</v>
      </c>
      <c r="B2031" s="1" t="s">
        <v>2435</v>
      </c>
      <c r="C2031" s="1" t="s">
        <v>139</v>
      </c>
      <c r="D2031" s="1" t="s">
        <v>140</v>
      </c>
      <c r="E2031" s="1" t="s">
        <v>30</v>
      </c>
      <c r="F2031" s="1" t="s">
        <v>324</v>
      </c>
      <c r="G2031" s="1" t="s">
        <v>4131</v>
      </c>
      <c r="H2031" s="1" t="s">
        <v>4132</v>
      </c>
      <c r="I2031" s="1" t="s">
        <v>7</v>
      </c>
      <c r="J2031" s="1" t="s">
        <v>4133</v>
      </c>
      <c r="K2031" s="1" t="s">
        <v>3428</v>
      </c>
      <c r="L2031" s="1" t="s">
        <v>3429</v>
      </c>
      <c r="M2031" s="1" t="s">
        <v>3402</v>
      </c>
      <c r="N2031" s="2">
        <v>149900</v>
      </c>
      <c r="O2031" s="1" t="s">
        <v>38</v>
      </c>
      <c r="P2031" s="2">
        <v>149900</v>
      </c>
      <c r="Q2031" s="1" t="s">
        <v>93</v>
      </c>
      <c r="R2031" s="1" t="s">
        <v>94</v>
      </c>
      <c r="S2031" s="1" t="s">
        <v>54</v>
      </c>
      <c r="T2031" s="1" t="s">
        <v>42</v>
      </c>
      <c r="U2031" s="1" t="s">
        <v>43</v>
      </c>
      <c r="V2031" s="1" t="s">
        <v>55</v>
      </c>
      <c r="W2031" s="1" t="s">
        <v>56</v>
      </c>
      <c r="X2031" s="1" t="s">
        <v>43</v>
      </c>
      <c r="Y2031" s="2">
        <v>149900</v>
      </c>
      <c r="Z2031" s="1" t="s">
        <v>46</v>
      </c>
      <c r="AA2031" s="1" t="s">
        <v>324</v>
      </c>
    </row>
    <row r="2032" spans="1:27" x14ac:dyDescent="0.25">
      <c r="A2032" s="1" t="s">
        <v>2434</v>
      </c>
      <c r="B2032" s="1" t="s">
        <v>2435</v>
      </c>
      <c r="C2032" s="1" t="s">
        <v>139</v>
      </c>
      <c r="D2032" s="1" t="s">
        <v>140</v>
      </c>
      <c r="E2032" s="1" t="s">
        <v>30</v>
      </c>
      <c r="F2032" s="1" t="s">
        <v>31</v>
      </c>
      <c r="G2032" s="1" t="s">
        <v>4731</v>
      </c>
      <c r="H2032" s="1" t="s">
        <v>4732</v>
      </c>
      <c r="I2032" s="1" t="s">
        <v>7</v>
      </c>
      <c r="J2032" s="1" t="s">
        <v>4030</v>
      </c>
      <c r="K2032" s="1" t="s">
        <v>4733</v>
      </c>
      <c r="L2032" s="1" t="s">
        <v>4734</v>
      </c>
      <c r="M2032" s="1" t="s">
        <v>4296</v>
      </c>
      <c r="N2032" s="2">
        <v>149900</v>
      </c>
      <c r="O2032" s="1" t="s">
        <v>38</v>
      </c>
      <c r="P2032" s="2">
        <v>149900</v>
      </c>
      <c r="Q2032" s="1" t="s">
        <v>83</v>
      </c>
      <c r="R2032" s="1" t="s">
        <v>770</v>
      </c>
      <c r="S2032" s="1" t="s">
        <v>54</v>
      </c>
      <c r="T2032" s="1" t="s">
        <v>42</v>
      </c>
      <c r="U2032" s="1" t="s">
        <v>43</v>
      </c>
      <c r="V2032" s="1" t="s">
        <v>55</v>
      </c>
      <c r="W2032" s="1" t="s">
        <v>56</v>
      </c>
      <c r="X2032" s="1" t="s">
        <v>43</v>
      </c>
      <c r="Y2032" s="2" t="s">
        <v>43</v>
      </c>
      <c r="Z2032" s="1" t="s">
        <v>46</v>
      </c>
      <c r="AA2032" s="1" t="s">
        <v>31</v>
      </c>
    </row>
    <row r="2033" spans="1:27" x14ac:dyDescent="0.25">
      <c r="A2033" s="1" t="s">
        <v>2434</v>
      </c>
      <c r="B2033" s="1" t="s">
        <v>2435</v>
      </c>
      <c r="C2033" s="1" t="s">
        <v>139</v>
      </c>
      <c r="D2033" s="1" t="s">
        <v>140</v>
      </c>
      <c r="E2033" s="1" t="s">
        <v>30</v>
      </c>
      <c r="F2033" s="1" t="s">
        <v>31</v>
      </c>
      <c r="G2033" s="1" t="s">
        <v>4735</v>
      </c>
      <c r="H2033" s="1" t="s">
        <v>4736</v>
      </c>
      <c r="I2033" s="1" t="s">
        <v>7</v>
      </c>
      <c r="J2033" s="1" t="s">
        <v>4737</v>
      </c>
      <c r="K2033" s="1" t="s">
        <v>135</v>
      </c>
      <c r="L2033" s="1" t="s">
        <v>136</v>
      </c>
      <c r="M2033" s="1" t="s">
        <v>4296</v>
      </c>
      <c r="N2033" s="2">
        <v>290000</v>
      </c>
      <c r="O2033" s="1" t="s">
        <v>38</v>
      </c>
      <c r="P2033" s="2">
        <v>290000</v>
      </c>
      <c r="Q2033" s="1" t="s">
        <v>93</v>
      </c>
      <c r="R2033" s="1" t="s">
        <v>94</v>
      </c>
      <c r="S2033" s="1" t="s">
        <v>54</v>
      </c>
      <c r="T2033" s="1" t="s">
        <v>42</v>
      </c>
      <c r="U2033" s="1" t="s">
        <v>43</v>
      </c>
      <c r="V2033" s="1" t="s">
        <v>55</v>
      </c>
      <c r="W2033" s="1" t="s">
        <v>56</v>
      </c>
      <c r="X2033" s="1" t="s">
        <v>43</v>
      </c>
      <c r="Y2033" s="2">
        <v>290000</v>
      </c>
      <c r="Z2033" s="1" t="s">
        <v>46</v>
      </c>
      <c r="AA2033" s="1" t="s">
        <v>31</v>
      </c>
    </row>
    <row r="2034" spans="1:27" x14ac:dyDescent="0.25">
      <c r="A2034" s="1" t="s">
        <v>2434</v>
      </c>
      <c r="B2034" s="1" t="s">
        <v>2435</v>
      </c>
      <c r="C2034" s="1" t="s">
        <v>139</v>
      </c>
      <c r="D2034" s="1" t="s">
        <v>140</v>
      </c>
      <c r="E2034" s="1" t="s">
        <v>30</v>
      </c>
      <c r="F2034" s="1" t="s">
        <v>31</v>
      </c>
      <c r="G2034" s="1" t="s">
        <v>4738</v>
      </c>
      <c r="H2034" s="1" t="s">
        <v>4739</v>
      </c>
      <c r="I2034" s="1" t="s">
        <v>7</v>
      </c>
      <c r="J2034" s="1" t="s">
        <v>4740</v>
      </c>
      <c r="K2034" s="1" t="s">
        <v>135</v>
      </c>
      <c r="L2034" s="1" t="s">
        <v>136</v>
      </c>
      <c r="M2034" s="1" t="s">
        <v>4296</v>
      </c>
      <c r="N2034" s="2">
        <v>149900</v>
      </c>
      <c r="O2034" s="1" t="s">
        <v>38</v>
      </c>
      <c r="P2034" s="2">
        <v>149900</v>
      </c>
      <c r="Q2034" s="1" t="s">
        <v>93</v>
      </c>
      <c r="R2034" s="1" t="s">
        <v>94</v>
      </c>
      <c r="S2034" s="1" t="s">
        <v>54</v>
      </c>
      <c r="T2034" s="1" t="s">
        <v>42</v>
      </c>
      <c r="U2034" s="1" t="s">
        <v>43</v>
      </c>
      <c r="V2034" s="1" t="s">
        <v>55</v>
      </c>
      <c r="W2034" s="1" t="s">
        <v>56</v>
      </c>
      <c r="X2034" s="1" t="s">
        <v>43</v>
      </c>
      <c r="Y2034" s="2">
        <v>149900</v>
      </c>
      <c r="Z2034" s="1" t="s">
        <v>46</v>
      </c>
      <c r="AA2034" s="1" t="s">
        <v>31</v>
      </c>
    </row>
    <row r="2035" spans="1:27" x14ac:dyDescent="0.25">
      <c r="A2035" s="1" t="s">
        <v>2434</v>
      </c>
      <c r="B2035" s="1" t="s">
        <v>2435</v>
      </c>
      <c r="C2035" s="1" t="s">
        <v>139</v>
      </c>
      <c r="D2035" s="1" t="s">
        <v>140</v>
      </c>
      <c r="E2035" s="1" t="s">
        <v>30</v>
      </c>
      <c r="F2035" s="1" t="s">
        <v>31</v>
      </c>
      <c r="G2035" s="1" t="s">
        <v>4741</v>
      </c>
      <c r="H2035" s="1" t="s">
        <v>4742</v>
      </c>
      <c r="I2035" s="1" t="s">
        <v>7</v>
      </c>
      <c r="J2035" s="1" t="s">
        <v>4030</v>
      </c>
      <c r="K2035" s="1" t="s">
        <v>4733</v>
      </c>
      <c r="L2035" s="1" t="s">
        <v>4734</v>
      </c>
      <c r="M2035" s="1" t="s">
        <v>4296</v>
      </c>
      <c r="N2035" s="2">
        <v>149900</v>
      </c>
      <c r="O2035" s="1" t="s">
        <v>38</v>
      </c>
      <c r="P2035" s="2">
        <v>149900</v>
      </c>
      <c r="Q2035" s="1" t="s">
        <v>83</v>
      </c>
      <c r="R2035" s="1" t="s">
        <v>770</v>
      </c>
      <c r="S2035" s="1" t="s">
        <v>54</v>
      </c>
      <c r="T2035" s="1" t="s">
        <v>42</v>
      </c>
      <c r="U2035" s="1" t="s">
        <v>43</v>
      </c>
      <c r="V2035" s="1" t="s">
        <v>55</v>
      </c>
      <c r="W2035" s="1" t="s">
        <v>56</v>
      </c>
      <c r="X2035" s="1" t="s">
        <v>43</v>
      </c>
      <c r="Y2035" s="2" t="s">
        <v>43</v>
      </c>
      <c r="Z2035" s="1" t="s">
        <v>46</v>
      </c>
      <c r="AA2035" s="1" t="s">
        <v>31</v>
      </c>
    </row>
    <row r="2036" spans="1:27" x14ac:dyDescent="0.25">
      <c r="A2036" s="1" t="s">
        <v>2434</v>
      </c>
      <c r="B2036" s="1" t="s">
        <v>2435</v>
      </c>
      <c r="C2036" s="1" t="s">
        <v>139</v>
      </c>
      <c r="D2036" s="1" t="s">
        <v>140</v>
      </c>
      <c r="E2036" s="1" t="s">
        <v>30</v>
      </c>
      <c r="F2036" s="1" t="s">
        <v>31</v>
      </c>
      <c r="G2036" s="1" t="s">
        <v>4743</v>
      </c>
      <c r="H2036" s="1" t="s">
        <v>4744</v>
      </c>
      <c r="I2036" s="1" t="s">
        <v>7</v>
      </c>
      <c r="J2036" s="1" t="s">
        <v>4745</v>
      </c>
      <c r="K2036" s="1" t="s">
        <v>135</v>
      </c>
      <c r="L2036" s="1" t="s">
        <v>136</v>
      </c>
      <c r="M2036" s="1" t="s">
        <v>4296</v>
      </c>
      <c r="N2036" s="2">
        <v>149900</v>
      </c>
      <c r="O2036" s="1" t="s">
        <v>38</v>
      </c>
      <c r="P2036" s="2">
        <v>149900</v>
      </c>
      <c r="Q2036" s="1" t="s">
        <v>93</v>
      </c>
      <c r="R2036" s="1" t="s">
        <v>94</v>
      </c>
      <c r="S2036" s="1" t="s">
        <v>54</v>
      </c>
      <c r="T2036" s="1" t="s">
        <v>42</v>
      </c>
      <c r="U2036" s="1" t="s">
        <v>43</v>
      </c>
      <c r="V2036" s="1" t="s">
        <v>55</v>
      </c>
      <c r="W2036" s="1" t="s">
        <v>56</v>
      </c>
      <c r="X2036" s="1" t="s">
        <v>43</v>
      </c>
      <c r="Y2036" s="2">
        <v>149900</v>
      </c>
      <c r="Z2036" s="1" t="s">
        <v>46</v>
      </c>
      <c r="AA2036" s="1" t="s">
        <v>31</v>
      </c>
    </row>
    <row r="2037" spans="1:27" x14ac:dyDescent="0.25">
      <c r="A2037" s="1" t="s">
        <v>2434</v>
      </c>
      <c r="B2037" s="1" t="s">
        <v>2435</v>
      </c>
      <c r="C2037" s="1" t="s">
        <v>139</v>
      </c>
      <c r="D2037" s="1" t="s">
        <v>140</v>
      </c>
      <c r="E2037" s="1" t="s">
        <v>30</v>
      </c>
      <c r="F2037" s="1" t="s">
        <v>342</v>
      </c>
      <c r="G2037" s="1" t="s">
        <v>4746</v>
      </c>
      <c r="H2037" s="1" t="s">
        <v>4747</v>
      </c>
      <c r="I2037" s="1" t="s">
        <v>7</v>
      </c>
      <c r="J2037" s="1" t="s">
        <v>4030</v>
      </c>
      <c r="K2037" s="1" t="s">
        <v>4733</v>
      </c>
      <c r="L2037" s="1" t="s">
        <v>4734</v>
      </c>
      <c r="M2037" s="1" t="s">
        <v>4296</v>
      </c>
      <c r="N2037" s="2">
        <v>790000</v>
      </c>
      <c r="O2037" s="1" t="s">
        <v>38</v>
      </c>
      <c r="P2037" s="2">
        <v>790000</v>
      </c>
      <c r="Q2037" s="1" t="s">
        <v>83</v>
      </c>
      <c r="R2037" s="1" t="s">
        <v>770</v>
      </c>
      <c r="S2037" s="1" t="s">
        <v>54</v>
      </c>
      <c r="T2037" s="1" t="s">
        <v>42</v>
      </c>
      <c r="U2037" s="1" t="s">
        <v>43</v>
      </c>
      <c r="V2037" s="1" t="s">
        <v>55</v>
      </c>
      <c r="W2037" s="1" t="s">
        <v>56</v>
      </c>
      <c r="X2037" s="1" t="s">
        <v>43</v>
      </c>
      <c r="Y2037" s="2" t="s">
        <v>43</v>
      </c>
      <c r="Z2037" s="1" t="s">
        <v>46</v>
      </c>
      <c r="AA2037" s="1" t="s">
        <v>342</v>
      </c>
    </row>
    <row r="2038" spans="1:27" x14ac:dyDescent="0.25">
      <c r="A2038" s="1" t="s">
        <v>2434</v>
      </c>
      <c r="B2038" s="1" t="s">
        <v>2435</v>
      </c>
      <c r="C2038" s="1" t="s">
        <v>139</v>
      </c>
      <c r="D2038" s="1" t="s">
        <v>140</v>
      </c>
      <c r="E2038" s="1" t="s">
        <v>30</v>
      </c>
      <c r="F2038" s="1" t="s">
        <v>342</v>
      </c>
      <c r="G2038" s="1" t="s">
        <v>4748</v>
      </c>
      <c r="H2038" s="1" t="s">
        <v>4749</v>
      </c>
      <c r="I2038" s="1" t="s">
        <v>7</v>
      </c>
      <c r="J2038" s="1" t="s">
        <v>4750</v>
      </c>
      <c r="K2038" s="1" t="s">
        <v>135</v>
      </c>
      <c r="L2038" s="1" t="s">
        <v>136</v>
      </c>
      <c r="M2038" s="1" t="s">
        <v>4296</v>
      </c>
      <c r="N2038" s="2">
        <v>790000</v>
      </c>
      <c r="O2038" s="1" t="s">
        <v>38</v>
      </c>
      <c r="P2038" s="2">
        <v>790000</v>
      </c>
      <c r="Q2038" s="1" t="s">
        <v>93</v>
      </c>
      <c r="R2038" s="1" t="s">
        <v>94</v>
      </c>
      <c r="S2038" s="1" t="s">
        <v>54</v>
      </c>
      <c r="T2038" s="1" t="s">
        <v>42</v>
      </c>
      <c r="U2038" s="1" t="s">
        <v>43</v>
      </c>
      <c r="V2038" s="1" t="s">
        <v>55</v>
      </c>
      <c r="W2038" s="1" t="s">
        <v>56</v>
      </c>
      <c r="X2038" s="1" t="s">
        <v>43</v>
      </c>
      <c r="Y2038" s="2">
        <v>790000</v>
      </c>
      <c r="Z2038" s="1" t="s">
        <v>46</v>
      </c>
      <c r="AA2038" s="1" t="s">
        <v>141</v>
      </c>
    </row>
    <row r="2039" spans="1:27" x14ac:dyDescent="0.25">
      <c r="A2039" s="1" t="s">
        <v>2434</v>
      </c>
      <c r="B2039" s="1" t="s">
        <v>2435</v>
      </c>
      <c r="C2039" s="1" t="s">
        <v>139</v>
      </c>
      <c r="D2039" s="1" t="s">
        <v>140</v>
      </c>
      <c r="E2039" s="1" t="s">
        <v>30</v>
      </c>
      <c r="F2039" s="1" t="s">
        <v>342</v>
      </c>
      <c r="G2039" s="1" t="s">
        <v>4751</v>
      </c>
      <c r="H2039" s="1" t="s">
        <v>4752</v>
      </c>
      <c r="I2039" s="1" t="s">
        <v>7</v>
      </c>
      <c r="J2039" s="1" t="s">
        <v>4030</v>
      </c>
      <c r="K2039" s="1" t="s">
        <v>4733</v>
      </c>
      <c r="L2039" s="1" t="s">
        <v>4734</v>
      </c>
      <c r="M2039" s="1" t="s">
        <v>4296</v>
      </c>
      <c r="N2039" s="2">
        <v>790000</v>
      </c>
      <c r="O2039" s="1" t="s">
        <v>38</v>
      </c>
      <c r="P2039" s="2">
        <v>790000</v>
      </c>
      <c r="Q2039" s="1" t="s">
        <v>83</v>
      </c>
      <c r="R2039" s="1" t="s">
        <v>770</v>
      </c>
      <c r="S2039" s="1" t="s">
        <v>54</v>
      </c>
      <c r="T2039" s="1" t="s">
        <v>42</v>
      </c>
      <c r="U2039" s="1" t="s">
        <v>43</v>
      </c>
      <c r="V2039" s="1" t="s">
        <v>55</v>
      </c>
      <c r="W2039" s="1" t="s">
        <v>56</v>
      </c>
      <c r="X2039" s="1" t="s">
        <v>43</v>
      </c>
      <c r="Y2039" s="2" t="s">
        <v>43</v>
      </c>
      <c r="Z2039" s="1" t="s">
        <v>46</v>
      </c>
      <c r="AA2039" s="1" t="s">
        <v>342</v>
      </c>
    </row>
    <row r="2040" spans="1:27" x14ac:dyDescent="0.25">
      <c r="A2040" s="1" t="s">
        <v>2434</v>
      </c>
      <c r="B2040" s="1" t="s">
        <v>2435</v>
      </c>
      <c r="C2040" s="1" t="s">
        <v>139</v>
      </c>
      <c r="D2040" s="1" t="s">
        <v>140</v>
      </c>
      <c r="E2040" s="1" t="s">
        <v>30</v>
      </c>
      <c r="F2040" s="1" t="s">
        <v>342</v>
      </c>
      <c r="G2040" s="1" t="s">
        <v>4753</v>
      </c>
      <c r="H2040" s="1" t="s">
        <v>4754</v>
      </c>
      <c r="I2040" s="1" t="s">
        <v>7</v>
      </c>
      <c r="J2040" s="1" t="s">
        <v>4755</v>
      </c>
      <c r="K2040" s="1" t="s">
        <v>3526</v>
      </c>
      <c r="L2040" s="1" t="s">
        <v>3527</v>
      </c>
      <c r="M2040" s="1" t="s">
        <v>4296</v>
      </c>
      <c r="N2040" s="2">
        <v>790000</v>
      </c>
      <c r="O2040" s="1" t="s">
        <v>38</v>
      </c>
      <c r="P2040" s="2">
        <v>790000</v>
      </c>
      <c r="Q2040" s="1" t="s">
        <v>93</v>
      </c>
      <c r="R2040" s="1" t="s">
        <v>94</v>
      </c>
      <c r="S2040" s="1" t="s">
        <v>54</v>
      </c>
      <c r="T2040" s="1" t="s">
        <v>42</v>
      </c>
      <c r="U2040" s="1" t="s">
        <v>43</v>
      </c>
      <c r="V2040" s="1" t="s">
        <v>55</v>
      </c>
      <c r="W2040" s="1" t="s">
        <v>56</v>
      </c>
      <c r="X2040" s="1" t="s">
        <v>43</v>
      </c>
      <c r="Y2040" s="2">
        <v>790000</v>
      </c>
      <c r="Z2040" s="1" t="s">
        <v>46</v>
      </c>
      <c r="AA2040" s="1" t="s">
        <v>141</v>
      </c>
    </row>
    <row r="2041" spans="1:27" x14ac:dyDescent="0.25">
      <c r="A2041" s="1" t="s">
        <v>2434</v>
      </c>
      <c r="B2041" s="1" t="s">
        <v>2435</v>
      </c>
      <c r="C2041" s="1" t="s">
        <v>139</v>
      </c>
      <c r="D2041" s="1" t="s">
        <v>140</v>
      </c>
      <c r="E2041" s="1" t="s">
        <v>30</v>
      </c>
      <c r="F2041" s="1" t="s">
        <v>48</v>
      </c>
      <c r="G2041" s="1" t="s">
        <v>4756</v>
      </c>
      <c r="H2041" s="1" t="s">
        <v>4757</v>
      </c>
      <c r="I2041" s="1" t="s">
        <v>7</v>
      </c>
      <c r="J2041" s="1" t="s">
        <v>4030</v>
      </c>
      <c r="K2041" s="1" t="s">
        <v>4733</v>
      </c>
      <c r="L2041" s="1" t="s">
        <v>4734</v>
      </c>
      <c r="M2041" s="1" t="s">
        <v>4296</v>
      </c>
      <c r="N2041" s="2">
        <v>4900000</v>
      </c>
      <c r="O2041" s="1" t="s">
        <v>38</v>
      </c>
      <c r="P2041" s="2">
        <v>4900000</v>
      </c>
      <c r="Q2041" s="1" t="s">
        <v>83</v>
      </c>
      <c r="R2041" s="1" t="s">
        <v>770</v>
      </c>
      <c r="S2041" s="1" t="s">
        <v>54</v>
      </c>
      <c r="T2041" s="1" t="s">
        <v>42</v>
      </c>
      <c r="U2041" s="1" t="s">
        <v>43</v>
      </c>
      <c r="V2041" s="1" t="s">
        <v>55</v>
      </c>
      <c r="W2041" s="1" t="s">
        <v>56</v>
      </c>
      <c r="X2041" s="1" t="s">
        <v>43</v>
      </c>
      <c r="Y2041" s="2" t="s">
        <v>43</v>
      </c>
      <c r="Z2041" s="1" t="s">
        <v>46</v>
      </c>
      <c r="AA2041" s="1" t="s">
        <v>48</v>
      </c>
    </row>
    <row r="2042" spans="1:27" x14ac:dyDescent="0.25">
      <c r="A2042" s="1" t="s">
        <v>2434</v>
      </c>
      <c r="B2042" s="1" t="s">
        <v>2435</v>
      </c>
      <c r="C2042" s="1" t="s">
        <v>139</v>
      </c>
      <c r="D2042" s="1" t="s">
        <v>140</v>
      </c>
      <c r="E2042" s="1" t="s">
        <v>30</v>
      </c>
      <c r="F2042" s="1" t="s">
        <v>48</v>
      </c>
      <c r="G2042" s="1" t="s">
        <v>4758</v>
      </c>
      <c r="H2042" s="1" t="s">
        <v>4759</v>
      </c>
      <c r="I2042" s="1" t="s">
        <v>7</v>
      </c>
      <c r="J2042" s="1" t="s">
        <v>4760</v>
      </c>
      <c r="K2042" s="1" t="s">
        <v>135</v>
      </c>
      <c r="L2042" s="1" t="s">
        <v>136</v>
      </c>
      <c r="M2042" s="1" t="s">
        <v>4296</v>
      </c>
      <c r="N2042" s="2">
        <v>4900000</v>
      </c>
      <c r="O2042" s="1" t="s">
        <v>38</v>
      </c>
      <c r="P2042" s="2">
        <v>4900000</v>
      </c>
      <c r="Q2042" s="1" t="s">
        <v>93</v>
      </c>
      <c r="R2042" s="1" t="s">
        <v>94</v>
      </c>
      <c r="S2042" s="1" t="s">
        <v>54</v>
      </c>
      <c r="T2042" s="1" t="s">
        <v>42</v>
      </c>
      <c r="U2042" s="1" t="s">
        <v>43</v>
      </c>
      <c r="V2042" s="1" t="s">
        <v>55</v>
      </c>
      <c r="W2042" s="1" t="s">
        <v>56</v>
      </c>
      <c r="X2042" s="1" t="s">
        <v>43</v>
      </c>
      <c r="Y2042" s="2">
        <v>4900000</v>
      </c>
      <c r="Z2042" s="1" t="s">
        <v>46</v>
      </c>
      <c r="AA2042" s="1" t="s">
        <v>141</v>
      </c>
    </row>
    <row r="2043" spans="1:27" x14ac:dyDescent="0.25">
      <c r="A2043" s="1" t="s">
        <v>2434</v>
      </c>
      <c r="B2043" s="1" t="s">
        <v>2435</v>
      </c>
      <c r="C2043" s="1" t="s">
        <v>139</v>
      </c>
      <c r="D2043" s="1" t="s">
        <v>140</v>
      </c>
      <c r="E2043" s="1" t="s">
        <v>30</v>
      </c>
      <c r="F2043" s="1" t="s">
        <v>48</v>
      </c>
      <c r="G2043" s="1" t="s">
        <v>4761</v>
      </c>
      <c r="H2043" s="1" t="s">
        <v>4762</v>
      </c>
      <c r="I2043" s="1" t="s">
        <v>7</v>
      </c>
      <c r="J2043" s="1" t="s">
        <v>4030</v>
      </c>
      <c r="K2043" s="1" t="s">
        <v>4733</v>
      </c>
      <c r="L2043" s="1" t="s">
        <v>4734</v>
      </c>
      <c r="M2043" s="1" t="s">
        <v>4296</v>
      </c>
      <c r="N2043" s="2">
        <v>149900</v>
      </c>
      <c r="O2043" s="1" t="s">
        <v>38</v>
      </c>
      <c r="P2043" s="2">
        <v>149900</v>
      </c>
      <c r="Q2043" s="1" t="s">
        <v>83</v>
      </c>
      <c r="R2043" s="1" t="s">
        <v>770</v>
      </c>
      <c r="S2043" s="1" t="s">
        <v>54</v>
      </c>
      <c r="T2043" s="1" t="s">
        <v>42</v>
      </c>
      <c r="U2043" s="1" t="s">
        <v>43</v>
      </c>
      <c r="V2043" s="1" t="s">
        <v>55</v>
      </c>
      <c r="W2043" s="1" t="s">
        <v>56</v>
      </c>
      <c r="X2043" s="1" t="s">
        <v>43</v>
      </c>
      <c r="Y2043" s="2" t="s">
        <v>43</v>
      </c>
      <c r="Z2043" s="1" t="s">
        <v>46</v>
      </c>
      <c r="AA2043" s="1" t="s">
        <v>48</v>
      </c>
    </row>
    <row r="2044" spans="1:27" x14ac:dyDescent="0.25">
      <c r="A2044" s="1" t="s">
        <v>2434</v>
      </c>
      <c r="B2044" s="1" t="s">
        <v>2435</v>
      </c>
      <c r="C2044" s="1" t="s">
        <v>139</v>
      </c>
      <c r="D2044" s="1" t="s">
        <v>140</v>
      </c>
      <c r="E2044" s="1" t="s">
        <v>30</v>
      </c>
      <c r="F2044" s="1" t="s">
        <v>48</v>
      </c>
      <c r="G2044" s="1" t="s">
        <v>4763</v>
      </c>
      <c r="H2044" s="1" t="s">
        <v>4764</v>
      </c>
      <c r="I2044" s="1" t="s">
        <v>7</v>
      </c>
      <c r="J2044" s="1" t="s">
        <v>4765</v>
      </c>
      <c r="K2044" s="1" t="s">
        <v>135</v>
      </c>
      <c r="L2044" s="1" t="s">
        <v>136</v>
      </c>
      <c r="M2044" s="1" t="s">
        <v>4296</v>
      </c>
      <c r="N2044" s="2">
        <v>149900</v>
      </c>
      <c r="O2044" s="1" t="s">
        <v>38</v>
      </c>
      <c r="P2044" s="2">
        <v>149900</v>
      </c>
      <c r="Q2044" s="1" t="s">
        <v>93</v>
      </c>
      <c r="R2044" s="1" t="s">
        <v>94</v>
      </c>
      <c r="S2044" s="1" t="s">
        <v>54</v>
      </c>
      <c r="T2044" s="1" t="s">
        <v>42</v>
      </c>
      <c r="U2044" s="1" t="s">
        <v>43</v>
      </c>
      <c r="V2044" s="1" t="s">
        <v>55</v>
      </c>
      <c r="W2044" s="1" t="s">
        <v>56</v>
      </c>
      <c r="X2044" s="1" t="s">
        <v>43</v>
      </c>
      <c r="Y2044" s="2">
        <v>149900</v>
      </c>
      <c r="Z2044" s="1" t="s">
        <v>46</v>
      </c>
      <c r="AA2044" s="1" t="s">
        <v>141</v>
      </c>
    </row>
    <row r="2045" spans="1:27" x14ac:dyDescent="0.25">
      <c r="A2045" s="1" t="s">
        <v>2434</v>
      </c>
      <c r="B2045" s="1" t="s">
        <v>2435</v>
      </c>
      <c r="C2045" s="1" t="s">
        <v>139</v>
      </c>
      <c r="D2045" s="1" t="s">
        <v>140</v>
      </c>
      <c r="E2045" s="1" t="s">
        <v>30</v>
      </c>
      <c r="F2045" s="1" t="s">
        <v>141</v>
      </c>
      <c r="G2045" s="1" t="s">
        <v>4766</v>
      </c>
      <c r="H2045" s="1" t="s">
        <v>4767</v>
      </c>
      <c r="I2045" s="1" t="s">
        <v>7</v>
      </c>
      <c r="J2045" s="1" t="s">
        <v>4768</v>
      </c>
      <c r="K2045" s="1" t="s">
        <v>135</v>
      </c>
      <c r="L2045" s="1" t="s">
        <v>136</v>
      </c>
      <c r="M2045" s="1" t="s">
        <v>4296</v>
      </c>
      <c r="N2045" s="2">
        <v>4900000</v>
      </c>
      <c r="O2045" s="1" t="s">
        <v>38</v>
      </c>
      <c r="P2045" s="2">
        <v>4900000</v>
      </c>
      <c r="Q2045" s="1" t="s">
        <v>93</v>
      </c>
      <c r="R2045" s="1" t="s">
        <v>94</v>
      </c>
      <c r="S2045" s="1" t="s">
        <v>54</v>
      </c>
      <c r="T2045" s="1" t="s">
        <v>42</v>
      </c>
      <c r="U2045" s="1" t="s">
        <v>43</v>
      </c>
      <c r="V2045" s="1" t="s">
        <v>55</v>
      </c>
      <c r="W2045" s="1" t="s">
        <v>56</v>
      </c>
      <c r="X2045" s="1" t="s">
        <v>43</v>
      </c>
      <c r="Y2045" s="2">
        <v>4900000</v>
      </c>
      <c r="Z2045" s="1" t="s">
        <v>46</v>
      </c>
      <c r="AA2045" s="1" t="s">
        <v>141</v>
      </c>
    </row>
    <row r="2046" spans="1:27" x14ac:dyDescent="0.25">
      <c r="A2046" s="1" t="s">
        <v>2434</v>
      </c>
      <c r="B2046" s="1" t="s">
        <v>2435</v>
      </c>
      <c r="C2046" s="1" t="s">
        <v>139</v>
      </c>
      <c r="D2046" s="1" t="s">
        <v>140</v>
      </c>
      <c r="E2046" s="1" t="s">
        <v>30</v>
      </c>
      <c r="F2046" s="1" t="s">
        <v>149</v>
      </c>
      <c r="G2046" s="1" t="s">
        <v>4769</v>
      </c>
      <c r="H2046" s="1" t="s">
        <v>4770</v>
      </c>
      <c r="I2046" s="1" t="s">
        <v>7</v>
      </c>
      <c r="J2046" s="1" t="s">
        <v>4030</v>
      </c>
      <c r="K2046" s="1" t="s">
        <v>4733</v>
      </c>
      <c r="L2046" s="1" t="s">
        <v>4734</v>
      </c>
      <c r="M2046" s="1" t="s">
        <v>4296</v>
      </c>
      <c r="N2046" s="2">
        <v>790000</v>
      </c>
      <c r="O2046" s="1" t="s">
        <v>38</v>
      </c>
      <c r="P2046" s="2">
        <v>790000</v>
      </c>
      <c r="Q2046" s="1" t="s">
        <v>83</v>
      </c>
      <c r="R2046" s="1" t="s">
        <v>770</v>
      </c>
      <c r="S2046" s="1" t="s">
        <v>54</v>
      </c>
      <c r="T2046" s="1" t="s">
        <v>42</v>
      </c>
      <c r="U2046" s="1" t="s">
        <v>43</v>
      </c>
      <c r="V2046" s="1" t="s">
        <v>55</v>
      </c>
      <c r="W2046" s="1" t="s">
        <v>56</v>
      </c>
      <c r="X2046" s="1" t="s">
        <v>43</v>
      </c>
      <c r="Y2046" s="2" t="s">
        <v>43</v>
      </c>
      <c r="Z2046" s="1" t="s">
        <v>46</v>
      </c>
      <c r="AA2046" s="1" t="s">
        <v>149</v>
      </c>
    </row>
    <row r="2047" spans="1:27" x14ac:dyDescent="0.25">
      <c r="A2047" s="1" t="s">
        <v>2434</v>
      </c>
      <c r="B2047" s="1" t="s">
        <v>2435</v>
      </c>
      <c r="C2047" s="1" t="s">
        <v>139</v>
      </c>
      <c r="D2047" s="1" t="s">
        <v>140</v>
      </c>
      <c r="E2047" s="1" t="s">
        <v>30</v>
      </c>
      <c r="F2047" s="1" t="s">
        <v>57</v>
      </c>
      <c r="G2047" s="1" t="s">
        <v>4771</v>
      </c>
      <c r="H2047" s="1" t="s">
        <v>4772</v>
      </c>
      <c r="I2047" s="1" t="s">
        <v>7</v>
      </c>
      <c r="J2047" s="1" t="s">
        <v>4030</v>
      </c>
      <c r="K2047" s="1" t="s">
        <v>4733</v>
      </c>
      <c r="L2047" s="1" t="s">
        <v>4734</v>
      </c>
      <c r="M2047" s="1" t="s">
        <v>4296</v>
      </c>
      <c r="N2047" s="2">
        <v>499900</v>
      </c>
      <c r="O2047" s="1" t="s">
        <v>38</v>
      </c>
      <c r="P2047" s="2">
        <v>499900</v>
      </c>
      <c r="Q2047" s="1" t="s">
        <v>83</v>
      </c>
      <c r="R2047" s="1" t="s">
        <v>770</v>
      </c>
      <c r="S2047" s="1" t="s">
        <v>54</v>
      </c>
      <c r="T2047" s="1" t="s">
        <v>42</v>
      </c>
      <c r="U2047" s="1" t="s">
        <v>43</v>
      </c>
      <c r="V2047" s="1" t="s">
        <v>55</v>
      </c>
      <c r="W2047" s="1" t="s">
        <v>56</v>
      </c>
      <c r="X2047" s="1" t="s">
        <v>43</v>
      </c>
      <c r="Y2047" s="2" t="s">
        <v>43</v>
      </c>
      <c r="Z2047" s="1" t="s">
        <v>46</v>
      </c>
      <c r="AA2047" s="1" t="s">
        <v>57</v>
      </c>
    </row>
    <row r="2048" spans="1:27" x14ac:dyDescent="0.25">
      <c r="A2048" s="1" t="s">
        <v>2434</v>
      </c>
      <c r="B2048" s="1" t="s">
        <v>2435</v>
      </c>
      <c r="C2048" s="1" t="s">
        <v>139</v>
      </c>
      <c r="D2048" s="1" t="s">
        <v>140</v>
      </c>
      <c r="E2048" s="1" t="s">
        <v>30</v>
      </c>
      <c r="F2048" s="1" t="s">
        <v>57</v>
      </c>
      <c r="G2048" s="1" t="s">
        <v>4773</v>
      </c>
      <c r="H2048" s="1" t="s">
        <v>4774</v>
      </c>
      <c r="I2048" s="1" t="s">
        <v>7</v>
      </c>
      <c r="J2048" s="1" t="s">
        <v>4775</v>
      </c>
      <c r="K2048" s="1" t="s">
        <v>4733</v>
      </c>
      <c r="L2048" s="1" t="s">
        <v>4734</v>
      </c>
      <c r="M2048" s="1" t="s">
        <v>4296</v>
      </c>
      <c r="N2048" s="2">
        <v>499900</v>
      </c>
      <c r="O2048" s="1" t="s">
        <v>38</v>
      </c>
      <c r="P2048" s="2">
        <v>499900</v>
      </c>
      <c r="Q2048" s="1" t="s">
        <v>93</v>
      </c>
      <c r="R2048" s="1" t="s">
        <v>94</v>
      </c>
      <c r="S2048" s="1" t="s">
        <v>54</v>
      </c>
      <c r="T2048" s="1" t="s">
        <v>42</v>
      </c>
      <c r="U2048" s="1" t="s">
        <v>43</v>
      </c>
      <c r="V2048" s="1" t="s">
        <v>55</v>
      </c>
      <c r="W2048" s="1" t="s">
        <v>56</v>
      </c>
      <c r="X2048" s="1" t="s">
        <v>43</v>
      </c>
      <c r="Y2048" s="2">
        <v>499900</v>
      </c>
      <c r="Z2048" s="1" t="s">
        <v>46</v>
      </c>
      <c r="AA2048" s="1" t="s">
        <v>57</v>
      </c>
    </row>
    <row r="2049" spans="1:27" x14ac:dyDescent="0.25">
      <c r="A2049" s="1" t="s">
        <v>2434</v>
      </c>
      <c r="B2049" s="1" t="s">
        <v>2435</v>
      </c>
      <c r="C2049" s="1" t="s">
        <v>139</v>
      </c>
      <c r="D2049" s="1" t="s">
        <v>140</v>
      </c>
      <c r="E2049" s="1" t="s">
        <v>30</v>
      </c>
      <c r="F2049" s="1" t="s">
        <v>47</v>
      </c>
      <c r="G2049" s="1" t="s">
        <v>4776</v>
      </c>
      <c r="H2049" s="1" t="s">
        <v>4777</v>
      </c>
      <c r="I2049" s="1" t="s">
        <v>7</v>
      </c>
      <c r="J2049" s="1" t="s">
        <v>4030</v>
      </c>
      <c r="K2049" s="1" t="s">
        <v>4733</v>
      </c>
      <c r="L2049" s="1" t="s">
        <v>4734</v>
      </c>
      <c r="M2049" s="1" t="s">
        <v>4296</v>
      </c>
      <c r="N2049" s="2">
        <v>990000</v>
      </c>
      <c r="O2049" s="1" t="s">
        <v>38</v>
      </c>
      <c r="P2049" s="2">
        <v>990000</v>
      </c>
      <c r="Q2049" s="1" t="s">
        <v>83</v>
      </c>
      <c r="R2049" s="1" t="s">
        <v>770</v>
      </c>
      <c r="S2049" s="1" t="s">
        <v>54</v>
      </c>
      <c r="T2049" s="1" t="s">
        <v>42</v>
      </c>
      <c r="U2049" s="1" t="s">
        <v>43</v>
      </c>
      <c r="V2049" s="1" t="s">
        <v>55</v>
      </c>
      <c r="W2049" s="1" t="s">
        <v>56</v>
      </c>
      <c r="X2049" s="1" t="s">
        <v>43</v>
      </c>
      <c r="Y2049" s="2" t="s">
        <v>43</v>
      </c>
      <c r="Z2049" s="1" t="s">
        <v>46</v>
      </c>
      <c r="AA2049" s="1" t="s">
        <v>47</v>
      </c>
    </row>
    <row r="2050" spans="1:27" x14ac:dyDescent="0.25">
      <c r="A2050" s="1" t="s">
        <v>2434</v>
      </c>
      <c r="B2050" s="1" t="s">
        <v>2435</v>
      </c>
      <c r="C2050" s="1" t="s">
        <v>139</v>
      </c>
      <c r="D2050" s="1" t="s">
        <v>140</v>
      </c>
      <c r="E2050" s="1" t="s">
        <v>30</v>
      </c>
      <c r="F2050" s="1" t="s">
        <v>47</v>
      </c>
      <c r="G2050" s="1" t="s">
        <v>4778</v>
      </c>
      <c r="H2050" s="1" t="s">
        <v>4779</v>
      </c>
      <c r="I2050" s="1" t="s">
        <v>7</v>
      </c>
      <c r="J2050" s="1" t="s">
        <v>4780</v>
      </c>
      <c r="K2050" s="1" t="s">
        <v>4733</v>
      </c>
      <c r="L2050" s="1" t="s">
        <v>4734</v>
      </c>
      <c r="M2050" s="1" t="s">
        <v>4296</v>
      </c>
      <c r="N2050" s="2">
        <v>990000</v>
      </c>
      <c r="O2050" s="1" t="s">
        <v>38</v>
      </c>
      <c r="P2050" s="2">
        <v>990000</v>
      </c>
      <c r="Q2050" s="1" t="s">
        <v>93</v>
      </c>
      <c r="R2050" s="1" t="s">
        <v>94</v>
      </c>
      <c r="S2050" s="1" t="s">
        <v>54</v>
      </c>
      <c r="T2050" s="1" t="s">
        <v>42</v>
      </c>
      <c r="U2050" s="1" t="s">
        <v>43</v>
      </c>
      <c r="V2050" s="1" t="s">
        <v>55</v>
      </c>
      <c r="W2050" s="1" t="s">
        <v>56</v>
      </c>
      <c r="X2050" s="1" t="s">
        <v>43</v>
      </c>
      <c r="Y2050" s="2">
        <v>990000</v>
      </c>
      <c r="Z2050" s="1" t="s">
        <v>46</v>
      </c>
      <c r="AA2050" s="1" t="s">
        <v>47</v>
      </c>
    </row>
    <row r="2051" spans="1:27" x14ac:dyDescent="0.25">
      <c r="A2051" s="1" t="s">
        <v>2434</v>
      </c>
      <c r="B2051" s="1" t="s">
        <v>2435</v>
      </c>
      <c r="C2051" s="1" t="s">
        <v>139</v>
      </c>
      <c r="D2051" s="1" t="s">
        <v>140</v>
      </c>
      <c r="E2051" s="1" t="s">
        <v>30</v>
      </c>
      <c r="F2051" s="1" t="s">
        <v>58</v>
      </c>
      <c r="G2051" s="1" t="s">
        <v>4781</v>
      </c>
      <c r="H2051" s="1" t="s">
        <v>4782</v>
      </c>
      <c r="I2051" s="1" t="s">
        <v>7</v>
      </c>
      <c r="J2051" s="1" t="s">
        <v>4030</v>
      </c>
      <c r="K2051" s="1" t="s">
        <v>4733</v>
      </c>
      <c r="L2051" s="1" t="s">
        <v>4734</v>
      </c>
      <c r="M2051" s="1" t="s">
        <v>4296</v>
      </c>
      <c r="N2051" s="2">
        <v>4900000</v>
      </c>
      <c r="O2051" s="1" t="s">
        <v>38</v>
      </c>
      <c r="P2051" s="2">
        <v>4900000</v>
      </c>
      <c r="Q2051" s="1" t="s">
        <v>83</v>
      </c>
      <c r="R2051" s="1" t="s">
        <v>770</v>
      </c>
      <c r="S2051" s="1" t="s">
        <v>54</v>
      </c>
      <c r="T2051" s="1" t="s">
        <v>42</v>
      </c>
      <c r="U2051" s="1" t="s">
        <v>43</v>
      </c>
      <c r="V2051" s="1" t="s">
        <v>55</v>
      </c>
      <c r="W2051" s="1" t="s">
        <v>56</v>
      </c>
      <c r="X2051" s="1" t="s">
        <v>43</v>
      </c>
      <c r="Y2051" s="2" t="s">
        <v>43</v>
      </c>
      <c r="Z2051" s="1" t="s">
        <v>46</v>
      </c>
      <c r="AA2051" s="1" t="s">
        <v>58</v>
      </c>
    </row>
    <row r="2052" spans="1:27" x14ac:dyDescent="0.25">
      <c r="A2052" s="1" t="s">
        <v>2434</v>
      </c>
      <c r="B2052" s="1" t="s">
        <v>2435</v>
      </c>
      <c r="C2052" s="1" t="s">
        <v>139</v>
      </c>
      <c r="D2052" s="1" t="s">
        <v>140</v>
      </c>
      <c r="E2052" s="1" t="s">
        <v>30</v>
      </c>
      <c r="F2052" s="1" t="s">
        <v>58</v>
      </c>
      <c r="G2052" s="1" t="s">
        <v>4783</v>
      </c>
      <c r="H2052" s="1" t="s">
        <v>4784</v>
      </c>
      <c r="I2052" s="1" t="s">
        <v>7</v>
      </c>
      <c r="J2052" s="1" t="s">
        <v>4785</v>
      </c>
      <c r="K2052" s="1" t="s">
        <v>4733</v>
      </c>
      <c r="L2052" s="1" t="s">
        <v>4734</v>
      </c>
      <c r="M2052" s="1" t="s">
        <v>4296</v>
      </c>
      <c r="N2052" s="2">
        <v>4900000</v>
      </c>
      <c r="O2052" s="1" t="s">
        <v>38</v>
      </c>
      <c r="P2052" s="2">
        <v>4900000</v>
      </c>
      <c r="Q2052" s="1" t="s">
        <v>93</v>
      </c>
      <c r="R2052" s="1" t="s">
        <v>94</v>
      </c>
      <c r="S2052" s="1" t="s">
        <v>54</v>
      </c>
      <c r="T2052" s="1" t="s">
        <v>42</v>
      </c>
      <c r="U2052" s="1" t="s">
        <v>43</v>
      </c>
      <c r="V2052" s="1" t="s">
        <v>55</v>
      </c>
      <c r="W2052" s="1" t="s">
        <v>56</v>
      </c>
      <c r="X2052" s="1" t="s">
        <v>43</v>
      </c>
      <c r="Y2052" s="2">
        <v>4900000</v>
      </c>
      <c r="Z2052" s="1" t="s">
        <v>46</v>
      </c>
      <c r="AA2052" s="1" t="s">
        <v>58</v>
      </c>
    </row>
    <row r="2053" spans="1:27" x14ac:dyDescent="0.25">
      <c r="A2053" s="1" t="s">
        <v>2434</v>
      </c>
      <c r="B2053" s="1" t="s">
        <v>2435</v>
      </c>
      <c r="C2053" s="1" t="s">
        <v>139</v>
      </c>
      <c r="D2053" s="1" t="s">
        <v>140</v>
      </c>
      <c r="E2053" s="1" t="s">
        <v>30</v>
      </c>
      <c r="F2053" s="1" t="s">
        <v>155</v>
      </c>
      <c r="G2053" s="1" t="s">
        <v>4786</v>
      </c>
      <c r="H2053" s="1" t="s">
        <v>4787</v>
      </c>
      <c r="I2053" s="1" t="s">
        <v>7</v>
      </c>
      <c r="J2053" s="1" t="s">
        <v>4030</v>
      </c>
      <c r="K2053" s="1" t="s">
        <v>4733</v>
      </c>
      <c r="L2053" s="1" t="s">
        <v>4734</v>
      </c>
      <c r="M2053" s="1" t="s">
        <v>4296</v>
      </c>
      <c r="N2053" s="2">
        <v>299900</v>
      </c>
      <c r="O2053" s="1" t="s">
        <v>38</v>
      </c>
      <c r="P2053" s="2">
        <v>299900</v>
      </c>
      <c r="Q2053" s="1" t="s">
        <v>83</v>
      </c>
      <c r="R2053" s="1" t="s">
        <v>770</v>
      </c>
      <c r="S2053" s="1" t="s">
        <v>54</v>
      </c>
      <c r="T2053" s="1" t="s">
        <v>42</v>
      </c>
      <c r="U2053" s="1" t="s">
        <v>43</v>
      </c>
      <c r="V2053" s="1" t="s">
        <v>55</v>
      </c>
      <c r="W2053" s="1" t="s">
        <v>56</v>
      </c>
      <c r="X2053" s="1" t="s">
        <v>43</v>
      </c>
      <c r="Y2053" s="2" t="s">
        <v>43</v>
      </c>
      <c r="Z2053" s="1" t="s">
        <v>46</v>
      </c>
      <c r="AA2053" s="1" t="s">
        <v>155</v>
      </c>
    </row>
    <row r="2054" spans="1:27" x14ac:dyDescent="0.25">
      <c r="A2054" s="1" t="s">
        <v>2434</v>
      </c>
      <c r="B2054" s="1" t="s">
        <v>2435</v>
      </c>
      <c r="C2054" s="1" t="s">
        <v>139</v>
      </c>
      <c r="D2054" s="1" t="s">
        <v>140</v>
      </c>
      <c r="E2054" s="1" t="s">
        <v>30</v>
      </c>
      <c r="F2054" s="1" t="s">
        <v>155</v>
      </c>
      <c r="G2054" s="1" t="s">
        <v>4788</v>
      </c>
      <c r="H2054" s="1" t="s">
        <v>4789</v>
      </c>
      <c r="I2054" s="1" t="s">
        <v>7</v>
      </c>
      <c r="J2054" s="1" t="s">
        <v>4790</v>
      </c>
      <c r="K2054" s="1" t="s">
        <v>4733</v>
      </c>
      <c r="L2054" s="1" t="s">
        <v>4734</v>
      </c>
      <c r="M2054" s="1" t="s">
        <v>4296</v>
      </c>
      <c r="N2054" s="2">
        <v>299900</v>
      </c>
      <c r="O2054" s="1" t="s">
        <v>38</v>
      </c>
      <c r="P2054" s="2">
        <v>299900</v>
      </c>
      <c r="Q2054" s="1" t="s">
        <v>93</v>
      </c>
      <c r="R2054" s="1" t="s">
        <v>94</v>
      </c>
      <c r="S2054" s="1" t="s">
        <v>54</v>
      </c>
      <c r="T2054" s="1" t="s">
        <v>42</v>
      </c>
      <c r="U2054" s="1" t="s">
        <v>43</v>
      </c>
      <c r="V2054" s="1" t="s">
        <v>55</v>
      </c>
      <c r="W2054" s="1" t="s">
        <v>56</v>
      </c>
      <c r="X2054" s="1" t="s">
        <v>43</v>
      </c>
      <c r="Y2054" s="2">
        <v>299900</v>
      </c>
      <c r="Z2054" s="1" t="s">
        <v>46</v>
      </c>
      <c r="AA2054" s="1" t="s">
        <v>155</v>
      </c>
    </row>
    <row r="2055" spans="1:27" x14ac:dyDescent="0.25">
      <c r="A2055" s="1" t="s">
        <v>2434</v>
      </c>
      <c r="B2055" s="1" t="s">
        <v>2435</v>
      </c>
      <c r="C2055" s="1" t="s">
        <v>139</v>
      </c>
      <c r="D2055" s="1" t="s">
        <v>140</v>
      </c>
      <c r="E2055" s="1" t="s">
        <v>30</v>
      </c>
      <c r="F2055" s="1" t="s">
        <v>273</v>
      </c>
      <c r="G2055" s="1" t="s">
        <v>4791</v>
      </c>
      <c r="H2055" s="1" t="s">
        <v>4792</v>
      </c>
      <c r="I2055" s="1" t="s">
        <v>7</v>
      </c>
      <c r="J2055" s="1" t="s">
        <v>4030</v>
      </c>
      <c r="K2055" s="1" t="s">
        <v>4733</v>
      </c>
      <c r="L2055" s="1" t="s">
        <v>4734</v>
      </c>
      <c r="M2055" s="1" t="s">
        <v>4296</v>
      </c>
      <c r="N2055" s="2">
        <v>149900</v>
      </c>
      <c r="O2055" s="1" t="s">
        <v>38</v>
      </c>
      <c r="P2055" s="2">
        <v>149900</v>
      </c>
      <c r="Q2055" s="1" t="s">
        <v>83</v>
      </c>
      <c r="R2055" s="1" t="s">
        <v>770</v>
      </c>
      <c r="S2055" s="1" t="s">
        <v>54</v>
      </c>
      <c r="T2055" s="1" t="s">
        <v>42</v>
      </c>
      <c r="U2055" s="1" t="s">
        <v>43</v>
      </c>
      <c r="V2055" s="1" t="s">
        <v>55</v>
      </c>
      <c r="W2055" s="1" t="s">
        <v>56</v>
      </c>
      <c r="X2055" s="1" t="s">
        <v>43</v>
      </c>
      <c r="Y2055" s="2" t="s">
        <v>43</v>
      </c>
      <c r="Z2055" s="1" t="s">
        <v>46</v>
      </c>
      <c r="AA2055" s="1" t="s">
        <v>273</v>
      </c>
    </row>
    <row r="2056" spans="1:27" x14ac:dyDescent="0.25">
      <c r="A2056" s="1" t="s">
        <v>2434</v>
      </c>
      <c r="B2056" s="1" t="s">
        <v>2435</v>
      </c>
      <c r="C2056" s="1" t="s">
        <v>139</v>
      </c>
      <c r="D2056" s="1" t="s">
        <v>140</v>
      </c>
      <c r="E2056" s="1" t="s">
        <v>30</v>
      </c>
      <c r="F2056" s="1" t="s">
        <v>273</v>
      </c>
      <c r="G2056" s="1" t="s">
        <v>4793</v>
      </c>
      <c r="H2056" s="1" t="s">
        <v>4794</v>
      </c>
      <c r="I2056" s="1" t="s">
        <v>7</v>
      </c>
      <c r="J2056" s="1" t="s">
        <v>4795</v>
      </c>
      <c r="K2056" s="1" t="s">
        <v>135</v>
      </c>
      <c r="L2056" s="1" t="s">
        <v>136</v>
      </c>
      <c r="M2056" s="1" t="s">
        <v>4296</v>
      </c>
      <c r="N2056" s="2">
        <v>149900</v>
      </c>
      <c r="O2056" s="1" t="s">
        <v>38</v>
      </c>
      <c r="P2056" s="2">
        <v>149900</v>
      </c>
      <c r="Q2056" s="1" t="s">
        <v>93</v>
      </c>
      <c r="R2056" s="1" t="s">
        <v>94</v>
      </c>
      <c r="S2056" s="1" t="s">
        <v>54</v>
      </c>
      <c r="T2056" s="1" t="s">
        <v>42</v>
      </c>
      <c r="U2056" s="1" t="s">
        <v>43</v>
      </c>
      <c r="V2056" s="1" t="s">
        <v>55</v>
      </c>
      <c r="W2056" s="1" t="s">
        <v>56</v>
      </c>
      <c r="X2056" s="1" t="s">
        <v>43</v>
      </c>
      <c r="Y2056" s="2">
        <v>149900</v>
      </c>
      <c r="Z2056" s="1" t="s">
        <v>46</v>
      </c>
      <c r="AA2056" s="1" t="s">
        <v>109</v>
      </c>
    </row>
    <row r="2057" spans="1:27" x14ac:dyDescent="0.25">
      <c r="A2057" s="1" t="s">
        <v>2434</v>
      </c>
      <c r="B2057" s="1" t="s">
        <v>2435</v>
      </c>
      <c r="C2057" s="1" t="s">
        <v>139</v>
      </c>
      <c r="D2057" s="1" t="s">
        <v>140</v>
      </c>
      <c r="E2057" s="1" t="s">
        <v>30</v>
      </c>
      <c r="F2057" s="1" t="s">
        <v>273</v>
      </c>
      <c r="G2057" s="1" t="s">
        <v>4796</v>
      </c>
      <c r="H2057" s="1" t="s">
        <v>4797</v>
      </c>
      <c r="I2057" s="1" t="s">
        <v>7</v>
      </c>
      <c r="J2057" s="1" t="s">
        <v>4030</v>
      </c>
      <c r="K2057" s="1" t="s">
        <v>4733</v>
      </c>
      <c r="L2057" s="1" t="s">
        <v>4734</v>
      </c>
      <c r="M2057" s="1" t="s">
        <v>4296</v>
      </c>
      <c r="N2057" s="2">
        <v>490000</v>
      </c>
      <c r="O2057" s="1" t="s">
        <v>38</v>
      </c>
      <c r="P2057" s="2">
        <v>490000</v>
      </c>
      <c r="Q2057" s="1" t="s">
        <v>83</v>
      </c>
      <c r="R2057" s="1" t="s">
        <v>770</v>
      </c>
      <c r="S2057" s="1" t="s">
        <v>54</v>
      </c>
      <c r="T2057" s="1" t="s">
        <v>42</v>
      </c>
      <c r="U2057" s="1" t="s">
        <v>43</v>
      </c>
      <c r="V2057" s="1" t="s">
        <v>55</v>
      </c>
      <c r="W2057" s="1" t="s">
        <v>56</v>
      </c>
      <c r="X2057" s="1" t="s">
        <v>43</v>
      </c>
      <c r="Y2057" s="2" t="s">
        <v>43</v>
      </c>
      <c r="Z2057" s="1" t="s">
        <v>46</v>
      </c>
      <c r="AA2057" s="1" t="s">
        <v>273</v>
      </c>
    </row>
    <row r="2058" spans="1:27" x14ac:dyDescent="0.25">
      <c r="A2058" s="1" t="s">
        <v>2434</v>
      </c>
      <c r="B2058" s="1" t="s">
        <v>2435</v>
      </c>
      <c r="C2058" s="1" t="s">
        <v>139</v>
      </c>
      <c r="D2058" s="1" t="s">
        <v>140</v>
      </c>
      <c r="E2058" s="1" t="s">
        <v>30</v>
      </c>
      <c r="F2058" s="1" t="s">
        <v>273</v>
      </c>
      <c r="G2058" s="1" t="s">
        <v>4798</v>
      </c>
      <c r="H2058" s="1" t="s">
        <v>4799</v>
      </c>
      <c r="I2058" s="1" t="s">
        <v>7</v>
      </c>
      <c r="J2058" s="1" t="s">
        <v>4800</v>
      </c>
      <c r="K2058" s="1" t="s">
        <v>4733</v>
      </c>
      <c r="L2058" s="1" t="s">
        <v>4734</v>
      </c>
      <c r="M2058" s="1" t="s">
        <v>4296</v>
      </c>
      <c r="N2058" s="2">
        <v>490000</v>
      </c>
      <c r="O2058" s="1" t="s">
        <v>38</v>
      </c>
      <c r="P2058" s="2">
        <v>490000</v>
      </c>
      <c r="Q2058" s="1" t="s">
        <v>93</v>
      </c>
      <c r="R2058" s="1" t="s">
        <v>94</v>
      </c>
      <c r="S2058" s="1" t="s">
        <v>54</v>
      </c>
      <c r="T2058" s="1" t="s">
        <v>42</v>
      </c>
      <c r="U2058" s="1" t="s">
        <v>43</v>
      </c>
      <c r="V2058" s="1" t="s">
        <v>55</v>
      </c>
      <c r="W2058" s="1" t="s">
        <v>56</v>
      </c>
      <c r="X2058" s="1" t="s">
        <v>43</v>
      </c>
      <c r="Y2058" s="2">
        <v>490000</v>
      </c>
      <c r="Z2058" s="1" t="s">
        <v>46</v>
      </c>
      <c r="AA2058" s="1" t="s">
        <v>273</v>
      </c>
    </row>
    <row r="2059" spans="1:27" x14ac:dyDescent="0.25">
      <c r="A2059" s="1" t="s">
        <v>2434</v>
      </c>
      <c r="B2059" s="1" t="s">
        <v>2435</v>
      </c>
      <c r="C2059" s="1" t="s">
        <v>139</v>
      </c>
      <c r="D2059" s="1" t="s">
        <v>140</v>
      </c>
      <c r="E2059" s="1" t="s">
        <v>30</v>
      </c>
      <c r="F2059" s="1" t="s">
        <v>109</v>
      </c>
      <c r="G2059" s="1" t="s">
        <v>4801</v>
      </c>
      <c r="H2059" s="1" t="s">
        <v>4802</v>
      </c>
      <c r="I2059" s="1" t="s">
        <v>7</v>
      </c>
      <c r="J2059" s="1" t="s">
        <v>4030</v>
      </c>
      <c r="K2059" s="1" t="s">
        <v>4733</v>
      </c>
      <c r="L2059" s="1" t="s">
        <v>4734</v>
      </c>
      <c r="M2059" s="1" t="s">
        <v>4296</v>
      </c>
      <c r="N2059" s="2">
        <v>990000</v>
      </c>
      <c r="O2059" s="1" t="s">
        <v>38</v>
      </c>
      <c r="P2059" s="2">
        <v>990000</v>
      </c>
      <c r="Q2059" s="1" t="s">
        <v>83</v>
      </c>
      <c r="R2059" s="1" t="s">
        <v>770</v>
      </c>
      <c r="S2059" s="1" t="s">
        <v>54</v>
      </c>
      <c r="T2059" s="1" t="s">
        <v>42</v>
      </c>
      <c r="U2059" s="1" t="s">
        <v>43</v>
      </c>
      <c r="V2059" s="1" t="s">
        <v>55</v>
      </c>
      <c r="W2059" s="1" t="s">
        <v>56</v>
      </c>
      <c r="X2059" s="1" t="s">
        <v>43</v>
      </c>
      <c r="Y2059" s="2" t="s">
        <v>43</v>
      </c>
      <c r="Z2059" s="1" t="s">
        <v>46</v>
      </c>
      <c r="AA2059" s="1" t="s">
        <v>109</v>
      </c>
    </row>
    <row r="2060" spans="1:27" x14ac:dyDescent="0.25">
      <c r="A2060" s="1" t="s">
        <v>2434</v>
      </c>
      <c r="B2060" s="1" t="s">
        <v>2435</v>
      </c>
      <c r="C2060" s="1" t="s">
        <v>139</v>
      </c>
      <c r="D2060" s="1" t="s">
        <v>140</v>
      </c>
      <c r="E2060" s="1" t="s">
        <v>30</v>
      </c>
      <c r="F2060" s="1" t="s">
        <v>109</v>
      </c>
      <c r="G2060" s="1" t="s">
        <v>4803</v>
      </c>
      <c r="H2060" s="1" t="s">
        <v>4804</v>
      </c>
      <c r="I2060" s="1" t="s">
        <v>7</v>
      </c>
      <c r="J2060" s="1" t="s">
        <v>4805</v>
      </c>
      <c r="K2060" s="1" t="s">
        <v>4733</v>
      </c>
      <c r="L2060" s="1" t="s">
        <v>4734</v>
      </c>
      <c r="M2060" s="1" t="s">
        <v>4296</v>
      </c>
      <c r="N2060" s="2">
        <v>990000</v>
      </c>
      <c r="O2060" s="1" t="s">
        <v>38</v>
      </c>
      <c r="P2060" s="2">
        <v>990000</v>
      </c>
      <c r="Q2060" s="1" t="s">
        <v>93</v>
      </c>
      <c r="R2060" s="1" t="s">
        <v>94</v>
      </c>
      <c r="S2060" s="1" t="s">
        <v>54</v>
      </c>
      <c r="T2060" s="1" t="s">
        <v>42</v>
      </c>
      <c r="U2060" s="1" t="s">
        <v>43</v>
      </c>
      <c r="V2060" s="1" t="s">
        <v>55</v>
      </c>
      <c r="W2060" s="1" t="s">
        <v>56</v>
      </c>
      <c r="X2060" s="1" t="s">
        <v>43</v>
      </c>
      <c r="Y2060" s="2">
        <v>990000</v>
      </c>
      <c r="Z2060" s="1" t="s">
        <v>46</v>
      </c>
      <c r="AA2060" s="1" t="s">
        <v>109</v>
      </c>
    </row>
    <row r="2061" spans="1:27" x14ac:dyDescent="0.25">
      <c r="A2061" s="1" t="s">
        <v>2434</v>
      </c>
      <c r="B2061" s="1" t="s">
        <v>2435</v>
      </c>
      <c r="C2061" s="1" t="s">
        <v>139</v>
      </c>
      <c r="D2061" s="1" t="s">
        <v>140</v>
      </c>
      <c r="E2061" s="1" t="s">
        <v>30</v>
      </c>
      <c r="F2061" s="1" t="s">
        <v>131</v>
      </c>
      <c r="G2061" s="1" t="s">
        <v>4806</v>
      </c>
      <c r="H2061" s="1" t="s">
        <v>4807</v>
      </c>
      <c r="I2061" s="1" t="s">
        <v>7</v>
      </c>
      <c r="J2061" s="1" t="s">
        <v>4030</v>
      </c>
      <c r="K2061" s="1" t="s">
        <v>4733</v>
      </c>
      <c r="L2061" s="1" t="s">
        <v>4734</v>
      </c>
      <c r="M2061" s="1" t="s">
        <v>4296</v>
      </c>
      <c r="N2061" s="2">
        <v>299900</v>
      </c>
      <c r="O2061" s="1" t="s">
        <v>38</v>
      </c>
      <c r="P2061" s="2">
        <v>299900</v>
      </c>
      <c r="Q2061" s="1" t="s">
        <v>83</v>
      </c>
      <c r="R2061" s="1" t="s">
        <v>770</v>
      </c>
      <c r="S2061" s="1" t="s">
        <v>54</v>
      </c>
      <c r="T2061" s="1" t="s">
        <v>42</v>
      </c>
      <c r="U2061" s="1" t="s">
        <v>43</v>
      </c>
      <c r="V2061" s="1" t="s">
        <v>55</v>
      </c>
      <c r="W2061" s="1" t="s">
        <v>56</v>
      </c>
      <c r="X2061" s="1" t="s">
        <v>43</v>
      </c>
      <c r="Y2061" s="2" t="s">
        <v>43</v>
      </c>
      <c r="Z2061" s="1" t="s">
        <v>46</v>
      </c>
      <c r="AA2061" s="1" t="s">
        <v>131</v>
      </c>
    </row>
    <row r="2062" spans="1:27" x14ac:dyDescent="0.25">
      <c r="A2062" s="1" t="s">
        <v>2434</v>
      </c>
      <c r="B2062" s="1" t="s">
        <v>2435</v>
      </c>
      <c r="C2062" s="1" t="s">
        <v>139</v>
      </c>
      <c r="D2062" s="1" t="s">
        <v>140</v>
      </c>
      <c r="E2062" s="1" t="s">
        <v>30</v>
      </c>
      <c r="F2062" s="1" t="s">
        <v>131</v>
      </c>
      <c r="G2062" s="1" t="s">
        <v>4808</v>
      </c>
      <c r="H2062" s="1" t="s">
        <v>4809</v>
      </c>
      <c r="I2062" s="1" t="s">
        <v>7</v>
      </c>
      <c r="J2062" s="1" t="s">
        <v>4810</v>
      </c>
      <c r="K2062" s="1" t="s">
        <v>4733</v>
      </c>
      <c r="L2062" s="1" t="s">
        <v>4734</v>
      </c>
      <c r="M2062" s="1" t="s">
        <v>4296</v>
      </c>
      <c r="N2062" s="2">
        <v>299900</v>
      </c>
      <c r="O2062" s="1" t="s">
        <v>38</v>
      </c>
      <c r="P2062" s="2">
        <v>299900</v>
      </c>
      <c r="Q2062" s="1" t="s">
        <v>93</v>
      </c>
      <c r="R2062" s="1" t="s">
        <v>94</v>
      </c>
      <c r="S2062" s="1" t="s">
        <v>54</v>
      </c>
      <c r="T2062" s="1" t="s">
        <v>42</v>
      </c>
      <c r="U2062" s="1" t="s">
        <v>43</v>
      </c>
      <c r="V2062" s="1" t="s">
        <v>55</v>
      </c>
      <c r="W2062" s="1" t="s">
        <v>56</v>
      </c>
      <c r="X2062" s="1" t="s">
        <v>43</v>
      </c>
      <c r="Y2062" s="2">
        <v>299900</v>
      </c>
      <c r="Z2062" s="1" t="s">
        <v>46</v>
      </c>
      <c r="AA2062" s="1" t="s">
        <v>131</v>
      </c>
    </row>
    <row r="2063" spans="1:27" x14ac:dyDescent="0.25">
      <c r="A2063" s="1" t="s">
        <v>2434</v>
      </c>
      <c r="B2063" s="1" t="s">
        <v>2435</v>
      </c>
      <c r="C2063" s="1" t="s">
        <v>139</v>
      </c>
      <c r="D2063" s="1" t="s">
        <v>140</v>
      </c>
      <c r="E2063" s="1" t="s">
        <v>30</v>
      </c>
      <c r="F2063" s="1" t="s">
        <v>64</v>
      </c>
      <c r="G2063" s="1" t="s">
        <v>4811</v>
      </c>
      <c r="H2063" s="1" t="s">
        <v>4812</v>
      </c>
      <c r="I2063" s="1" t="s">
        <v>7</v>
      </c>
      <c r="J2063" s="1" t="s">
        <v>4030</v>
      </c>
      <c r="K2063" s="1" t="s">
        <v>4733</v>
      </c>
      <c r="L2063" s="1" t="s">
        <v>4734</v>
      </c>
      <c r="M2063" s="1" t="s">
        <v>4296</v>
      </c>
      <c r="N2063" s="2">
        <v>299900</v>
      </c>
      <c r="O2063" s="1" t="s">
        <v>38</v>
      </c>
      <c r="P2063" s="2">
        <v>299900</v>
      </c>
      <c r="Q2063" s="1" t="s">
        <v>83</v>
      </c>
      <c r="R2063" s="1" t="s">
        <v>770</v>
      </c>
      <c r="S2063" s="1" t="s">
        <v>54</v>
      </c>
      <c r="T2063" s="1" t="s">
        <v>42</v>
      </c>
      <c r="U2063" s="1" t="s">
        <v>43</v>
      </c>
      <c r="V2063" s="1" t="s">
        <v>55</v>
      </c>
      <c r="W2063" s="1" t="s">
        <v>56</v>
      </c>
      <c r="X2063" s="1" t="s">
        <v>43</v>
      </c>
      <c r="Y2063" s="2" t="s">
        <v>43</v>
      </c>
      <c r="Z2063" s="1" t="s">
        <v>46</v>
      </c>
      <c r="AA2063" s="1" t="s">
        <v>64</v>
      </c>
    </row>
    <row r="2064" spans="1:27" x14ac:dyDescent="0.25">
      <c r="A2064" s="1" t="s">
        <v>2434</v>
      </c>
      <c r="B2064" s="1" t="s">
        <v>2435</v>
      </c>
      <c r="C2064" s="1" t="s">
        <v>139</v>
      </c>
      <c r="D2064" s="1" t="s">
        <v>140</v>
      </c>
      <c r="E2064" s="1" t="s">
        <v>30</v>
      </c>
      <c r="F2064" s="1" t="s">
        <v>64</v>
      </c>
      <c r="G2064" s="1" t="s">
        <v>4813</v>
      </c>
      <c r="H2064" s="1" t="s">
        <v>4814</v>
      </c>
      <c r="I2064" s="1" t="s">
        <v>7</v>
      </c>
      <c r="J2064" s="1" t="s">
        <v>4815</v>
      </c>
      <c r="K2064" s="1" t="s">
        <v>4733</v>
      </c>
      <c r="L2064" s="1" t="s">
        <v>4734</v>
      </c>
      <c r="M2064" s="1" t="s">
        <v>4296</v>
      </c>
      <c r="N2064" s="2">
        <v>299900</v>
      </c>
      <c r="O2064" s="1" t="s">
        <v>38</v>
      </c>
      <c r="P2064" s="2">
        <v>299900</v>
      </c>
      <c r="Q2064" s="1" t="s">
        <v>93</v>
      </c>
      <c r="R2064" s="1" t="s">
        <v>94</v>
      </c>
      <c r="S2064" s="1" t="s">
        <v>54</v>
      </c>
      <c r="T2064" s="1" t="s">
        <v>42</v>
      </c>
      <c r="U2064" s="1" t="s">
        <v>43</v>
      </c>
      <c r="V2064" s="1" t="s">
        <v>55</v>
      </c>
      <c r="W2064" s="1" t="s">
        <v>56</v>
      </c>
      <c r="X2064" s="1" t="s">
        <v>43</v>
      </c>
      <c r="Y2064" s="2">
        <v>299900</v>
      </c>
      <c r="Z2064" s="1" t="s">
        <v>46</v>
      </c>
      <c r="AA2064" s="1" t="s">
        <v>64</v>
      </c>
    </row>
    <row r="2065" spans="1:27" x14ac:dyDescent="0.25">
      <c r="A2065" s="1" t="s">
        <v>2434</v>
      </c>
      <c r="B2065" s="1" t="s">
        <v>2435</v>
      </c>
      <c r="C2065" s="1" t="s">
        <v>139</v>
      </c>
      <c r="D2065" s="1" t="s">
        <v>140</v>
      </c>
      <c r="E2065" s="1" t="s">
        <v>30</v>
      </c>
      <c r="F2065" s="1" t="s">
        <v>64</v>
      </c>
      <c r="G2065" s="1" t="s">
        <v>4816</v>
      </c>
      <c r="H2065" s="1" t="s">
        <v>4817</v>
      </c>
      <c r="I2065" s="1" t="s">
        <v>7</v>
      </c>
      <c r="J2065" s="1" t="s">
        <v>4030</v>
      </c>
      <c r="K2065" s="1" t="s">
        <v>4733</v>
      </c>
      <c r="L2065" s="1" t="s">
        <v>4734</v>
      </c>
      <c r="M2065" s="1" t="s">
        <v>4296</v>
      </c>
      <c r="N2065" s="2">
        <v>19000000</v>
      </c>
      <c r="O2065" s="1" t="s">
        <v>38</v>
      </c>
      <c r="P2065" s="2">
        <v>19000000</v>
      </c>
      <c r="Q2065" s="1" t="s">
        <v>83</v>
      </c>
      <c r="R2065" s="1" t="s">
        <v>770</v>
      </c>
      <c r="S2065" s="1" t="s">
        <v>54</v>
      </c>
      <c r="T2065" s="1" t="s">
        <v>42</v>
      </c>
      <c r="U2065" s="1" t="s">
        <v>43</v>
      </c>
      <c r="V2065" s="1" t="s">
        <v>55</v>
      </c>
      <c r="W2065" s="1" t="s">
        <v>56</v>
      </c>
      <c r="X2065" s="1" t="s">
        <v>43</v>
      </c>
      <c r="Y2065" s="2" t="s">
        <v>43</v>
      </c>
      <c r="Z2065" s="1" t="s">
        <v>46</v>
      </c>
      <c r="AA2065" s="1" t="s">
        <v>64</v>
      </c>
    </row>
    <row r="2066" spans="1:27" x14ac:dyDescent="0.25">
      <c r="A2066" s="1" t="s">
        <v>2434</v>
      </c>
      <c r="B2066" s="1" t="s">
        <v>2435</v>
      </c>
      <c r="C2066" s="1" t="s">
        <v>139</v>
      </c>
      <c r="D2066" s="1" t="s">
        <v>140</v>
      </c>
      <c r="E2066" s="1" t="s">
        <v>30</v>
      </c>
      <c r="F2066" s="1" t="s">
        <v>64</v>
      </c>
      <c r="G2066" s="1" t="s">
        <v>4818</v>
      </c>
      <c r="H2066" s="1" t="s">
        <v>4819</v>
      </c>
      <c r="I2066" s="1" t="s">
        <v>7</v>
      </c>
      <c r="J2066" s="1" t="s">
        <v>4820</v>
      </c>
      <c r="K2066" s="1" t="s">
        <v>4733</v>
      </c>
      <c r="L2066" s="1" t="s">
        <v>4734</v>
      </c>
      <c r="M2066" s="1" t="s">
        <v>4296</v>
      </c>
      <c r="N2066" s="2">
        <v>19000000</v>
      </c>
      <c r="O2066" s="1" t="s">
        <v>38</v>
      </c>
      <c r="P2066" s="2">
        <v>19000000</v>
      </c>
      <c r="Q2066" s="1" t="s">
        <v>93</v>
      </c>
      <c r="R2066" s="1" t="s">
        <v>94</v>
      </c>
      <c r="S2066" s="1" t="s">
        <v>54</v>
      </c>
      <c r="T2066" s="1" t="s">
        <v>42</v>
      </c>
      <c r="U2066" s="1" t="s">
        <v>43</v>
      </c>
      <c r="V2066" s="1" t="s">
        <v>55</v>
      </c>
      <c r="W2066" s="1" t="s">
        <v>56</v>
      </c>
      <c r="X2066" s="1" t="s">
        <v>43</v>
      </c>
      <c r="Y2066" s="2">
        <v>19000000</v>
      </c>
      <c r="Z2066" s="1" t="s">
        <v>46</v>
      </c>
      <c r="AA2066" s="1" t="s">
        <v>64</v>
      </c>
    </row>
    <row r="2067" spans="1:27" x14ac:dyDescent="0.25">
      <c r="A2067" s="1" t="s">
        <v>2434</v>
      </c>
      <c r="B2067" s="1" t="s">
        <v>2435</v>
      </c>
      <c r="C2067" s="1" t="s">
        <v>139</v>
      </c>
      <c r="D2067" s="1" t="s">
        <v>140</v>
      </c>
      <c r="E2067" s="1" t="s">
        <v>30</v>
      </c>
      <c r="F2067" s="1" t="s">
        <v>69</v>
      </c>
      <c r="G2067" s="1" t="s">
        <v>4821</v>
      </c>
      <c r="H2067" s="1" t="s">
        <v>4822</v>
      </c>
      <c r="I2067" s="1" t="s">
        <v>7</v>
      </c>
      <c r="J2067" s="1" t="s">
        <v>4030</v>
      </c>
      <c r="K2067" s="1" t="s">
        <v>4733</v>
      </c>
      <c r="L2067" s="1" t="s">
        <v>4734</v>
      </c>
      <c r="M2067" s="1" t="s">
        <v>4296</v>
      </c>
      <c r="N2067" s="2">
        <v>4900000</v>
      </c>
      <c r="O2067" s="1" t="s">
        <v>38</v>
      </c>
      <c r="P2067" s="2">
        <v>4900000</v>
      </c>
      <c r="Q2067" s="1" t="s">
        <v>83</v>
      </c>
      <c r="R2067" s="1" t="s">
        <v>770</v>
      </c>
      <c r="S2067" s="1" t="s">
        <v>54</v>
      </c>
      <c r="T2067" s="1" t="s">
        <v>42</v>
      </c>
      <c r="U2067" s="1" t="s">
        <v>43</v>
      </c>
      <c r="V2067" s="1" t="s">
        <v>55</v>
      </c>
      <c r="W2067" s="1" t="s">
        <v>56</v>
      </c>
      <c r="X2067" s="1" t="s">
        <v>43</v>
      </c>
      <c r="Y2067" s="2" t="s">
        <v>43</v>
      </c>
      <c r="Z2067" s="1" t="s">
        <v>46</v>
      </c>
      <c r="AA2067" s="1" t="s">
        <v>69</v>
      </c>
    </row>
    <row r="2068" spans="1:27" x14ac:dyDescent="0.25">
      <c r="A2068" s="1" t="s">
        <v>2434</v>
      </c>
      <c r="B2068" s="1" t="s">
        <v>2435</v>
      </c>
      <c r="C2068" s="1" t="s">
        <v>139</v>
      </c>
      <c r="D2068" s="1" t="s">
        <v>140</v>
      </c>
      <c r="E2068" s="1" t="s">
        <v>30</v>
      </c>
      <c r="F2068" s="1" t="s">
        <v>69</v>
      </c>
      <c r="G2068" s="1" t="s">
        <v>4823</v>
      </c>
      <c r="H2068" s="1" t="s">
        <v>4824</v>
      </c>
      <c r="I2068" s="1" t="s">
        <v>7</v>
      </c>
      <c r="J2068" s="1" t="s">
        <v>4825</v>
      </c>
      <c r="K2068" s="1" t="s">
        <v>4733</v>
      </c>
      <c r="L2068" s="1" t="s">
        <v>4734</v>
      </c>
      <c r="M2068" s="1" t="s">
        <v>4296</v>
      </c>
      <c r="N2068" s="2">
        <v>4900000</v>
      </c>
      <c r="O2068" s="1" t="s">
        <v>38</v>
      </c>
      <c r="P2068" s="2">
        <v>4900000</v>
      </c>
      <c r="Q2068" s="1" t="s">
        <v>93</v>
      </c>
      <c r="R2068" s="1" t="s">
        <v>94</v>
      </c>
      <c r="S2068" s="1" t="s">
        <v>54</v>
      </c>
      <c r="T2068" s="1" t="s">
        <v>42</v>
      </c>
      <c r="U2068" s="1" t="s">
        <v>43</v>
      </c>
      <c r="V2068" s="1" t="s">
        <v>55</v>
      </c>
      <c r="W2068" s="1" t="s">
        <v>56</v>
      </c>
      <c r="X2068" s="1" t="s">
        <v>43</v>
      </c>
      <c r="Y2068" s="2">
        <v>4900000</v>
      </c>
      <c r="Z2068" s="1" t="s">
        <v>46</v>
      </c>
      <c r="AA2068" s="1" t="s">
        <v>69</v>
      </c>
    </row>
    <row r="2069" spans="1:27" x14ac:dyDescent="0.25">
      <c r="A2069" s="1" t="s">
        <v>2434</v>
      </c>
      <c r="B2069" s="1" t="s">
        <v>2435</v>
      </c>
      <c r="C2069" s="1" t="s">
        <v>139</v>
      </c>
      <c r="D2069" s="1" t="s">
        <v>140</v>
      </c>
      <c r="E2069" s="1" t="s">
        <v>30</v>
      </c>
      <c r="F2069" s="1" t="s">
        <v>189</v>
      </c>
      <c r="G2069" s="1" t="s">
        <v>4826</v>
      </c>
      <c r="H2069" s="1" t="s">
        <v>4827</v>
      </c>
      <c r="I2069" s="1" t="s">
        <v>7</v>
      </c>
      <c r="J2069" s="1" t="s">
        <v>4030</v>
      </c>
      <c r="K2069" s="1" t="s">
        <v>4733</v>
      </c>
      <c r="L2069" s="1" t="s">
        <v>4734</v>
      </c>
      <c r="M2069" s="1" t="s">
        <v>4296</v>
      </c>
      <c r="N2069" s="2">
        <v>999000</v>
      </c>
      <c r="O2069" s="1" t="s">
        <v>38</v>
      </c>
      <c r="P2069" s="2">
        <v>999000</v>
      </c>
      <c r="Q2069" s="1" t="s">
        <v>83</v>
      </c>
      <c r="R2069" s="1" t="s">
        <v>770</v>
      </c>
      <c r="S2069" s="1" t="s">
        <v>54</v>
      </c>
      <c r="T2069" s="1" t="s">
        <v>42</v>
      </c>
      <c r="U2069" s="1" t="s">
        <v>43</v>
      </c>
      <c r="V2069" s="1" t="s">
        <v>55</v>
      </c>
      <c r="W2069" s="1" t="s">
        <v>56</v>
      </c>
      <c r="X2069" s="1" t="s">
        <v>43</v>
      </c>
      <c r="Y2069" s="2" t="s">
        <v>43</v>
      </c>
      <c r="Z2069" s="1" t="s">
        <v>46</v>
      </c>
      <c r="AA2069" s="1" t="s">
        <v>189</v>
      </c>
    </row>
    <row r="2070" spans="1:27" x14ac:dyDescent="0.25">
      <c r="A2070" s="1" t="s">
        <v>2434</v>
      </c>
      <c r="B2070" s="1" t="s">
        <v>2435</v>
      </c>
      <c r="C2070" s="1" t="s">
        <v>139</v>
      </c>
      <c r="D2070" s="1" t="s">
        <v>140</v>
      </c>
      <c r="E2070" s="1" t="s">
        <v>30</v>
      </c>
      <c r="F2070" s="1" t="s">
        <v>189</v>
      </c>
      <c r="G2070" s="1" t="s">
        <v>4828</v>
      </c>
      <c r="H2070" s="1" t="s">
        <v>4829</v>
      </c>
      <c r="I2070" s="1" t="s">
        <v>7</v>
      </c>
      <c r="J2070" s="1" t="s">
        <v>4830</v>
      </c>
      <c r="K2070" s="1" t="s">
        <v>4733</v>
      </c>
      <c r="L2070" s="1" t="s">
        <v>4734</v>
      </c>
      <c r="M2070" s="1" t="s">
        <v>4296</v>
      </c>
      <c r="N2070" s="2">
        <v>990000</v>
      </c>
      <c r="O2070" s="1" t="s">
        <v>38</v>
      </c>
      <c r="P2070" s="2">
        <v>990000</v>
      </c>
      <c r="Q2070" s="1" t="s">
        <v>93</v>
      </c>
      <c r="R2070" s="1" t="s">
        <v>94</v>
      </c>
      <c r="S2070" s="1" t="s">
        <v>54</v>
      </c>
      <c r="T2070" s="1" t="s">
        <v>42</v>
      </c>
      <c r="U2070" s="1" t="s">
        <v>43</v>
      </c>
      <c r="V2070" s="1" t="s">
        <v>55</v>
      </c>
      <c r="W2070" s="1" t="s">
        <v>56</v>
      </c>
      <c r="X2070" s="1" t="s">
        <v>43</v>
      </c>
      <c r="Y2070" s="2">
        <v>990000</v>
      </c>
      <c r="Z2070" s="1" t="s">
        <v>46</v>
      </c>
      <c r="AA2070" s="1" t="s">
        <v>189</v>
      </c>
    </row>
    <row r="2071" spans="1:27" x14ac:dyDescent="0.25">
      <c r="A2071" s="1" t="s">
        <v>2434</v>
      </c>
      <c r="B2071" s="1" t="s">
        <v>2435</v>
      </c>
      <c r="C2071" s="1" t="s">
        <v>139</v>
      </c>
      <c r="D2071" s="1" t="s">
        <v>140</v>
      </c>
      <c r="E2071" s="1" t="s">
        <v>30</v>
      </c>
      <c r="F2071" s="1" t="s">
        <v>189</v>
      </c>
      <c r="G2071" s="1" t="s">
        <v>4831</v>
      </c>
      <c r="H2071" s="1" t="s">
        <v>4832</v>
      </c>
      <c r="I2071" s="1" t="s">
        <v>7</v>
      </c>
      <c r="J2071" s="1" t="s">
        <v>4833</v>
      </c>
      <c r="K2071" s="1" t="s">
        <v>4733</v>
      </c>
      <c r="L2071" s="1" t="s">
        <v>4734</v>
      </c>
      <c r="M2071" s="1" t="s">
        <v>4296</v>
      </c>
      <c r="N2071" s="2">
        <v>149000</v>
      </c>
      <c r="O2071" s="1" t="s">
        <v>38</v>
      </c>
      <c r="P2071" s="2">
        <v>149000</v>
      </c>
      <c r="Q2071" s="1" t="s">
        <v>83</v>
      </c>
      <c r="R2071" s="1" t="s">
        <v>770</v>
      </c>
      <c r="S2071" s="1" t="s">
        <v>54</v>
      </c>
      <c r="T2071" s="1" t="s">
        <v>42</v>
      </c>
      <c r="U2071" s="1" t="s">
        <v>43</v>
      </c>
      <c r="V2071" s="1" t="s">
        <v>55</v>
      </c>
      <c r="W2071" s="1" t="s">
        <v>56</v>
      </c>
      <c r="X2071" s="1" t="s">
        <v>43</v>
      </c>
      <c r="Y2071" s="2" t="s">
        <v>43</v>
      </c>
      <c r="Z2071" s="1" t="s">
        <v>46</v>
      </c>
      <c r="AA2071" s="1" t="s">
        <v>189</v>
      </c>
    </row>
    <row r="2072" spans="1:27" x14ac:dyDescent="0.25">
      <c r="A2072" s="1" t="s">
        <v>2434</v>
      </c>
      <c r="B2072" s="1" t="s">
        <v>2435</v>
      </c>
      <c r="C2072" s="1" t="s">
        <v>139</v>
      </c>
      <c r="D2072" s="1" t="s">
        <v>140</v>
      </c>
      <c r="E2072" s="1" t="s">
        <v>30</v>
      </c>
      <c r="F2072" s="1" t="s">
        <v>77</v>
      </c>
      <c r="G2072" s="1" t="s">
        <v>4834</v>
      </c>
      <c r="H2072" s="1" t="s">
        <v>4835</v>
      </c>
      <c r="I2072" s="1" t="s">
        <v>7</v>
      </c>
      <c r="J2072" s="1" t="s">
        <v>4836</v>
      </c>
      <c r="K2072" s="1" t="s">
        <v>4733</v>
      </c>
      <c r="L2072" s="1" t="s">
        <v>4734</v>
      </c>
      <c r="M2072" s="1" t="s">
        <v>4296</v>
      </c>
      <c r="N2072" s="2">
        <v>149000</v>
      </c>
      <c r="O2072" s="1" t="s">
        <v>38</v>
      </c>
      <c r="P2072" s="2">
        <v>149000</v>
      </c>
      <c r="Q2072" s="1" t="s">
        <v>93</v>
      </c>
      <c r="R2072" s="1" t="s">
        <v>94</v>
      </c>
      <c r="S2072" s="1" t="s">
        <v>54</v>
      </c>
      <c r="T2072" s="1" t="s">
        <v>42</v>
      </c>
      <c r="U2072" s="1" t="s">
        <v>43</v>
      </c>
      <c r="V2072" s="1" t="s">
        <v>55</v>
      </c>
      <c r="W2072" s="1" t="s">
        <v>56</v>
      </c>
      <c r="X2072" s="1" t="s">
        <v>43</v>
      </c>
      <c r="Y2072" s="2">
        <v>149000</v>
      </c>
      <c r="Z2072" s="1" t="s">
        <v>46</v>
      </c>
      <c r="AA2072" s="1" t="s">
        <v>77</v>
      </c>
    </row>
    <row r="2073" spans="1:27" x14ac:dyDescent="0.25">
      <c r="A2073" s="1" t="s">
        <v>2434</v>
      </c>
      <c r="B2073" s="1" t="s">
        <v>2435</v>
      </c>
      <c r="C2073" s="1" t="s">
        <v>139</v>
      </c>
      <c r="D2073" s="1" t="s">
        <v>140</v>
      </c>
      <c r="E2073" s="1" t="s">
        <v>30</v>
      </c>
      <c r="F2073" s="1" t="s">
        <v>228</v>
      </c>
      <c r="G2073" s="1" t="s">
        <v>4837</v>
      </c>
      <c r="H2073" s="1" t="s">
        <v>4838</v>
      </c>
      <c r="I2073" s="1" t="s">
        <v>7</v>
      </c>
      <c r="J2073" s="1" t="s">
        <v>4030</v>
      </c>
      <c r="K2073" s="1" t="s">
        <v>4733</v>
      </c>
      <c r="L2073" s="1" t="s">
        <v>4734</v>
      </c>
      <c r="M2073" s="1" t="s">
        <v>4296</v>
      </c>
      <c r="N2073" s="2">
        <v>799900</v>
      </c>
      <c r="O2073" s="1" t="s">
        <v>38</v>
      </c>
      <c r="P2073" s="2">
        <v>799900</v>
      </c>
      <c r="Q2073" s="1" t="s">
        <v>83</v>
      </c>
      <c r="R2073" s="1" t="s">
        <v>770</v>
      </c>
      <c r="S2073" s="1" t="s">
        <v>54</v>
      </c>
      <c r="T2073" s="1" t="s">
        <v>42</v>
      </c>
      <c r="U2073" s="1" t="s">
        <v>43</v>
      </c>
      <c r="V2073" s="1" t="s">
        <v>55</v>
      </c>
      <c r="W2073" s="1" t="s">
        <v>56</v>
      </c>
      <c r="X2073" s="1" t="s">
        <v>43</v>
      </c>
      <c r="Y2073" s="2" t="s">
        <v>43</v>
      </c>
      <c r="Z2073" s="1" t="s">
        <v>46</v>
      </c>
      <c r="AA2073" s="1" t="s">
        <v>228</v>
      </c>
    </row>
    <row r="2074" spans="1:27" x14ac:dyDescent="0.25">
      <c r="A2074" s="1" t="s">
        <v>2434</v>
      </c>
      <c r="B2074" s="1" t="s">
        <v>2435</v>
      </c>
      <c r="C2074" s="1" t="s">
        <v>139</v>
      </c>
      <c r="D2074" s="1" t="s">
        <v>140</v>
      </c>
      <c r="E2074" s="1" t="s">
        <v>30</v>
      </c>
      <c r="F2074" s="1" t="s">
        <v>228</v>
      </c>
      <c r="G2074" s="1" t="s">
        <v>4839</v>
      </c>
      <c r="H2074" s="1" t="s">
        <v>4840</v>
      </c>
      <c r="I2074" s="1" t="s">
        <v>7</v>
      </c>
      <c r="J2074" s="1" t="s">
        <v>4841</v>
      </c>
      <c r="K2074" s="1" t="s">
        <v>4733</v>
      </c>
      <c r="L2074" s="1" t="s">
        <v>4734</v>
      </c>
      <c r="M2074" s="1" t="s">
        <v>4296</v>
      </c>
      <c r="N2074" s="2">
        <v>799900</v>
      </c>
      <c r="O2074" s="1" t="s">
        <v>38</v>
      </c>
      <c r="P2074" s="2">
        <v>799900</v>
      </c>
      <c r="Q2074" s="1" t="s">
        <v>93</v>
      </c>
      <c r="R2074" s="1" t="s">
        <v>94</v>
      </c>
      <c r="S2074" s="1" t="s">
        <v>54</v>
      </c>
      <c r="T2074" s="1" t="s">
        <v>42</v>
      </c>
      <c r="U2074" s="1" t="s">
        <v>43</v>
      </c>
      <c r="V2074" s="1" t="s">
        <v>55</v>
      </c>
      <c r="W2074" s="1" t="s">
        <v>56</v>
      </c>
      <c r="X2074" s="1" t="s">
        <v>43</v>
      </c>
      <c r="Y2074" s="2">
        <v>799900</v>
      </c>
      <c r="Z2074" s="1" t="s">
        <v>46</v>
      </c>
      <c r="AA2074" s="1" t="s">
        <v>228</v>
      </c>
    </row>
    <row r="2075" spans="1:27" x14ac:dyDescent="0.25">
      <c r="A2075" s="1" t="s">
        <v>2434</v>
      </c>
      <c r="B2075" s="1" t="s">
        <v>2435</v>
      </c>
      <c r="C2075" s="1" t="s">
        <v>139</v>
      </c>
      <c r="D2075" s="1" t="s">
        <v>140</v>
      </c>
      <c r="E2075" s="1" t="s">
        <v>30</v>
      </c>
      <c r="F2075" s="1" t="s">
        <v>76</v>
      </c>
      <c r="G2075" s="1" t="s">
        <v>4842</v>
      </c>
      <c r="H2075" s="1" t="s">
        <v>4843</v>
      </c>
      <c r="I2075" s="1" t="s">
        <v>7</v>
      </c>
      <c r="J2075" s="1" t="s">
        <v>4030</v>
      </c>
      <c r="K2075" s="1" t="s">
        <v>4733</v>
      </c>
      <c r="L2075" s="1" t="s">
        <v>4734</v>
      </c>
      <c r="M2075" s="1" t="s">
        <v>4296</v>
      </c>
      <c r="N2075" s="2">
        <v>19000000</v>
      </c>
      <c r="O2075" s="1" t="s">
        <v>38</v>
      </c>
      <c r="P2075" s="2">
        <v>19000000</v>
      </c>
      <c r="Q2075" s="1" t="s">
        <v>83</v>
      </c>
      <c r="R2075" s="1" t="s">
        <v>770</v>
      </c>
      <c r="S2075" s="1" t="s">
        <v>54</v>
      </c>
      <c r="T2075" s="1" t="s">
        <v>42</v>
      </c>
      <c r="U2075" s="1" t="s">
        <v>43</v>
      </c>
      <c r="V2075" s="1" t="s">
        <v>55</v>
      </c>
      <c r="W2075" s="1" t="s">
        <v>56</v>
      </c>
      <c r="X2075" s="1" t="s">
        <v>43</v>
      </c>
      <c r="Y2075" s="2" t="s">
        <v>43</v>
      </c>
      <c r="Z2075" s="1" t="s">
        <v>46</v>
      </c>
      <c r="AA2075" s="1" t="s">
        <v>76</v>
      </c>
    </row>
    <row r="2076" spans="1:27" x14ac:dyDescent="0.25">
      <c r="A2076" s="1" t="s">
        <v>2434</v>
      </c>
      <c r="B2076" s="1" t="s">
        <v>2435</v>
      </c>
      <c r="C2076" s="1" t="s">
        <v>139</v>
      </c>
      <c r="D2076" s="1" t="s">
        <v>140</v>
      </c>
      <c r="E2076" s="1" t="s">
        <v>30</v>
      </c>
      <c r="F2076" s="1" t="s">
        <v>76</v>
      </c>
      <c r="G2076" s="1" t="s">
        <v>4844</v>
      </c>
      <c r="H2076" s="1" t="s">
        <v>4845</v>
      </c>
      <c r="I2076" s="1" t="s">
        <v>7</v>
      </c>
      <c r="J2076" s="1" t="s">
        <v>4846</v>
      </c>
      <c r="K2076" s="1" t="s">
        <v>4733</v>
      </c>
      <c r="L2076" s="1" t="s">
        <v>4734</v>
      </c>
      <c r="M2076" s="1" t="s">
        <v>4296</v>
      </c>
      <c r="N2076" s="2">
        <v>19000000</v>
      </c>
      <c r="O2076" s="1" t="s">
        <v>38</v>
      </c>
      <c r="P2076" s="2">
        <v>19000000</v>
      </c>
      <c r="Q2076" s="1" t="s">
        <v>93</v>
      </c>
      <c r="R2076" s="1" t="s">
        <v>94</v>
      </c>
      <c r="S2076" s="1" t="s">
        <v>54</v>
      </c>
      <c r="T2076" s="1" t="s">
        <v>42</v>
      </c>
      <c r="U2076" s="1" t="s">
        <v>43</v>
      </c>
      <c r="V2076" s="1" t="s">
        <v>55</v>
      </c>
      <c r="W2076" s="1" t="s">
        <v>56</v>
      </c>
      <c r="X2076" s="1" t="s">
        <v>43</v>
      </c>
      <c r="Y2076" s="2">
        <v>19000000</v>
      </c>
      <c r="Z2076" s="1" t="s">
        <v>46</v>
      </c>
      <c r="AA2076" s="1" t="s">
        <v>76</v>
      </c>
    </row>
    <row r="2077" spans="1:27" x14ac:dyDescent="0.25">
      <c r="A2077" s="1" t="s">
        <v>2434</v>
      </c>
      <c r="B2077" s="1" t="s">
        <v>2435</v>
      </c>
      <c r="C2077" s="1" t="s">
        <v>139</v>
      </c>
      <c r="D2077" s="1" t="s">
        <v>140</v>
      </c>
      <c r="E2077" s="1" t="s">
        <v>30</v>
      </c>
      <c r="F2077" s="1" t="s">
        <v>174</v>
      </c>
      <c r="G2077" s="1" t="s">
        <v>5774</v>
      </c>
      <c r="H2077" s="1" t="s">
        <v>5775</v>
      </c>
      <c r="I2077" s="1" t="s">
        <v>7</v>
      </c>
      <c r="J2077" s="1" t="s">
        <v>5776</v>
      </c>
      <c r="K2077" s="1" t="s">
        <v>2833</v>
      </c>
      <c r="L2077" s="1" t="s">
        <v>2834</v>
      </c>
      <c r="M2077" s="1" t="s">
        <v>5053</v>
      </c>
      <c r="N2077" s="2">
        <v>1500000</v>
      </c>
      <c r="O2077" s="1" t="s">
        <v>38</v>
      </c>
      <c r="P2077" s="2">
        <v>1500000</v>
      </c>
      <c r="Q2077" s="1" t="s">
        <v>83</v>
      </c>
      <c r="R2077" s="1" t="s">
        <v>770</v>
      </c>
      <c r="S2077" s="1" t="s">
        <v>54</v>
      </c>
      <c r="T2077" s="1" t="s">
        <v>42</v>
      </c>
      <c r="U2077" s="1" t="s">
        <v>43</v>
      </c>
      <c r="V2077" s="1" t="s">
        <v>55</v>
      </c>
      <c r="W2077" s="1" t="s">
        <v>56</v>
      </c>
      <c r="X2077" s="1" t="s">
        <v>43</v>
      </c>
      <c r="Y2077" s="2" t="s">
        <v>43</v>
      </c>
      <c r="Z2077" s="1" t="s">
        <v>46</v>
      </c>
      <c r="AA2077" s="1" t="s">
        <v>174</v>
      </c>
    </row>
    <row r="2078" spans="1:27" x14ac:dyDescent="0.25">
      <c r="A2078" s="1" t="s">
        <v>2434</v>
      </c>
      <c r="B2078" s="1" t="s">
        <v>2435</v>
      </c>
      <c r="C2078" s="1" t="s">
        <v>139</v>
      </c>
      <c r="D2078" s="1" t="s">
        <v>140</v>
      </c>
      <c r="E2078" s="1" t="s">
        <v>30</v>
      </c>
      <c r="F2078" s="1" t="s">
        <v>64</v>
      </c>
      <c r="G2078" s="1" t="s">
        <v>5777</v>
      </c>
      <c r="H2078" s="1" t="s">
        <v>5778</v>
      </c>
      <c r="I2078" s="1" t="s">
        <v>7</v>
      </c>
      <c r="J2078" s="1" t="s">
        <v>5779</v>
      </c>
      <c r="K2078" s="1" t="s">
        <v>2833</v>
      </c>
      <c r="L2078" s="1" t="s">
        <v>2834</v>
      </c>
      <c r="M2078" s="1" t="s">
        <v>5053</v>
      </c>
      <c r="N2078" s="2">
        <v>1100000</v>
      </c>
      <c r="O2078" s="1" t="s">
        <v>38</v>
      </c>
      <c r="P2078" s="2">
        <v>1100000</v>
      </c>
      <c r="Q2078" s="1" t="s">
        <v>83</v>
      </c>
      <c r="R2078" s="1" t="s">
        <v>770</v>
      </c>
      <c r="S2078" s="1" t="s">
        <v>54</v>
      </c>
      <c r="T2078" s="1" t="s">
        <v>42</v>
      </c>
      <c r="U2078" s="1" t="s">
        <v>43</v>
      </c>
      <c r="V2078" s="1" t="s">
        <v>237</v>
      </c>
      <c r="W2078" s="1" t="s">
        <v>238</v>
      </c>
      <c r="X2078" s="1" t="s">
        <v>43</v>
      </c>
      <c r="Y2078" s="2" t="s">
        <v>43</v>
      </c>
      <c r="Z2078" s="1" t="s">
        <v>46</v>
      </c>
      <c r="AA2078" s="1" t="s">
        <v>64</v>
      </c>
    </row>
    <row r="2079" spans="1:27" x14ac:dyDescent="0.25">
      <c r="A2079" s="1" t="s">
        <v>2434</v>
      </c>
      <c r="B2079" s="1" t="s">
        <v>2435</v>
      </c>
      <c r="C2079" s="1" t="s">
        <v>139</v>
      </c>
      <c r="D2079" s="1" t="s">
        <v>140</v>
      </c>
      <c r="E2079" s="1" t="s">
        <v>30</v>
      </c>
      <c r="F2079" s="1" t="s">
        <v>77</v>
      </c>
      <c r="G2079" s="1" t="s">
        <v>5780</v>
      </c>
      <c r="H2079" s="1" t="s">
        <v>5781</v>
      </c>
      <c r="I2079" s="1" t="s">
        <v>7</v>
      </c>
      <c r="J2079" s="1" t="s">
        <v>5782</v>
      </c>
      <c r="K2079" s="1" t="s">
        <v>2833</v>
      </c>
      <c r="L2079" s="1" t="s">
        <v>2834</v>
      </c>
      <c r="M2079" s="1" t="s">
        <v>5053</v>
      </c>
      <c r="N2079" s="2">
        <v>1100000</v>
      </c>
      <c r="O2079" s="1" t="s">
        <v>38</v>
      </c>
      <c r="P2079" s="2">
        <v>1100000</v>
      </c>
      <c r="Q2079" s="1" t="s">
        <v>93</v>
      </c>
      <c r="R2079" s="1" t="s">
        <v>94</v>
      </c>
      <c r="S2079" s="1" t="s">
        <v>54</v>
      </c>
      <c r="T2079" s="1" t="s">
        <v>42</v>
      </c>
      <c r="U2079" s="1" t="s">
        <v>43</v>
      </c>
      <c r="V2079" s="1" t="s">
        <v>55</v>
      </c>
      <c r="W2079" s="1" t="s">
        <v>56</v>
      </c>
      <c r="X2079" s="1" t="s">
        <v>43</v>
      </c>
      <c r="Y2079" s="2">
        <v>1100000</v>
      </c>
      <c r="Z2079" s="1" t="s">
        <v>46</v>
      </c>
      <c r="AA2079" s="1" t="s">
        <v>77</v>
      </c>
    </row>
    <row r="2080" spans="1:27" x14ac:dyDescent="0.25">
      <c r="A2080" s="1" t="s">
        <v>2434</v>
      </c>
      <c r="B2080" s="1" t="s">
        <v>2435</v>
      </c>
      <c r="C2080" s="1" t="s">
        <v>139</v>
      </c>
      <c r="D2080" s="1" t="s">
        <v>140</v>
      </c>
      <c r="E2080" s="1" t="s">
        <v>30</v>
      </c>
      <c r="F2080" s="1" t="s">
        <v>265</v>
      </c>
      <c r="G2080" s="1" t="s">
        <v>5783</v>
      </c>
      <c r="H2080" s="1" t="s">
        <v>5784</v>
      </c>
      <c r="I2080" s="1" t="s">
        <v>7</v>
      </c>
      <c r="J2080" s="1" t="s">
        <v>5785</v>
      </c>
      <c r="K2080" s="1" t="s">
        <v>2833</v>
      </c>
      <c r="L2080" s="1" t="s">
        <v>2834</v>
      </c>
      <c r="M2080" s="1" t="s">
        <v>5053</v>
      </c>
      <c r="N2080" s="2">
        <v>1690000</v>
      </c>
      <c r="O2080" s="1" t="s">
        <v>38</v>
      </c>
      <c r="P2080" s="2">
        <v>1690000</v>
      </c>
      <c r="Q2080" s="1" t="s">
        <v>83</v>
      </c>
      <c r="R2080" s="1" t="s">
        <v>770</v>
      </c>
      <c r="S2080" s="1" t="s">
        <v>54</v>
      </c>
      <c r="T2080" s="1" t="s">
        <v>42</v>
      </c>
      <c r="U2080" s="1" t="s">
        <v>43</v>
      </c>
      <c r="V2080" s="1" t="s">
        <v>55</v>
      </c>
      <c r="W2080" s="1" t="s">
        <v>56</v>
      </c>
      <c r="X2080" s="1" t="s">
        <v>43</v>
      </c>
      <c r="Y2080" s="2" t="s">
        <v>43</v>
      </c>
      <c r="Z2080" s="1" t="s">
        <v>46</v>
      </c>
      <c r="AA2080" s="1" t="s">
        <v>265</v>
      </c>
    </row>
    <row r="2081" spans="1:27" x14ac:dyDescent="0.25">
      <c r="A2081" s="1" t="s">
        <v>2434</v>
      </c>
      <c r="B2081" s="1" t="s">
        <v>2435</v>
      </c>
      <c r="C2081" s="1" t="s">
        <v>139</v>
      </c>
      <c r="D2081" s="1" t="s">
        <v>140</v>
      </c>
      <c r="E2081" s="1" t="s">
        <v>30</v>
      </c>
      <c r="F2081" s="1" t="s">
        <v>183</v>
      </c>
      <c r="G2081" s="1" t="s">
        <v>5786</v>
      </c>
      <c r="H2081" s="1" t="s">
        <v>5787</v>
      </c>
      <c r="I2081" s="1" t="s">
        <v>7</v>
      </c>
      <c r="J2081" s="1" t="s">
        <v>5788</v>
      </c>
      <c r="K2081" s="1" t="s">
        <v>5057</v>
      </c>
      <c r="L2081" s="1" t="s">
        <v>5058</v>
      </c>
      <c r="M2081" s="1" t="s">
        <v>5053</v>
      </c>
      <c r="N2081" s="2">
        <v>1440000</v>
      </c>
      <c r="O2081" s="1" t="s">
        <v>38</v>
      </c>
      <c r="P2081" s="2">
        <v>1440000</v>
      </c>
      <c r="Q2081" s="1" t="s">
        <v>83</v>
      </c>
      <c r="R2081" s="1" t="s">
        <v>770</v>
      </c>
      <c r="S2081" s="1" t="s">
        <v>54</v>
      </c>
      <c r="T2081" s="1" t="s">
        <v>42</v>
      </c>
      <c r="U2081" s="1" t="s">
        <v>43</v>
      </c>
      <c r="V2081" s="1" t="s">
        <v>55</v>
      </c>
      <c r="W2081" s="1" t="s">
        <v>56</v>
      </c>
      <c r="X2081" s="1" t="s">
        <v>43</v>
      </c>
      <c r="Y2081" s="2" t="s">
        <v>43</v>
      </c>
      <c r="Z2081" s="1" t="s">
        <v>46</v>
      </c>
      <c r="AA2081" s="1" t="s">
        <v>183</v>
      </c>
    </row>
    <row r="2082" spans="1:27" x14ac:dyDescent="0.25">
      <c r="A2082" s="1" t="s">
        <v>2434</v>
      </c>
      <c r="B2082" s="1" t="s">
        <v>2435</v>
      </c>
      <c r="C2082" s="1" t="s">
        <v>139</v>
      </c>
      <c r="D2082" s="1" t="s">
        <v>140</v>
      </c>
      <c r="E2082" s="1" t="s">
        <v>30</v>
      </c>
      <c r="F2082" s="1" t="s">
        <v>183</v>
      </c>
      <c r="G2082" s="1" t="s">
        <v>5789</v>
      </c>
      <c r="H2082" s="1" t="s">
        <v>5790</v>
      </c>
      <c r="I2082" s="1" t="s">
        <v>7</v>
      </c>
      <c r="J2082" s="1" t="s">
        <v>5791</v>
      </c>
      <c r="K2082" s="1" t="s">
        <v>2833</v>
      </c>
      <c r="L2082" s="1" t="s">
        <v>2834</v>
      </c>
      <c r="M2082" s="1" t="s">
        <v>5053</v>
      </c>
      <c r="N2082" s="2">
        <v>1440000</v>
      </c>
      <c r="O2082" s="1" t="s">
        <v>38</v>
      </c>
      <c r="P2082" s="2">
        <v>1440000</v>
      </c>
      <c r="Q2082" s="1" t="s">
        <v>93</v>
      </c>
      <c r="R2082" s="1" t="s">
        <v>94</v>
      </c>
      <c r="S2082" s="1" t="s">
        <v>54</v>
      </c>
      <c r="T2082" s="1" t="s">
        <v>42</v>
      </c>
      <c r="U2082" s="1" t="s">
        <v>43</v>
      </c>
      <c r="V2082" s="1" t="s">
        <v>55</v>
      </c>
      <c r="W2082" s="1" t="s">
        <v>56</v>
      </c>
      <c r="X2082" s="1" t="s">
        <v>43</v>
      </c>
      <c r="Y2082" s="2">
        <v>1440000</v>
      </c>
      <c r="Z2082" s="1" t="s">
        <v>46</v>
      </c>
      <c r="AA2082" s="1" t="s">
        <v>289</v>
      </c>
    </row>
    <row r="2083" spans="1:27" x14ac:dyDescent="0.25">
      <c r="A2083" s="1" t="s">
        <v>2434</v>
      </c>
      <c r="B2083" s="1" t="s">
        <v>2435</v>
      </c>
      <c r="C2083" s="1" t="s">
        <v>139</v>
      </c>
      <c r="D2083" s="1" t="s">
        <v>140</v>
      </c>
      <c r="E2083" s="1" t="s">
        <v>30</v>
      </c>
      <c r="F2083" s="1" t="s">
        <v>131</v>
      </c>
      <c r="G2083" s="1" t="s">
        <v>6373</v>
      </c>
      <c r="H2083" s="1" t="s">
        <v>6374</v>
      </c>
      <c r="I2083" s="1" t="s">
        <v>7</v>
      </c>
      <c r="J2083" s="1" t="s">
        <v>6375</v>
      </c>
      <c r="K2083" s="1" t="s">
        <v>194</v>
      </c>
      <c r="L2083" s="1" t="s">
        <v>195</v>
      </c>
      <c r="M2083" s="1" t="s">
        <v>5928</v>
      </c>
      <c r="N2083" s="2">
        <v>1375000</v>
      </c>
      <c r="O2083" s="1" t="s">
        <v>38</v>
      </c>
      <c r="P2083" s="2">
        <v>1375000</v>
      </c>
      <c r="Q2083" s="1" t="s">
        <v>83</v>
      </c>
      <c r="R2083" s="1" t="s">
        <v>770</v>
      </c>
      <c r="S2083" s="1" t="s">
        <v>54</v>
      </c>
      <c r="T2083" s="1" t="s">
        <v>42</v>
      </c>
      <c r="U2083" s="1" t="s">
        <v>43</v>
      </c>
      <c r="V2083" s="1" t="s">
        <v>55</v>
      </c>
      <c r="W2083" s="1" t="s">
        <v>56</v>
      </c>
      <c r="X2083" s="1" t="s">
        <v>43</v>
      </c>
      <c r="Y2083" s="2" t="s">
        <v>43</v>
      </c>
      <c r="Z2083" s="1" t="s">
        <v>46</v>
      </c>
      <c r="AA2083" s="1" t="s">
        <v>131</v>
      </c>
    </row>
    <row r="2084" spans="1:27" x14ac:dyDescent="0.25">
      <c r="A2084" s="1" t="s">
        <v>2434</v>
      </c>
      <c r="B2084" s="1" t="s">
        <v>2435</v>
      </c>
      <c r="C2084" s="1" t="s">
        <v>139</v>
      </c>
      <c r="D2084" s="1" t="s">
        <v>140</v>
      </c>
      <c r="E2084" s="1" t="s">
        <v>30</v>
      </c>
      <c r="F2084" s="1" t="s">
        <v>95</v>
      </c>
      <c r="G2084" s="1" t="s">
        <v>6376</v>
      </c>
      <c r="H2084" s="1" t="s">
        <v>6377</v>
      </c>
      <c r="I2084" s="1" t="s">
        <v>7</v>
      </c>
      <c r="J2084" s="1" t="s">
        <v>6378</v>
      </c>
      <c r="K2084" s="1" t="s">
        <v>62</v>
      </c>
      <c r="L2084" s="1" t="s">
        <v>63</v>
      </c>
      <c r="M2084" s="1" t="s">
        <v>5928</v>
      </c>
      <c r="N2084" s="2">
        <v>480000</v>
      </c>
      <c r="O2084" s="1" t="s">
        <v>38</v>
      </c>
      <c r="P2084" s="2">
        <v>480000</v>
      </c>
      <c r="Q2084" s="1" t="s">
        <v>83</v>
      </c>
      <c r="R2084" s="1" t="s">
        <v>770</v>
      </c>
      <c r="S2084" s="1" t="s">
        <v>54</v>
      </c>
      <c r="T2084" s="1" t="s">
        <v>42</v>
      </c>
      <c r="U2084" s="1" t="s">
        <v>43</v>
      </c>
      <c r="V2084" s="1" t="s">
        <v>237</v>
      </c>
      <c r="W2084" s="1" t="s">
        <v>238</v>
      </c>
      <c r="X2084" s="1" t="s">
        <v>43</v>
      </c>
      <c r="Y2084" s="2" t="s">
        <v>43</v>
      </c>
      <c r="Z2084" s="1" t="s">
        <v>46</v>
      </c>
      <c r="AA2084" s="1" t="s">
        <v>189</v>
      </c>
    </row>
    <row r="2085" spans="1:27" x14ac:dyDescent="0.25">
      <c r="A2085" s="1" t="s">
        <v>2434</v>
      </c>
      <c r="B2085" s="1" t="s">
        <v>2435</v>
      </c>
      <c r="C2085" s="1" t="s">
        <v>139</v>
      </c>
      <c r="D2085" s="1" t="s">
        <v>140</v>
      </c>
      <c r="E2085" s="1" t="s">
        <v>30</v>
      </c>
      <c r="F2085" s="1" t="s">
        <v>95</v>
      </c>
      <c r="G2085" s="1" t="s">
        <v>6379</v>
      </c>
      <c r="H2085" s="1" t="s">
        <v>6380</v>
      </c>
      <c r="I2085" s="1" t="s">
        <v>7</v>
      </c>
      <c r="J2085" s="1" t="s">
        <v>6381</v>
      </c>
      <c r="K2085" s="1" t="s">
        <v>610</v>
      </c>
      <c r="L2085" s="1" t="s">
        <v>611</v>
      </c>
      <c r="M2085" s="1" t="s">
        <v>5928</v>
      </c>
      <c r="N2085" s="2">
        <v>23213400</v>
      </c>
      <c r="O2085" s="1" t="s">
        <v>108</v>
      </c>
      <c r="P2085" s="2">
        <v>1155000</v>
      </c>
      <c r="Q2085" s="1" t="s">
        <v>83</v>
      </c>
      <c r="R2085" s="1" t="s">
        <v>264</v>
      </c>
      <c r="S2085" s="1" t="s">
        <v>54</v>
      </c>
      <c r="T2085" s="1" t="s">
        <v>42</v>
      </c>
      <c r="U2085" s="1" t="s">
        <v>43</v>
      </c>
      <c r="V2085" s="1" t="s">
        <v>55</v>
      </c>
      <c r="W2085" s="1" t="s">
        <v>56</v>
      </c>
      <c r="X2085" s="1" t="s">
        <v>43</v>
      </c>
      <c r="Y2085" s="2" t="s">
        <v>43</v>
      </c>
      <c r="Z2085" s="1" t="s">
        <v>46</v>
      </c>
      <c r="AA2085" s="1" t="s">
        <v>95</v>
      </c>
    </row>
    <row r="2086" spans="1:27" x14ac:dyDescent="0.25">
      <c r="A2086" s="1" t="s">
        <v>2434</v>
      </c>
      <c r="B2086" s="1" t="s">
        <v>2435</v>
      </c>
      <c r="C2086" s="1" t="s">
        <v>139</v>
      </c>
      <c r="D2086" s="1" t="s">
        <v>140</v>
      </c>
      <c r="E2086" s="1" t="s">
        <v>30</v>
      </c>
      <c r="F2086" s="1" t="s">
        <v>95</v>
      </c>
      <c r="G2086" s="1" t="s">
        <v>6379</v>
      </c>
      <c r="H2086" s="1" t="s">
        <v>6382</v>
      </c>
      <c r="I2086" s="1" t="s">
        <v>7</v>
      </c>
      <c r="J2086" s="1" t="s">
        <v>6381</v>
      </c>
      <c r="K2086" s="1" t="s">
        <v>610</v>
      </c>
      <c r="L2086" s="1" t="s">
        <v>611</v>
      </c>
      <c r="M2086" s="1" t="s">
        <v>5928</v>
      </c>
      <c r="N2086" s="2">
        <v>23213400</v>
      </c>
      <c r="O2086" s="1" t="s">
        <v>108</v>
      </c>
      <c r="P2086" s="2">
        <v>4040400</v>
      </c>
      <c r="Q2086" s="1" t="s">
        <v>83</v>
      </c>
      <c r="R2086" s="1" t="s">
        <v>264</v>
      </c>
      <c r="S2086" s="1" t="s">
        <v>54</v>
      </c>
      <c r="T2086" s="1" t="s">
        <v>42</v>
      </c>
      <c r="U2086" s="1" t="s">
        <v>43</v>
      </c>
      <c r="V2086" s="1" t="s">
        <v>55</v>
      </c>
      <c r="W2086" s="1" t="s">
        <v>56</v>
      </c>
      <c r="X2086" s="1" t="s">
        <v>43</v>
      </c>
      <c r="Y2086" s="2" t="s">
        <v>43</v>
      </c>
      <c r="Z2086" s="1" t="s">
        <v>46</v>
      </c>
      <c r="AA2086" s="1" t="s">
        <v>95</v>
      </c>
    </row>
    <row r="2087" spans="1:27" x14ac:dyDescent="0.25">
      <c r="A2087" s="1" t="s">
        <v>2434</v>
      </c>
      <c r="B2087" s="1" t="s">
        <v>2435</v>
      </c>
      <c r="C2087" s="1" t="s">
        <v>139</v>
      </c>
      <c r="D2087" s="1" t="s">
        <v>140</v>
      </c>
      <c r="E2087" s="1" t="s">
        <v>30</v>
      </c>
      <c r="F2087" s="1" t="s">
        <v>95</v>
      </c>
      <c r="G2087" s="1" t="s">
        <v>6379</v>
      </c>
      <c r="H2087" s="1" t="s">
        <v>6383</v>
      </c>
      <c r="I2087" s="1" t="s">
        <v>7</v>
      </c>
      <c r="J2087" s="1" t="s">
        <v>6381</v>
      </c>
      <c r="K2087" s="1" t="s">
        <v>610</v>
      </c>
      <c r="L2087" s="1" t="s">
        <v>611</v>
      </c>
      <c r="M2087" s="1" t="s">
        <v>5928</v>
      </c>
      <c r="N2087" s="2">
        <v>23213400</v>
      </c>
      <c r="O2087" s="1" t="s">
        <v>108</v>
      </c>
      <c r="P2087" s="2">
        <v>18018000</v>
      </c>
      <c r="Q2087" s="1" t="s">
        <v>83</v>
      </c>
      <c r="R2087" s="1" t="s">
        <v>264</v>
      </c>
      <c r="S2087" s="1" t="s">
        <v>54</v>
      </c>
      <c r="T2087" s="1" t="s">
        <v>42</v>
      </c>
      <c r="U2087" s="1" t="s">
        <v>43</v>
      </c>
      <c r="V2087" s="1" t="s">
        <v>55</v>
      </c>
      <c r="W2087" s="1" t="s">
        <v>56</v>
      </c>
      <c r="X2087" s="1" t="s">
        <v>43</v>
      </c>
      <c r="Y2087" s="2" t="s">
        <v>43</v>
      </c>
      <c r="Z2087" s="1" t="s">
        <v>46</v>
      </c>
      <c r="AA2087" s="1" t="s">
        <v>95</v>
      </c>
    </row>
    <row r="2088" spans="1:27" x14ac:dyDescent="0.25">
      <c r="A2088" s="1" t="s">
        <v>2434</v>
      </c>
      <c r="B2088" s="1" t="s">
        <v>2435</v>
      </c>
      <c r="C2088" s="1" t="s">
        <v>139</v>
      </c>
      <c r="D2088" s="1" t="s">
        <v>140</v>
      </c>
      <c r="E2088" s="1" t="s">
        <v>30</v>
      </c>
      <c r="F2088" s="1" t="s">
        <v>95</v>
      </c>
      <c r="G2088" s="1" t="s">
        <v>6384</v>
      </c>
      <c r="H2088" s="1" t="s">
        <v>6385</v>
      </c>
      <c r="I2088" s="1" t="s">
        <v>7</v>
      </c>
      <c r="J2088" s="1" t="s">
        <v>6386</v>
      </c>
      <c r="K2088" s="1" t="s">
        <v>610</v>
      </c>
      <c r="L2088" s="1" t="s">
        <v>611</v>
      </c>
      <c r="M2088" s="1" t="s">
        <v>5928</v>
      </c>
      <c r="N2088" s="2">
        <v>5703900</v>
      </c>
      <c r="O2088" s="1" t="s">
        <v>38</v>
      </c>
      <c r="P2088" s="2">
        <v>5703900</v>
      </c>
      <c r="Q2088" s="1" t="s">
        <v>83</v>
      </c>
      <c r="R2088" s="1" t="s">
        <v>770</v>
      </c>
      <c r="S2088" s="1" t="s">
        <v>54</v>
      </c>
      <c r="T2088" s="1" t="s">
        <v>42</v>
      </c>
      <c r="U2088" s="1" t="s">
        <v>43</v>
      </c>
      <c r="V2088" s="1" t="s">
        <v>55</v>
      </c>
      <c r="W2088" s="1" t="s">
        <v>56</v>
      </c>
      <c r="X2088" s="1" t="s">
        <v>43</v>
      </c>
      <c r="Y2088" s="2" t="s">
        <v>43</v>
      </c>
      <c r="Z2088" s="1" t="s">
        <v>46</v>
      </c>
      <c r="AA2088" s="1" t="s">
        <v>95</v>
      </c>
    </row>
    <row r="2089" spans="1:27" x14ac:dyDescent="0.25">
      <c r="A2089" s="1" t="s">
        <v>6444</v>
      </c>
      <c r="B2089" s="1" t="s">
        <v>6445</v>
      </c>
      <c r="C2089" s="1" t="s">
        <v>139</v>
      </c>
      <c r="D2089" s="1" t="s">
        <v>140</v>
      </c>
      <c r="E2089" s="1" t="s">
        <v>30</v>
      </c>
      <c r="F2089" s="1" t="s">
        <v>149</v>
      </c>
      <c r="G2089" s="1" t="s">
        <v>6446</v>
      </c>
      <c r="H2089" s="1" t="s">
        <v>6447</v>
      </c>
      <c r="I2089" s="1" t="s">
        <v>7</v>
      </c>
      <c r="J2089" s="1" t="s">
        <v>6448</v>
      </c>
      <c r="K2089" s="1" t="s">
        <v>256</v>
      </c>
      <c r="L2089" s="1" t="s">
        <v>257</v>
      </c>
      <c r="M2089" s="1" t="s">
        <v>5928</v>
      </c>
      <c r="N2089" s="2">
        <v>63576</v>
      </c>
      <c r="O2089" s="1" t="s">
        <v>38</v>
      </c>
      <c r="P2089" s="2">
        <v>63576</v>
      </c>
      <c r="Q2089" s="1" t="s">
        <v>83</v>
      </c>
      <c r="R2089" s="1" t="s">
        <v>40</v>
      </c>
      <c r="S2089" s="1" t="s">
        <v>54</v>
      </c>
      <c r="T2089" s="1" t="s">
        <v>42</v>
      </c>
      <c r="U2089" s="1" t="s">
        <v>43</v>
      </c>
      <c r="V2089" s="1" t="s">
        <v>55</v>
      </c>
      <c r="W2089" s="1" t="s">
        <v>56</v>
      </c>
      <c r="X2089" s="1" t="s">
        <v>43</v>
      </c>
      <c r="Y2089" s="2" t="s">
        <v>43</v>
      </c>
      <c r="Z2089" s="1" t="s">
        <v>46</v>
      </c>
      <c r="AA2089" s="1" t="s">
        <v>273</v>
      </c>
    </row>
    <row r="2090" spans="1:27" x14ac:dyDescent="0.25">
      <c r="A2090" s="1" t="s">
        <v>3086</v>
      </c>
      <c r="B2090" s="1" t="s">
        <v>3087</v>
      </c>
      <c r="C2090" s="1" t="s">
        <v>139</v>
      </c>
      <c r="D2090" s="1" t="s">
        <v>140</v>
      </c>
      <c r="E2090" s="1" t="s">
        <v>30</v>
      </c>
      <c r="F2090" s="1" t="s">
        <v>289</v>
      </c>
      <c r="G2090" s="1" t="s">
        <v>3088</v>
      </c>
      <c r="H2090" s="1" t="s">
        <v>3089</v>
      </c>
      <c r="I2090" s="1" t="s">
        <v>7</v>
      </c>
      <c r="J2090" s="1" t="s">
        <v>3090</v>
      </c>
      <c r="K2090" s="1" t="s">
        <v>3053</v>
      </c>
      <c r="L2090" s="1" t="s">
        <v>3054</v>
      </c>
      <c r="M2090" s="1" t="s">
        <v>3055</v>
      </c>
      <c r="N2090" s="2">
        <v>9000</v>
      </c>
      <c r="O2090" s="1" t="s">
        <v>38</v>
      </c>
      <c r="P2090" s="2">
        <v>9000</v>
      </c>
      <c r="Q2090" s="1" t="s">
        <v>39</v>
      </c>
      <c r="R2090" s="1" t="s">
        <v>40</v>
      </c>
      <c r="S2090" s="1" t="s">
        <v>54</v>
      </c>
      <c r="T2090" s="1" t="s">
        <v>42</v>
      </c>
      <c r="U2090" s="1" t="s">
        <v>43</v>
      </c>
      <c r="V2090" s="1" t="s">
        <v>55</v>
      </c>
      <c r="W2090" s="1" t="s">
        <v>56</v>
      </c>
      <c r="X2090" s="1" t="s">
        <v>43</v>
      </c>
      <c r="Y2090" s="2" t="s">
        <v>43</v>
      </c>
      <c r="Z2090" s="1" t="s">
        <v>46</v>
      </c>
      <c r="AA2090" s="1" t="s">
        <v>252</v>
      </c>
    </row>
    <row r="2091" spans="1:27" x14ac:dyDescent="0.25">
      <c r="A2091" s="1" t="s">
        <v>3086</v>
      </c>
      <c r="B2091" s="1" t="s">
        <v>3087</v>
      </c>
      <c r="C2091" s="1" t="s">
        <v>139</v>
      </c>
      <c r="D2091" s="1" t="s">
        <v>140</v>
      </c>
      <c r="E2091" s="1" t="s">
        <v>30</v>
      </c>
      <c r="F2091" s="1" t="s">
        <v>183</v>
      </c>
      <c r="G2091" s="1" t="s">
        <v>4354</v>
      </c>
      <c r="H2091" s="1" t="s">
        <v>4355</v>
      </c>
      <c r="I2091" s="1" t="s">
        <v>7</v>
      </c>
      <c r="J2091" s="1" t="s">
        <v>4356</v>
      </c>
      <c r="K2091" s="1" t="s">
        <v>522</v>
      </c>
      <c r="L2091" s="1" t="s">
        <v>523</v>
      </c>
      <c r="M2091" s="1" t="s">
        <v>4296</v>
      </c>
      <c r="N2091" s="2">
        <v>12000</v>
      </c>
      <c r="O2091" s="1" t="s">
        <v>38</v>
      </c>
      <c r="P2091" s="2">
        <v>12000</v>
      </c>
      <c r="Q2091" s="1" t="s">
        <v>39</v>
      </c>
      <c r="R2091" s="1" t="s">
        <v>40</v>
      </c>
      <c r="S2091" s="1" t="s">
        <v>54</v>
      </c>
      <c r="T2091" s="1" t="s">
        <v>42</v>
      </c>
      <c r="U2091" s="1" t="s">
        <v>43</v>
      </c>
      <c r="V2091" s="1" t="s">
        <v>55</v>
      </c>
      <c r="W2091" s="1" t="s">
        <v>56</v>
      </c>
      <c r="X2091" s="1" t="s">
        <v>43</v>
      </c>
      <c r="Y2091" s="2" t="s">
        <v>43</v>
      </c>
      <c r="Z2091" s="1" t="s">
        <v>46</v>
      </c>
      <c r="AA2091" s="1" t="s">
        <v>183</v>
      </c>
    </row>
    <row r="2092" spans="1:27" x14ac:dyDescent="0.25">
      <c r="A2092" s="1" t="s">
        <v>529</v>
      </c>
      <c r="B2092" s="1" t="s">
        <v>530</v>
      </c>
      <c r="C2092" s="1" t="s">
        <v>531</v>
      </c>
      <c r="D2092" s="1" t="s">
        <v>6465</v>
      </c>
      <c r="E2092" s="1" t="s">
        <v>30</v>
      </c>
      <c r="F2092" s="1" t="s">
        <v>109</v>
      </c>
      <c r="G2092" s="1" t="s">
        <v>532</v>
      </c>
      <c r="H2092" s="1" t="s">
        <v>533</v>
      </c>
      <c r="I2092" s="1" t="s">
        <v>7</v>
      </c>
      <c r="J2092" s="1" t="s">
        <v>534</v>
      </c>
      <c r="K2092" s="1" t="s">
        <v>116</v>
      </c>
      <c r="L2092" s="1" t="s">
        <v>117</v>
      </c>
      <c r="M2092" s="1" t="s">
        <v>37</v>
      </c>
      <c r="N2092" s="2">
        <v>14400</v>
      </c>
      <c r="O2092" s="1" t="s">
        <v>38</v>
      </c>
      <c r="P2092" s="2">
        <v>14400</v>
      </c>
      <c r="Q2092" s="1" t="s">
        <v>165</v>
      </c>
      <c r="R2092" s="1" t="s">
        <v>40</v>
      </c>
      <c r="S2092" s="1" t="s">
        <v>54</v>
      </c>
      <c r="T2092" s="1" t="s">
        <v>42</v>
      </c>
      <c r="U2092" s="1" t="s">
        <v>43</v>
      </c>
      <c r="V2092" s="1" t="s">
        <v>55</v>
      </c>
      <c r="W2092" s="1" t="s">
        <v>56</v>
      </c>
      <c r="X2092" s="1" t="s">
        <v>43</v>
      </c>
      <c r="Y2092" s="2" t="s">
        <v>43</v>
      </c>
      <c r="Z2092" s="1" t="s">
        <v>46</v>
      </c>
      <c r="AA2092" s="1" t="s">
        <v>76</v>
      </c>
    </row>
    <row r="2093" spans="1:27" x14ac:dyDescent="0.25">
      <c r="A2093" s="1" t="s">
        <v>529</v>
      </c>
      <c r="B2093" s="1" t="s">
        <v>530</v>
      </c>
      <c r="C2093" s="1" t="s">
        <v>531</v>
      </c>
      <c r="D2093" s="1" t="s">
        <v>6465</v>
      </c>
      <c r="E2093" s="1" t="s">
        <v>30</v>
      </c>
      <c r="F2093" s="1" t="s">
        <v>76</v>
      </c>
      <c r="G2093" s="1" t="s">
        <v>535</v>
      </c>
      <c r="H2093" s="1" t="s">
        <v>536</v>
      </c>
      <c r="I2093" s="1" t="s">
        <v>7</v>
      </c>
      <c r="J2093" s="1" t="s">
        <v>537</v>
      </c>
      <c r="K2093" s="1" t="s">
        <v>135</v>
      </c>
      <c r="L2093" s="1" t="s">
        <v>136</v>
      </c>
      <c r="M2093" s="1" t="s">
        <v>37</v>
      </c>
      <c r="N2093" s="2">
        <v>429597</v>
      </c>
      <c r="O2093" s="1" t="s">
        <v>38</v>
      </c>
      <c r="P2093" s="2">
        <v>429597</v>
      </c>
      <c r="Q2093" s="1" t="s">
        <v>83</v>
      </c>
      <c r="R2093" s="1" t="s">
        <v>40</v>
      </c>
      <c r="S2093" s="1" t="s">
        <v>54</v>
      </c>
      <c r="T2093" s="1" t="s">
        <v>42</v>
      </c>
      <c r="U2093" s="1" t="s">
        <v>43</v>
      </c>
      <c r="V2093" s="1" t="s">
        <v>55</v>
      </c>
      <c r="W2093" s="1" t="s">
        <v>56</v>
      </c>
      <c r="X2093" s="1" t="s">
        <v>43</v>
      </c>
      <c r="Y2093" s="2" t="s">
        <v>43</v>
      </c>
      <c r="Z2093" s="1" t="s">
        <v>46</v>
      </c>
      <c r="AA2093" s="1" t="s">
        <v>265</v>
      </c>
    </row>
    <row r="2094" spans="1:27" x14ac:dyDescent="0.25">
      <c r="A2094" s="1" t="s">
        <v>529</v>
      </c>
      <c r="B2094" s="1" t="s">
        <v>530</v>
      </c>
      <c r="C2094" s="1" t="s">
        <v>531</v>
      </c>
      <c r="D2094" s="1" t="s">
        <v>6465</v>
      </c>
      <c r="E2094" s="1" t="s">
        <v>30</v>
      </c>
      <c r="F2094" s="1" t="s">
        <v>109</v>
      </c>
      <c r="G2094" s="1" t="s">
        <v>3094</v>
      </c>
      <c r="H2094" s="1" t="s">
        <v>3095</v>
      </c>
      <c r="I2094" s="1" t="s">
        <v>7</v>
      </c>
      <c r="J2094" s="1" t="s">
        <v>3096</v>
      </c>
      <c r="K2094" s="1" t="s">
        <v>3097</v>
      </c>
      <c r="L2094" s="1" t="s">
        <v>3055</v>
      </c>
      <c r="M2094" s="1" t="s">
        <v>3055</v>
      </c>
      <c r="N2094" s="2">
        <v>140000</v>
      </c>
      <c r="O2094" s="1" t="s">
        <v>38</v>
      </c>
      <c r="P2094" s="2">
        <v>140000</v>
      </c>
      <c r="Q2094" s="1" t="s">
        <v>165</v>
      </c>
      <c r="R2094" s="1" t="s">
        <v>40</v>
      </c>
      <c r="S2094" s="1" t="s">
        <v>54</v>
      </c>
      <c r="T2094" s="1" t="s">
        <v>42</v>
      </c>
      <c r="U2094" s="1" t="s">
        <v>43</v>
      </c>
      <c r="V2094" s="1" t="s">
        <v>55</v>
      </c>
      <c r="W2094" s="1" t="s">
        <v>56</v>
      </c>
      <c r="X2094" s="1" t="s">
        <v>43</v>
      </c>
      <c r="Y2094" s="2" t="s">
        <v>43</v>
      </c>
      <c r="Z2094" s="1" t="s">
        <v>46</v>
      </c>
      <c r="AA2094" s="1" t="s">
        <v>131</v>
      </c>
    </row>
    <row r="2095" spans="1:27" x14ac:dyDescent="0.25">
      <c r="A2095" s="1" t="s">
        <v>529</v>
      </c>
      <c r="B2095" s="1" t="s">
        <v>530</v>
      </c>
      <c r="C2095" s="1" t="s">
        <v>531</v>
      </c>
      <c r="D2095" s="1" t="s">
        <v>6465</v>
      </c>
      <c r="E2095" s="1" t="s">
        <v>30</v>
      </c>
      <c r="F2095" s="1" t="s">
        <v>145</v>
      </c>
      <c r="G2095" s="1" t="s">
        <v>3530</v>
      </c>
      <c r="H2095" s="1" t="s">
        <v>3531</v>
      </c>
      <c r="I2095" s="1" t="s">
        <v>7</v>
      </c>
      <c r="J2095" s="1" t="s">
        <v>3532</v>
      </c>
      <c r="K2095" s="1" t="s">
        <v>3406</v>
      </c>
      <c r="L2095" s="1" t="s">
        <v>3407</v>
      </c>
      <c r="M2095" s="1" t="s">
        <v>3402</v>
      </c>
      <c r="N2095" s="2">
        <v>116000</v>
      </c>
      <c r="O2095" s="1" t="s">
        <v>38</v>
      </c>
      <c r="P2095" s="2">
        <v>116000</v>
      </c>
      <c r="Q2095" s="1" t="s">
        <v>165</v>
      </c>
      <c r="R2095" s="1" t="s">
        <v>40</v>
      </c>
      <c r="S2095" s="1" t="s">
        <v>54</v>
      </c>
      <c r="T2095" s="1" t="s">
        <v>42</v>
      </c>
      <c r="U2095" s="1" t="s">
        <v>43</v>
      </c>
      <c r="V2095" s="1" t="s">
        <v>55</v>
      </c>
      <c r="W2095" s="1" t="s">
        <v>56</v>
      </c>
      <c r="X2095" s="1" t="s">
        <v>43</v>
      </c>
      <c r="Y2095" s="2" t="s">
        <v>43</v>
      </c>
      <c r="Z2095" s="1" t="s">
        <v>46</v>
      </c>
      <c r="AA2095" s="1" t="s">
        <v>57</v>
      </c>
    </row>
    <row r="2096" spans="1:27" x14ac:dyDescent="0.25">
      <c r="A2096" s="1" t="s">
        <v>529</v>
      </c>
      <c r="B2096" s="1" t="s">
        <v>530</v>
      </c>
      <c r="C2096" s="1" t="s">
        <v>531</v>
      </c>
      <c r="D2096" s="1" t="s">
        <v>6465</v>
      </c>
      <c r="E2096" s="1" t="s">
        <v>30</v>
      </c>
      <c r="F2096" s="1" t="s">
        <v>76</v>
      </c>
      <c r="G2096" s="1" t="s">
        <v>3533</v>
      </c>
      <c r="H2096" s="1" t="s">
        <v>3534</v>
      </c>
      <c r="I2096" s="1" t="s">
        <v>7</v>
      </c>
      <c r="J2096" s="1" t="s">
        <v>3535</v>
      </c>
      <c r="K2096" s="1" t="s">
        <v>135</v>
      </c>
      <c r="L2096" s="1" t="s">
        <v>136</v>
      </c>
      <c r="M2096" s="1" t="s">
        <v>3402</v>
      </c>
      <c r="N2096" s="2">
        <v>41000</v>
      </c>
      <c r="O2096" s="1" t="s">
        <v>38</v>
      </c>
      <c r="P2096" s="2">
        <v>41000</v>
      </c>
      <c r="Q2096" s="1" t="s">
        <v>165</v>
      </c>
      <c r="R2096" s="1" t="s">
        <v>40</v>
      </c>
      <c r="S2096" s="1" t="s">
        <v>54</v>
      </c>
      <c r="T2096" s="1" t="s">
        <v>42</v>
      </c>
      <c r="U2096" s="1" t="s">
        <v>43</v>
      </c>
      <c r="V2096" s="1" t="s">
        <v>55</v>
      </c>
      <c r="W2096" s="1" t="s">
        <v>56</v>
      </c>
      <c r="X2096" s="1" t="s">
        <v>43</v>
      </c>
      <c r="Y2096" s="2" t="s">
        <v>43</v>
      </c>
      <c r="Z2096" s="1" t="s">
        <v>46</v>
      </c>
      <c r="AA2096" s="1" t="s">
        <v>76</v>
      </c>
    </row>
    <row r="2097" spans="1:27" x14ac:dyDescent="0.25">
      <c r="A2097" s="1" t="s">
        <v>529</v>
      </c>
      <c r="B2097" s="1" t="s">
        <v>530</v>
      </c>
      <c r="C2097" s="1" t="s">
        <v>531</v>
      </c>
      <c r="D2097" s="1" t="s">
        <v>6465</v>
      </c>
      <c r="E2097" s="1" t="s">
        <v>30</v>
      </c>
      <c r="F2097" s="1" t="s">
        <v>183</v>
      </c>
      <c r="G2097" s="1" t="s">
        <v>3536</v>
      </c>
      <c r="H2097" s="1" t="s">
        <v>3537</v>
      </c>
      <c r="I2097" s="1" t="s">
        <v>7</v>
      </c>
      <c r="J2097" s="1" t="s">
        <v>3538</v>
      </c>
      <c r="K2097" s="1" t="s">
        <v>3523</v>
      </c>
      <c r="L2097" s="1" t="s">
        <v>3524</v>
      </c>
      <c r="M2097" s="1" t="s">
        <v>3402</v>
      </c>
      <c r="N2097" s="2">
        <v>66000</v>
      </c>
      <c r="O2097" s="1" t="s">
        <v>38</v>
      </c>
      <c r="P2097" s="2">
        <v>66000</v>
      </c>
      <c r="Q2097" s="1" t="s">
        <v>165</v>
      </c>
      <c r="R2097" s="1" t="s">
        <v>40</v>
      </c>
      <c r="S2097" s="1" t="s">
        <v>54</v>
      </c>
      <c r="T2097" s="1" t="s">
        <v>42</v>
      </c>
      <c r="U2097" s="1" t="s">
        <v>43</v>
      </c>
      <c r="V2097" s="1" t="s">
        <v>55</v>
      </c>
      <c r="W2097" s="1" t="s">
        <v>56</v>
      </c>
      <c r="X2097" s="1" t="s">
        <v>43</v>
      </c>
      <c r="Y2097" s="2" t="s">
        <v>43</v>
      </c>
      <c r="Z2097" s="1" t="s">
        <v>46</v>
      </c>
      <c r="AA2097" s="1" t="s">
        <v>183</v>
      </c>
    </row>
    <row r="2098" spans="1:27" x14ac:dyDescent="0.25">
      <c r="A2098" s="1" t="s">
        <v>529</v>
      </c>
      <c r="B2098" s="1" t="s">
        <v>530</v>
      </c>
      <c r="C2098" s="1" t="s">
        <v>531</v>
      </c>
      <c r="D2098" s="1" t="s">
        <v>6465</v>
      </c>
      <c r="E2098" s="1" t="s">
        <v>30</v>
      </c>
      <c r="F2098" s="1" t="s">
        <v>183</v>
      </c>
      <c r="G2098" s="1" t="s">
        <v>4369</v>
      </c>
      <c r="H2098" s="1" t="s">
        <v>4370</v>
      </c>
      <c r="I2098" s="1" t="s">
        <v>7</v>
      </c>
      <c r="J2098" s="1" t="s">
        <v>4371</v>
      </c>
      <c r="K2098" s="1" t="s">
        <v>135</v>
      </c>
      <c r="L2098" s="1" t="s">
        <v>136</v>
      </c>
      <c r="M2098" s="1" t="s">
        <v>4296</v>
      </c>
      <c r="N2098" s="2">
        <v>8200000</v>
      </c>
      <c r="O2098" s="1" t="s">
        <v>38</v>
      </c>
      <c r="P2098" s="2">
        <v>8200000</v>
      </c>
      <c r="Q2098" s="1" t="s">
        <v>83</v>
      </c>
      <c r="R2098" s="1" t="s">
        <v>40</v>
      </c>
      <c r="S2098" s="1" t="s">
        <v>54</v>
      </c>
      <c r="T2098" s="1" t="s">
        <v>42</v>
      </c>
      <c r="U2098" s="1" t="s">
        <v>43</v>
      </c>
      <c r="V2098" s="1" t="s">
        <v>55</v>
      </c>
      <c r="W2098" s="1" t="s">
        <v>56</v>
      </c>
      <c r="X2098" s="1" t="s">
        <v>43</v>
      </c>
      <c r="Y2098" s="2" t="s">
        <v>43</v>
      </c>
      <c r="Z2098" s="1" t="s">
        <v>46</v>
      </c>
      <c r="AA2098" s="1" t="s">
        <v>183</v>
      </c>
    </row>
    <row r="2099" spans="1:27" x14ac:dyDescent="0.25">
      <c r="A2099" s="1" t="s">
        <v>529</v>
      </c>
      <c r="B2099" s="1" t="s">
        <v>530</v>
      </c>
      <c r="C2099" s="1" t="s">
        <v>531</v>
      </c>
      <c r="D2099" s="1" t="s">
        <v>6465</v>
      </c>
      <c r="E2099" s="1" t="s">
        <v>30</v>
      </c>
      <c r="F2099" s="1" t="s">
        <v>183</v>
      </c>
      <c r="G2099" s="1" t="s">
        <v>4372</v>
      </c>
      <c r="H2099" s="1" t="s">
        <v>4373</v>
      </c>
      <c r="I2099" s="1" t="s">
        <v>7</v>
      </c>
      <c r="J2099" s="1" t="s">
        <v>4374</v>
      </c>
      <c r="K2099" s="1" t="s">
        <v>135</v>
      </c>
      <c r="L2099" s="1" t="s">
        <v>136</v>
      </c>
      <c r="M2099" s="1" t="s">
        <v>4296</v>
      </c>
      <c r="N2099" s="2">
        <v>1800000</v>
      </c>
      <c r="O2099" s="1" t="s">
        <v>38</v>
      </c>
      <c r="P2099" s="2">
        <v>1800000</v>
      </c>
      <c r="Q2099" s="1" t="s">
        <v>83</v>
      </c>
      <c r="R2099" s="1" t="s">
        <v>40</v>
      </c>
      <c r="S2099" s="1" t="s">
        <v>54</v>
      </c>
      <c r="T2099" s="1" t="s">
        <v>42</v>
      </c>
      <c r="U2099" s="1" t="s">
        <v>43</v>
      </c>
      <c r="V2099" s="1" t="s">
        <v>55</v>
      </c>
      <c r="W2099" s="1" t="s">
        <v>56</v>
      </c>
      <c r="X2099" s="1" t="s">
        <v>43</v>
      </c>
      <c r="Y2099" s="2" t="s">
        <v>43</v>
      </c>
      <c r="Z2099" s="1" t="s">
        <v>46</v>
      </c>
      <c r="AA2099" s="1" t="s">
        <v>183</v>
      </c>
    </row>
    <row r="2100" spans="1:27" x14ac:dyDescent="0.25">
      <c r="A2100" s="1" t="s">
        <v>529</v>
      </c>
      <c r="B2100" s="1" t="s">
        <v>530</v>
      </c>
      <c r="C2100" s="1" t="s">
        <v>531</v>
      </c>
      <c r="D2100" s="1" t="s">
        <v>6465</v>
      </c>
      <c r="E2100" s="1" t="s">
        <v>30</v>
      </c>
      <c r="F2100" s="1" t="s">
        <v>57</v>
      </c>
      <c r="G2100" s="1" t="s">
        <v>5244</v>
      </c>
      <c r="H2100" s="1" t="s">
        <v>5245</v>
      </c>
      <c r="I2100" s="1" t="s">
        <v>7</v>
      </c>
      <c r="J2100" s="1" t="s">
        <v>5246</v>
      </c>
      <c r="K2100" s="1" t="s">
        <v>135</v>
      </c>
      <c r="L2100" s="1" t="s">
        <v>136</v>
      </c>
      <c r="M2100" s="1" t="s">
        <v>5053</v>
      </c>
      <c r="N2100" s="2">
        <v>126806.39999999999</v>
      </c>
      <c r="O2100" s="1" t="s">
        <v>38</v>
      </c>
      <c r="P2100" s="2">
        <v>126806.39999999999</v>
      </c>
      <c r="Q2100" s="1" t="s">
        <v>165</v>
      </c>
      <c r="R2100" s="1" t="s">
        <v>40</v>
      </c>
      <c r="S2100" s="1" t="s">
        <v>54</v>
      </c>
      <c r="T2100" s="1" t="s">
        <v>42</v>
      </c>
      <c r="U2100" s="1" t="s">
        <v>43</v>
      </c>
      <c r="V2100" s="1" t="s">
        <v>55</v>
      </c>
      <c r="W2100" s="1" t="s">
        <v>56</v>
      </c>
      <c r="X2100" s="1" t="s">
        <v>43</v>
      </c>
      <c r="Y2100" s="2" t="s">
        <v>43</v>
      </c>
      <c r="Z2100" s="1" t="s">
        <v>46</v>
      </c>
      <c r="AA2100" s="1" t="s">
        <v>57</v>
      </c>
    </row>
    <row r="2101" spans="1:27" x14ac:dyDescent="0.25">
      <c r="A2101" s="1" t="s">
        <v>529</v>
      </c>
      <c r="B2101" s="1" t="s">
        <v>530</v>
      </c>
      <c r="C2101" s="1" t="s">
        <v>531</v>
      </c>
      <c r="D2101" s="1" t="s">
        <v>6465</v>
      </c>
      <c r="E2101" s="1" t="s">
        <v>30</v>
      </c>
      <c r="F2101" s="1" t="s">
        <v>47</v>
      </c>
      <c r="G2101" s="1" t="s">
        <v>5247</v>
      </c>
      <c r="H2101" s="1" t="s">
        <v>5248</v>
      </c>
      <c r="I2101" s="1" t="s">
        <v>7</v>
      </c>
      <c r="J2101" s="1" t="s">
        <v>5249</v>
      </c>
      <c r="K2101" s="1" t="s">
        <v>135</v>
      </c>
      <c r="L2101" s="1" t="s">
        <v>136</v>
      </c>
      <c r="M2101" s="1" t="s">
        <v>5053</v>
      </c>
      <c r="N2101" s="2">
        <v>180000</v>
      </c>
      <c r="O2101" s="1" t="s">
        <v>38</v>
      </c>
      <c r="P2101" s="2">
        <v>180000</v>
      </c>
      <c r="Q2101" s="1" t="s">
        <v>165</v>
      </c>
      <c r="R2101" s="1" t="s">
        <v>40</v>
      </c>
      <c r="S2101" s="1" t="s">
        <v>54</v>
      </c>
      <c r="T2101" s="1" t="s">
        <v>42</v>
      </c>
      <c r="U2101" s="1" t="s">
        <v>43</v>
      </c>
      <c r="V2101" s="1" t="s">
        <v>55</v>
      </c>
      <c r="W2101" s="1" t="s">
        <v>56</v>
      </c>
      <c r="X2101" s="1" t="s">
        <v>43</v>
      </c>
      <c r="Y2101" s="2" t="s">
        <v>43</v>
      </c>
      <c r="Z2101" s="1" t="s">
        <v>46</v>
      </c>
      <c r="AA2101" s="1" t="s">
        <v>47</v>
      </c>
    </row>
    <row r="2102" spans="1:27" x14ac:dyDescent="0.25">
      <c r="A2102" s="1" t="s">
        <v>529</v>
      </c>
      <c r="B2102" s="1" t="s">
        <v>530</v>
      </c>
      <c r="C2102" s="1" t="s">
        <v>531</v>
      </c>
      <c r="D2102" s="1" t="s">
        <v>6465</v>
      </c>
      <c r="E2102" s="1" t="s">
        <v>30</v>
      </c>
      <c r="F2102" s="1" t="s">
        <v>273</v>
      </c>
      <c r="G2102" s="1" t="s">
        <v>5250</v>
      </c>
      <c r="H2102" s="1" t="s">
        <v>5251</v>
      </c>
      <c r="I2102" s="1" t="s">
        <v>7</v>
      </c>
      <c r="J2102" s="1" t="s">
        <v>5252</v>
      </c>
      <c r="K2102" s="1" t="s">
        <v>135</v>
      </c>
      <c r="L2102" s="1" t="s">
        <v>136</v>
      </c>
      <c r="M2102" s="1" t="s">
        <v>5053</v>
      </c>
      <c r="N2102" s="2">
        <v>120000</v>
      </c>
      <c r="O2102" s="1" t="s">
        <v>38</v>
      </c>
      <c r="P2102" s="2">
        <v>120000</v>
      </c>
      <c r="Q2102" s="1" t="s">
        <v>165</v>
      </c>
      <c r="R2102" s="1" t="s">
        <v>40</v>
      </c>
      <c r="S2102" s="1" t="s">
        <v>54</v>
      </c>
      <c r="T2102" s="1" t="s">
        <v>42</v>
      </c>
      <c r="U2102" s="1" t="s">
        <v>43</v>
      </c>
      <c r="V2102" s="1" t="s">
        <v>55</v>
      </c>
      <c r="W2102" s="1" t="s">
        <v>56</v>
      </c>
      <c r="X2102" s="1" t="s">
        <v>43</v>
      </c>
      <c r="Y2102" s="2" t="s">
        <v>43</v>
      </c>
      <c r="Z2102" s="1" t="s">
        <v>46</v>
      </c>
      <c r="AA2102" s="1" t="s">
        <v>273</v>
      </c>
    </row>
    <row r="2103" spans="1:27" x14ac:dyDescent="0.25">
      <c r="A2103" s="1" t="s">
        <v>529</v>
      </c>
      <c r="B2103" s="1" t="s">
        <v>530</v>
      </c>
      <c r="C2103" s="1" t="s">
        <v>531</v>
      </c>
      <c r="D2103" s="1" t="s">
        <v>6465</v>
      </c>
      <c r="E2103" s="1" t="s">
        <v>30</v>
      </c>
      <c r="F2103" s="1" t="s">
        <v>273</v>
      </c>
      <c r="G2103" s="1" t="s">
        <v>5253</v>
      </c>
      <c r="H2103" s="1" t="s">
        <v>5254</v>
      </c>
      <c r="I2103" s="1" t="s">
        <v>7</v>
      </c>
      <c r="J2103" s="1" t="s">
        <v>5255</v>
      </c>
      <c r="K2103" s="1" t="s">
        <v>135</v>
      </c>
      <c r="L2103" s="1" t="s">
        <v>136</v>
      </c>
      <c r="M2103" s="1" t="s">
        <v>5053</v>
      </c>
      <c r="N2103" s="2">
        <v>120000</v>
      </c>
      <c r="O2103" s="1" t="s">
        <v>38</v>
      </c>
      <c r="P2103" s="2">
        <v>120000</v>
      </c>
      <c r="Q2103" s="1" t="s">
        <v>165</v>
      </c>
      <c r="R2103" s="1" t="s">
        <v>40</v>
      </c>
      <c r="S2103" s="1" t="s">
        <v>54</v>
      </c>
      <c r="T2103" s="1" t="s">
        <v>42</v>
      </c>
      <c r="U2103" s="1" t="s">
        <v>43</v>
      </c>
      <c r="V2103" s="1" t="s">
        <v>55</v>
      </c>
      <c r="W2103" s="1" t="s">
        <v>56</v>
      </c>
      <c r="X2103" s="1" t="s">
        <v>43</v>
      </c>
      <c r="Y2103" s="2" t="s">
        <v>43</v>
      </c>
      <c r="Z2103" s="1" t="s">
        <v>46</v>
      </c>
      <c r="AA2103" s="1" t="s">
        <v>109</v>
      </c>
    </row>
    <row r="2104" spans="1:27" x14ac:dyDescent="0.25">
      <c r="A2104" s="1" t="s">
        <v>529</v>
      </c>
      <c r="B2104" s="1" t="s">
        <v>530</v>
      </c>
      <c r="C2104" s="1" t="s">
        <v>531</v>
      </c>
      <c r="D2104" s="1" t="s">
        <v>6465</v>
      </c>
      <c r="E2104" s="1" t="s">
        <v>30</v>
      </c>
      <c r="F2104" s="1" t="s">
        <v>76</v>
      </c>
      <c r="G2104" s="1" t="s">
        <v>5256</v>
      </c>
      <c r="H2104" s="1" t="s">
        <v>5257</v>
      </c>
      <c r="I2104" s="1" t="s">
        <v>7</v>
      </c>
      <c r="J2104" s="1" t="s">
        <v>5258</v>
      </c>
      <c r="K2104" s="1" t="s">
        <v>2833</v>
      </c>
      <c r="L2104" s="1" t="s">
        <v>2834</v>
      </c>
      <c r="M2104" s="1" t="s">
        <v>5053</v>
      </c>
      <c r="N2104" s="2">
        <v>213000</v>
      </c>
      <c r="O2104" s="1" t="s">
        <v>38</v>
      </c>
      <c r="P2104" s="2">
        <v>213000</v>
      </c>
      <c r="Q2104" s="1" t="s">
        <v>165</v>
      </c>
      <c r="R2104" s="1" t="s">
        <v>40</v>
      </c>
      <c r="S2104" s="1" t="s">
        <v>54</v>
      </c>
      <c r="T2104" s="1" t="s">
        <v>42</v>
      </c>
      <c r="U2104" s="1" t="s">
        <v>43</v>
      </c>
      <c r="V2104" s="1" t="s">
        <v>55</v>
      </c>
      <c r="W2104" s="1" t="s">
        <v>56</v>
      </c>
      <c r="X2104" s="1" t="s">
        <v>43</v>
      </c>
      <c r="Y2104" s="2" t="s">
        <v>43</v>
      </c>
      <c r="Z2104" s="1" t="s">
        <v>46</v>
      </c>
      <c r="AA2104" s="1" t="s">
        <v>289</v>
      </c>
    </row>
    <row r="2105" spans="1:27" x14ac:dyDescent="0.25">
      <c r="A2105" s="1" t="s">
        <v>3062</v>
      </c>
      <c r="B2105" s="1" t="s">
        <v>3063</v>
      </c>
      <c r="C2105" s="1" t="s">
        <v>531</v>
      </c>
      <c r="D2105" s="1" t="s">
        <v>6465</v>
      </c>
      <c r="E2105" s="1" t="s">
        <v>30</v>
      </c>
      <c r="F2105" s="1" t="s">
        <v>31</v>
      </c>
      <c r="G2105" s="1" t="s">
        <v>3064</v>
      </c>
      <c r="H2105" s="1" t="s">
        <v>3065</v>
      </c>
      <c r="I2105" s="1" t="s">
        <v>7</v>
      </c>
      <c r="J2105" s="1" t="s">
        <v>3066</v>
      </c>
      <c r="K2105" s="1" t="s">
        <v>3067</v>
      </c>
      <c r="L2105" s="1" t="s">
        <v>3068</v>
      </c>
      <c r="M2105" s="1" t="s">
        <v>3055</v>
      </c>
      <c r="N2105" s="2">
        <v>102880.8</v>
      </c>
      <c r="O2105" s="1" t="s">
        <v>38</v>
      </c>
      <c r="P2105" s="2">
        <v>102880.8</v>
      </c>
      <c r="Q2105" s="1" t="s">
        <v>3031</v>
      </c>
      <c r="R2105" s="1" t="s">
        <v>40</v>
      </c>
      <c r="S2105" s="1" t="s">
        <v>54</v>
      </c>
      <c r="T2105" s="1" t="s">
        <v>42</v>
      </c>
      <c r="U2105" s="1" t="s">
        <v>43</v>
      </c>
      <c r="V2105" s="1" t="s">
        <v>55</v>
      </c>
      <c r="W2105" s="1" t="s">
        <v>56</v>
      </c>
      <c r="X2105" s="1" t="s">
        <v>43</v>
      </c>
      <c r="Y2105" s="2" t="s">
        <v>43</v>
      </c>
      <c r="Z2105" s="1" t="s">
        <v>46</v>
      </c>
      <c r="AA2105" s="1" t="s">
        <v>31</v>
      </c>
    </row>
    <row r="2106" spans="1:27" x14ac:dyDescent="0.25">
      <c r="A2106" s="1" t="s">
        <v>3062</v>
      </c>
      <c r="B2106" s="1" t="s">
        <v>3063</v>
      </c>
      <c r="C2106" s="1" t="s">
        <v>531</v>
      </c>
      <c r="D2106" s="1" t="s">
        <v>6465</v>
      </c>
      <c r="E2106" s="1" t="s">
        <v>30</v>
      </c>
      <c r="F2106" s="1" t="s">
        <v>48</v>
      </c>
      <c r="G2106" s="1" t="s">
        <v>3069</v>
      </c>
      <c r="H2106" s="1" t="s">
        <v>3070</v>
      </c>
      <c r="I2106" s="1" t="s">
        <v>7</v>
      </c>
      <c r="J2106" s="1" t="s">
        <v>3071</v>
      </c>
      <c r="K2106" s="1" t="s">
        <v>3067</v>
      </c>
      <c r="L2106" s="1" t="s">
        <v>3068</v>
      </c>
      <c r="M2106" s="1" t="s">
        <v>3055</v>
      </c>
      <c r="N2106" s="2">
        <v>52034.400000000001</v>
      </c>
      <c r="O2106" s="1" t="s">
        <v>38</v>
      </c>
      <c r="P2106" s="2">
        <v>52034.400000000001</v>
      </c>
      <c r="Q2106" s="1" t="s">
        <v>3031</v>
      </c>
      <c r="R2106" s="1" t="s">
        <v>40</v>
      </c>
      <c r="S2106" s="1" t="s">
        <v>54</v>
      </c>
      <c r="T2106" s="1" t="s">
        <v>42</v>
      </c>
      <c r="U2106" s="1" t="s">
        <v>43</v>
      </c>
      <c r="V2106" s="1" t="s">
        <v>55</v>
      </c>
      <c r="W2106" s="1" t="s">
        <v>56</v>
      </c>
      <c r="X2106" s="1" t="s">
        <v>43</v>
      </c>
      <c r="Y2106" s="2" t="s">
        <v>43</v>
      </c>
      <c r="Z2106" s="1" t="s">
        <v>46</v>
      </c>
      <c r="AA2106" s="1" t="s">
        <v>48</v>
      </c>
    </row>
    <row r="2107" spans="1:27" x14ac:dyDescent="0.25">
      <c r="A2107" s="1" t="s">
        <v>3062</v>
      </c>
      <c r="B2107" s="1" t="s">
        <v>3063</v>
      </c>
      <c r="C2107" s="1" t="s">
        <v>531</v>
      </c>
      <c r="D2107" s="1" t="s">
        <v>6465</v>
      </c>
      <c r="E2107" s="1" t="s">
        <v>30</v>
      </c>
      <c r="F2107" s="1" t="s">
        <v>131</v>
      </c>
      <c r="G2107" s="1" t="s">
        <v>3403</v>
      </c>
      <c r="H2107" s="1" t="s">
        <v>3404</v>
      </c>
      <c r="I2107" s="1" t="s">
        <v>7</v>
      </c>
      <c r="J2107" s="1" t="s">
        <v>3405</v>
      </c>
      <c r="K2107" s="1" t="s">
        <v>3406</v>
      </c>
      <c r="L2107" s="1" t="s">
        <v>3407</v>
      </c>
      <c r="M2107" s="1" t="s">
        <v>3402</v>
      </c>
      <c r="N2107" s="2">
        <v>102532.5</v>
      </c>
      <c r="O2107" s="1" t="s">
        <v>38</v>
      </c>
      <c r="P2107" s="2">
        <v>102532.5</v>
      </c>
      <c r="Q2107" s="1" t="s">
        <v>39</v>
      </c>
      <c r="R2107" s="1" t="s">
        <v>40</v>
      </c>
      <c r="S2107" s="1" t="s">
        <v>54</v>
      </c>
      <c r="T2107" s="1" t="s">
        <v>42</v>
      </c>
      <c r="U2107" s="1" t="s">
        <v>43</v>
      </c>
      <c r="V2107" s="1" t="s">
        <v>55</v>
      </c>
      <c r="W2107" s="1" t="s">
        <v>56</v>
      </c>
      <c r="X2107" s="1" t="s">
        <v>43</v>
      </c>
      <c r="Y2107" s="2" t="s">
        <v>43</v>
      </c>
      <c r="Z2107" s="1" t="s">
        <v>46</v>
      </c>
      <c r="AA2107" s="1" t="s">
        <v>131</v>
      </c>
    </row>
    <row r="2108" spans="1:27" x14ac:dyDescent="0.25">
      <c r="A2108" s="1" t="s">
        <v>3062</v>
      </c>
      <c r="B2108" s="1" t="s">
        <v>3063</v>
      </c>
      <c r="C2108" s="1" t="s">
        <v>531</v>
      </c>
      <c r="D2108" s="1" t="s">
        <v>6465</v>
      </c>
      <c r="E2108" s="1" t="s">
        <v>30</v>
      </c>
      <c r="F2108" s="1" t="s">
        <v>131</v>
      </c>
      <c r="G2108" s="1" t="s">
        <v>3408</v>
      </c>
      <c r="H2108" s="1" t="s">
        <v>3409</v>
      </c>
      <c r="I2108" s="1" t="s">
        <v>7</v>
      </c>
      <c r="J2108" s="1" t="s">
        <v>3410</v>
      </c>
      <c r="K2108" s="1" t="s">
        <v>3406</v>
      </c>
      <c r="L2108" s="1" t="s">
        <v>3407</v>
      </c>
      <c r="M2108" s="1" t="s">
        <v>3402</v>
      </c>
      <c r="N2108" s="2">
        <v>84500</v>
      </c>
      <c r="O2108" s="1" t="s">
        <v>38</v>
      </c>
      <c r="P2108" s="2">
        <v>84500</v>
      </c>
      <c r="Q2108" s="1" t="s">
        <v>39</v>
      </c>
      <c r="R2108" s="1" t="s">
        <v>40</v>
      </c>
      <c r="S2108" s="1" t="s">
        <v>54</v>
      </c>
      <c r="T2108" s="1" t="s">
        <v>42</v>
      </c>
      <c r="U2108" s="1" t="s">
        <v>43</v>
      </c>
      <c r="V2108" s="1" t="s">
        <v>55</v>
      </c>
      <c r="W2108" s="1" t="s">
        <v>56</v>
      </c>
      <c r="X2108" s="1" t="s">
        <v>43</v>
      </c>
      <c r="Y2108" s="2" t="s">
        <v>43</v>
      </c>
      <c r="Z2108" s="1" t="s">
        <v>46</v>
      </c>
      <c r="AA2108" s="1" t="s">
        <v>112</v>
      </c>
    </row>
    <row r="2109" spans="1:27" x14ac:dyDescent="0.25">
      <c r="A2109" s="1" t="s">
        <v>3062</v>
      </c>
      <c r="B2109" s="1" t="s">
        <v>3063</v>
      </c>
      <c r="C2109" s="1" t="s">
        <v>531</v>
      </c>
      <c r="D2109" s="1" t="s">
        <v>6465</v>
      </c>
      <c r="E2109" s="1" t="s">
        <v>30</v>
      </c>
      <c r="F2109" s="1" t="s">
        <v>265</v>
      </c>
      <c r="G2109" s="1" t="s">
        <v>3411</v>
      </c>
      <c r="H2109" s="1" t="s">
        <v>3412</v>
      </c>
      <c r="I2109" s="1" t="s">
        <v>7</v>
      </c>
      <c r="J2109" s="1" t="s">
        <v>3413</v>
      </c>
      <c r="K2109" s="1" t="s">
        <v>3406</v>
      </c>
      <c r="L2109" s="1" t="s">
        <v>3407</v>
      </c>
      <c r="M2109" s="1" t="s">
        <v>3402</v>
      </c>
      <c r="N2109" s="2">
        <v>553670</v>
      </c>
      <c r="O2109" s="1" t="s">
        <v>38</v>
      </c>
      <c r="P2109" s="2">
        <v>553670</v>
      </c>
      <c r="Q2109" s="1" t="s">
        <v>39</v>
      </c>
      <c r="R2109" s="1" t="s">
        <v>40</v>
      </c>
      <c r="S2109" s="1" t="s">
        <v>54</v>
      </c>
      <c r="T2109" s="1" t="s">
        <v>42</v>
      </c>
      <c r="U2109" s="1" t="s">
        <v>43</v>
      </c>
      <c r="V2109" s="1" t="s">
        <v>55</v>
      </c>
      <c r="W2109" s="1" t="s">
        <v>56</v>
      </c>
      <c r="X2109" s="1" t="s">
        <v>43</v>
      </c>
      <c r="Y2109" s="2" t="s">
        <v>43</v>
      </c>
      <c r="Z2109" s="1" t="s">
        <v>46</v>
      </c>
      <c r="AA2109" s="1" t="s">
        <v>252</v>
      </c>
    </row>
    <row r="2110" spans="1:27" x14ac:dyDescent="0.25">
      <c r="A2110" s="1" t="s">
        <v>3062</v>
      </c>
      <c r="B2110" s="1" t="s">
        <v>3063</v>
      </c>
      <c r="C2110" s="1" t="s">
        <v>531</v>
      </c>
      <c r="D2110" s="1" t="s">
        <v>6465</v>
      </c>
      <c r="E2110" s="1" t="s">
        <v>30</v>
      </c>
      <c r="F2110" s="1" t="s">
        <v>58</v>
      </c>
      <c r="G2110" s="1" t="s">
        <v>4293</v>
      </c>
      <c r="H2110" s="1" t="s">
        <v>4294</v>
      </c>
      <c r="I2110" s="1" t="s">
        <v>7</v>
      </c>
      <c r="J2110" s="1" t="s">
        <v>4295</v>
      </c>
      <c r="K2110" s="1" t="s">
        <v>1042</v>
      </c>
      <c r="L2110" s="1" t="s">
        <v>1043</v>
      </c>
      <c r="M2110" s="1" t="s">
        <v>4296</v>
      </c>
      <c r="N2110" s="2">
        <v>550000</v>
      </c>
      <c r="O2110" s="1" t="s">
        <v>38</v>
      </c>
      <c r="P2110" s="2">
        <v>550000</v>
      </c>
      <c r="Q2110" s="1" t="s">
        <v>39</v>
      </c>
      <c r="R2110" s="1" t="s">
        <v>40</v>
      </c>
      <c r="S2110" s="1" t="s">
        <v>54</v>
      </c>
      <c r="T2110" s="1" t="s">
        <v>42</v>
      </c>
      <c r="U2110" s="1" t="s">
        <v>43</v>
      </c>
      <c r="V2110" s="1" t="s">
        <v>55</v>
      </c>
      <c r="W2110" s="1" t="s">
        <v>56</v>
      </c>
      <c r="X2110" s="1" t="s">
        <v>43</v>
      </c>
      <c r="Y2110" s="2" t="s">
        <v>43</v>
      </c>
      <c r="Z2110" s="1" t="s">
        <v>46</v>
      </c>
      <c r="AA2110" s="1" t="s">
        <v>58</v>
      </c>
    </row>
    <row r="2111" spans="1:27" x14ac:dyDescent="0.25">
      <c r="A2111" s="1" t="s">
        <v>3062</v>
      </c>
      <c r="B2111" s="1" t="s">
        <v>3063</v>
      </c>
      <c r="C2111" s="1" t="s">
        <v>531</v>
      </c>
      <c r="D2111" s="1" t="s">
        <v>6465</v>
      </c>
      <c r="E2111" s="1" t="s">
        <v>30</v>
      </c>
      <c r="F2111" s="1" t="s">
        <v>155</v>
      </c>
      <c r="G2111" s="1" t="s">
        <v>4297</v>
      </c>
      <c r="H2111" s="1" t="s">
        <v>4298</v>
      </c>
      <c r="I2111" s="1" t="s">
        <v>7</v>
      </c>
      <c r="J2111" s="1" t="s">
        <v>4299</v>
      </c>
      <c r="K2111" s="1" t="s">
        <v>181</v>
      </c>
      <c r="L2111" s="1" t="s">
        <v>182</v>
      </c>
      <c r="M2111" s="1" t="s">
        <v>4296</v>
      </c>
      <c r="N2111" s="2">
        <v>199500</v>
      </c>
      <c r="O2111" s="1" t="s">
        <v>38</v>
      </c>
      <c r="P2111" s="2">
        <v>199500</v>
      </c>
      <c r="Q2111" s="1" t="s">
        <v>39</v>
      </c>
      <c r="R2111" s="1" t="s">
        <v>40</v>
      </c>
      <c r="S2111" s="1" t="s">
        <v>54</v>
      </c>
      <c r="T2111" s="1" t="s">
        <v>42</v>
      </c>
      <c r="U2111" s="1" t="s">
        <v>43</v>
      </c>
      <c r="V2111" s="1" t="s">
        <v>55</v>
      </c>
      <c r="W2111" s="1" t="s">
        <v>56</v>
      </c>
      <c r="X2111" s="1" t="s">
        <v>43</v>
      </c>
      <c r="Y2111" s="2" t="s">
        <v>43</v>
      </c>
      <c r="Z2111" s="1" t="s">
        <v>46</v>
      </c>
      <c r="AA2111" s="1" t="s">
        <v>155</v>
      </c>
    </row>
    <row r="2112" spans="1:27" x14ac:dyDescent="0.25">
      <c r="A2112" s="1" t="s">
        <v>3062</v>
      </c>
      <c r="B2112" s="1" t="s">
        <v>3063</v>
      </c>
      <c r="C2112" s="1" t="s">
        <v>531</v>
      </c>
      <c r="D2112" s="1" t="s">
        <v>6465</v>
      </c>
      <c r="E2112" s="1" t="s">
        <v>30</v>
      </c>
      <c r="F2112" s="1" t="s">
        <v>131</v>
      </c>
      <c r="G2112" s="1" t="s">
        <v>4300</v>
      </c>
      <c r="H2112" s="1" t="s">
        <v>4301</v>
      </c>
      <c r="I2112" s="1" t="s">
        <v>7</v>
      </c>
      <c r="J2112" s="1" t="s">
        <v>4302</v>
      </c>
      <c r="K2112" s="1" t="s">
        <v>3406</v>
      </c>
      <c r="L2112" s="1" t="s">
        <v>3407</v>
      </c>
      <c r="M2112" s="1" t="s">
        <v>4296</v>
      </c>
      <c r="N2112" s="2">
        <v>71400</v>
      </c>
      <c r="O2112" s="1" t="s">
        <v>38</v>
      </c>
      <c r="P2112" s="2">
        <v>71400</v>
      </c>
      <c r="Q2112" s="1" t="s">
        <v>39</v>
      </c>
      <c r="R2112" s="1" t="s">
        <v>40</v>
      </c>
      <c r="S2112" s="1" t="s">
        <v>54</v>
      </c>
      <c r="T2112" s="1" t="s">
        <v>42</v>
      </c>
      <c r="U2112" s="1" t="s">
        <v>43</v>
      </c>
      <c r="V2112" s="1" t="s">
        <v>55</v>
      </c>
      <c r="W2112" s="1" t="s">
        <v>56</v>
      </c>
      <c r="X2112" s="1" t="s">
        <v>43</v>
      </c>
      <c r="Y2112" s="2" t="s">
        <v>43</v>
      </c>
      <c r="Z2112" s="1" t="s">
        <v>46</v>
      </c>
      <c r="AA2112" s="1" t="s">
        <v>112</v>
      </c>
    </row>
    <row r="2113" spans="1:27" x14ac:dyDescent="0.25">
      <c r="A2113" s="1" t="s">
        <v>3062</v>
      </c>
      <c r="B2113" s="1" t="s">
        <v>3063</v>
      </c>
      <c r="C2113" s="1" t="s">
        <v>531</v>
      </c>
      <c r="D2113" s="1" t="s">
        <v>6465</v>
      </c>
      <c r="E2113" s="1" t="s">
        <v>30</v>
      </c>
      <c r="F2113" s="1" t="s">
        <v>131</v>
      </c>
      <c r="G2113" s="1" t="s">
        <v>4303</v>
      </c>
      <c r="H2113" s="1" t="s">
        <v>4304</v>
      </c>
      <c r="I2113" s="1" t="s">
        <v>7</v>
      </c>
      <c r="J2113" s="1" t="s">
        <v>4305</v>
      </c>
      <c r="K2113" s="1" t="s">
        <v>3406</v>
      </c>
      <c r="L2113" s="1" t="s">
        <v>3407</v>
      </c>
      <c r="M2113" s="1" t="s">
        <v>4296</v>
      </c>
      <c r="N2113" s="2">
        <v>487500</v>
      </c>
      <c r="O2113" s="1" t="s">
        <v>38</v>
      </c>
      <c r="P2113" s="2">
        <v>487500</v>
      </c>
      <c r="Q2113" s="1" t="s">
        <v>75</v>
      </c>
      <c r="R2113" s="1" t="s">
        <v>40</v>
      </c>
      <c r="S2113" s="1" t="s">
        <v>54</v>
      </c>
      <c r="T2113" s="1" t="s">
        <v>42</v>
      </c>
      <c r="U2113" s="1" t="s">
        <v>43</v>
      </c>
      <c r="V2113" s="1" t="s">
        <v>55</v>
      </c>
      <c r="W2113" s="1" t="s">
        <v>56</v>
      </c>
      <c r="X2113" s="1" t="s">
        <v>43</v>
      </c>
      <c r="Y2113" s="2" t="s">
        <v>43</v>
      </c>
      <c r="Z2113" s="1" t="s">
        <v>46</v>
      </c>
      <c r="AA2113" s="1" t="s">
        <v>112</v>
      </c>
    </row>
    <row r="2114" spans="1:27" x14ac:dyDescent="0.25">
      <c r="A2114" s="1" t="s">
        <v>3062</v>
      </c>
      <c r="B2114" s="1" t="s">
        <v>3063</v>
      </c>
      <c r="C2114" s="1" t="s">
        <v>531</v>
      </c>
      <c r="D2114" s="1" t="s">
        <v>6465</v>
      </c>
      <c r="E2114" s="1" t="s">
        <v>30</v>
      </c>
      <c r="F2114" s="1" t="s">
        <v>189</v>
      </c>
      <c r="G2114" s="1" t="s">
        <v>4306</v>
      </c>
      <c r="H2114" s="1" t="s">
        <v>4307</v>
      </c>
      <c r="I2114" s="1" t="s">
        <v>7</v>
      </c>
      <c r="J2114" s="1" t="s">
        <v>4308</v>
      </c>
      <c r="K2114" s="1" t="s">
        <v>3406</v>
      </c>
      <c r="L2114" s="1" t="s">
        <v>3407</v>
      </c>
      <c r="M2114" s="1" t="s">
        <v>4296</v>
      </c>
      <c r="N2114" s="2">
        <v>61000</v>
      </c>
      <c r="O2114" s="1" t="s">
        <v>38</v>
      </c>
      <c r="P2114" s="2">
        <v>61000</v>
      </c>
      <c r="Q2114" s="1" t="s">
        <v>39</v>
      </c>
      <c r="R2114" s="1" t="s">
        <v>40</v>
      </c>
      <c r="S2114" s="1" t="s">
        <v>54</v>
      </c>
      <c r="T2114" s="1" t="s">
        <v>42</v>
      </c>
      <c r="U2114" s="1" t="s">
        <v>43</v>
      </c>
      <c r="V2114" s="1" t="s">
        <v>55</v>
      </c>
      <c r="W2114" s="1" t="s">
        <v>56</v>
      </c>
      <c r="X2114" s="1" t="s">
        <v>43</v>
      </c>
      <c r="Y2114" s="2" t="s">
        <v>43</v>
      </c>
      <c r="Z2114" s="1" t="s">
        <v>46</v>
      </c>
      <c r="AA2114" s="1" t="s">
        <v>112</v>
      </c>
    </row>
    <row r="2115" spans="1:27" x14ac:dyDescent="0.25">
      <c r="A2115" s="1" t="s">
        <v>3062</v>
      </c>
      <c r="B2115" s="1" t="s">
        <v>3063</v>
      </c>
      <c r="C2115" s="1" t="s">
        <v>531</v>
      </c>
      <c r="D2115" s="1" t="s">
        <v>6465</v>
      </c>
      <c r="E2115" s="1" t="s">
        <v>30</v>
      </c>
      <c r="F2115" s="1" t="s">
        <v>265</v>
      </c>
      <c r="G2115" s="1" t="s">
        <v>4309</v>
      </c>
      <c r="H2115" s="1" t="s">
        <v>4310</v>
      </c>
      <c r="I2115" s="1" t="s">
        <v>7</v>
      </c>
      <c r="J2115" s="1" t="s">
        <v>4311</v>
      </c>
      <c r="K2115" s="1" t="s">
        <v>3406</v>
      </c>
      <c r="L2115" s="1" t="s">
        <v>3407</v>
      </c>
      <c r="M2115" s="1" t="s">
        <v>4296</v>
      </c>
      <c r="N2115" s="2">
        <v>550000</v>
      </c>
      <c r="O2115" s="1" t="s">
        <v>38</v>
      </c>
      <c r="P2115" s="2">
        <v>550000</v>
      </c>
      <c r="Q2115" s="1" t="s">
        <v>39</v>
      </c>
      <c r="R2115" s="1" t="s">
        <v>40</v>
      </c>
      <c r="S2115" s="1" t="s">
        <v>54</v>
      </c>
      <c r="T2115" s="1" t="s">
        <v>42</v>
      </c>
      <c r="U2115" s="1" t="s">
        <v>43</v>
      </c>
      <c r="V2115" s="1" t="s">
        <v>55</v>
      </c>
      <c r="W2115" s="1" t="s">
        <v>56</v>
      </c>
      <c r="X2115" s="1" t="s">
        <v>43</v>
      </c>
      <c r="Y2115" s="2" t="s">
        <v>43</v>
      </c>
      <c r="Z2115" s="1" t="s">
        <v>46</v>
      </c>
      <c r="AA2115" s="1" t="s">
        <v>252</v>
      </c>
    </row>
    <row r="2116" spans="1:27" x14ac:dyDescent="0.25">
      <c r="A2116" s="1" t="s">
        <v>3062</v>
      </c>
      <c r="B2116" s="1" t="s">
        <v>3063</v>
      </c>
      <c r="C2116" s="1" t="s">
        <v>531</v>
      </c>
      <c r="D2116" s="1" t="s">
        <v>6465</v>
      </c>
      <c r="E2116" s="1" t="s">
        <v>30</v>
      </c>
      <c r="F2116" s="1" t="s">
        <v>265</v>
      </c>
      <c r="G2116" s="1" t="s">
        <v>4312</v>
      </c>
      <c r="H2116" s="1" t="s">
        <v>4313</v>
      </c>
      <c r="I2116" s="1" t="s">
        <v>7</v>
      </c>
      <c r="J2116" s="1" t="s">
        <v>4314</v>
      </c>
      <c r="K2116" s="1" t="s">
        <v>3406</v>
      </c>
      <c r="L2116" s="1" t="s">
        <v>3407</v>
      </c>
      <c r="M2116" s="1" t="s">
        <v>4296</v>
      </c>
      <c r="N2116" s="2">
        <v>737500</v>
      </c>
      <c r="O2116" s="1" t="s">
        <v>38</v>
      </c>
      <c r="P2116" s="2">
        <v>737500</v>
      </c>
      <c r="Q2116" s="1" t="s">
        <v>39</v>
      </c>
      <c r="R2116" s="1" t="s">
        <v>40</v>
      </c>
      <c r="S2116" s="1" t="s">
        <v>54</v>
      </c>
      <c r="T2116" s="1" t="s">
        <v>42</v>
      </c>
      <c r="U2116" s="1" t="s">
        <v>43</v>
      </c>
      <c r="V2116" s="1" t="s">
        <v>55</v>
      </c>
      <c r="W2116" s="1" t="s">
        <v>56</v>
      </c>
      <c r="X2116" s="1" t="s">
        <v>43</v>
      </c>
      <c r="Y2116" s="2" t="s">
        <v>43</v>
      </c>
      <c r="Z2116" s="1" t="s">
        <v>46</v>
      </c>
      <c r="AA2116" s="1" t="s">
        <v>252</v>
      </c>
    </row>
    <row r="2117" spans="1:27" x14ac:dyDescent="0.25">
      <c r="A2117" s="1" t="s">
        <v>946</v>
      </c>
      <c r="B2117" s="1" t="s">
        <v>947</v>
      </c>
      <c r="C2117" s="1" t="s">
        <v>567</v>
      </c>
      <c r="D2117" s="1" t="s">
        <v>568</v>
      </c>
      <c r="E2117" s="1" t="s">
        <v>30</v>
      </c>
      <c r="F2117" s="1" t="s">
        <v>77</v>
      </c>
      <c r="G2117" s="1" t="s">
        <v>948</v>
      </c>
      <c r="H2117" s="1" t="s">
        <v>949</v>
      </c>
      <c r="I2117" s="1" t="s">
        <v>7</v>
      </c>
      <c r="J2117" s="1" t="s">
        <v>950</v>
      </c>
      <c r="K2117" s="1" t="s">
        <v>744</v>
      </c>
      <c r="L2117" s="1" t="s">
        <v>745</v>
      </c>
      <c r="M2117" s="1" t="s">
        <v>37</v>
      </c>
      <c r="N2117" s="2">
        <v>79474.559999999998</v>
      </c>
      <c r="O2117" s="1" t="s">
        <v>38</v>
      </c>
      <c r="P2117" s="2">
        <v>79474.559999999998</v>
      </c>
      <c r="Q2117" s="1" t="s">
        <v>83</v>
      </c>
      <c r="R2117" s="1" t="s">
        <v>40</v>
      </c>
      <c r="S2117" s="1" t="s">
        <v>54</v>
      </c>
      <c r="T2117" s="1" t="s">
        <v>42</v>
      </c>
      <c r="U2117" s="1" t="s">
        <v>43</v>
      </c>
      <c r="V2117" s="1" t="s">
        <v>55</v>
      </c>
      <c r="W2117" s="1" t="s">
        <v>56</v>
      </c>
      <c r="X2117" s="1" t="s">
        <v>77</v>
      </c>
      <c r="Y2117" s="2">
        <v>79474.559999999998</v>
      </c>
      <c r="Z2117" s="1" t="s">
        <v>205</v>
      </c>
      <c r="AA2117" s="1" t="s">
        <v>190</v>
      </c>
    </row>
    <row r="2118" spans="1:27" x14ac:dyDescent="0.25">
      <c r="A2118" s="1" t="s">
        <v>946</v>
      </c>
      <c r="B2118" s="1" t="s">
        <v>947</v>
      </c>
      <c r="C2118" s="1" t="s">
        <v>567</v>
      </c>
      <c r="D2118" s="1" t="s">
        <v>568</v>
      </c>
      <c r="E2118" s="1" t="s">
        <v>30</v>
      </c>
      <c r="F2118" s="1" t="s">
        <v>189</v>
      </c>
      <c r="G2118" s="1" t="s">
        <v>3113</v>
      </c>
      <c r="H2118" s="1" t="s">
        <v>3114</v>
      </c>
      <c r="I2118" s="1" t="s">
        <v>7</v>
      </c>
      <c r="J2118" s="1" t="s">
        <v>3115</v>
      </c>
      <c r="K2118" s="1" t="s">
        <v>3116</v>
      </c>
      <c r="L2118" s="1" t="s">
        <v>3117</v>
      </c>
      <c r="M2118" s="1" t="s">
        <v>3055</v>
      </c>
      <c r="N2118" s="2">
        <v>145500</v>
      </c>
      <c r="O2118" s="1" t="s">
        <v>38</v>
      </c>
      <c r="P2118" s="2">
        <v>145500</v>
      </c>
      <c r="Q2118" s="1" t="s">
        <v>165</v>
      </c>
      <c r="R2118" s="1" t="s">
        <v>40</v>
      </c>
      <c r="S2118" s="1" t="s">
        <v>54</v>
      </c>
      <c r="T2118" s="1" t="s">
        <v>42</v>
      </c>
      <c r="U2118" s="1" t="s">
        <v>43</v>
      </c>
      <c r="V2118" s="1" t="s">
        <v>55</v>
      </c>
      <c r="W2118" s="1" t="s">
        <v>56</v>
      </c>
      <c r="X2118" s="1" t="s">
        <v>43</v>
      </c>
      <c r="Y2118" s="2" t="s">
        <v>43</v>
      </c>
      <c r="Z2118" s="1" t="s">
        <v>46</v>
      </c>
      <c r="AA2118" s="1" t="s">
        <v>228</v>
      </c>
    </row>
    <row r="2119" spans="1:27" x14ac:dyDescent="0.25">
      <c r="A2119" s="1" t="s">
        <v>946</v>
      </c>
      <c r="B2119" s="1" t="s">
        <v>947</v>
      </c>
      <c r="C2119" s="1" t="s">
        <v>567</v>
      </c>
      <c r="D2119" s="1" t="s">
        <v>568</v>
      </c>
      <c r="E2119" s="1" t="s">
        <v>30</v>
      </c>
      <c r="F2119" s="1" t="s">
        <v>131</v>
      </c>
      <c r="G2119" s="1" t="s">
        <v>4456</v>
      </c>
      <c r="H2119" s="1" t="s">
        <v>4457</v>
      </c>
      <c r="I2119" s="1" t="s">
        <v>7</v>
      </c>
      <c r="J2119" s="1" t="s">
        <v>4458</v>
      </c>
      <c r="K2119" s="1" t="s">
        <v>135</v>
      </c>
      <c r="L2119" s="1" t="s">
        <v>136</v>
      </c>
      <c r="M2119" s="1" t="s">
        <v>4296</v>
      </c>
      <c r="N2119" s="2">
        <v>110000</v>
      </c>
      <c r="O2119" s="1" t="s">
        <v>38</v>
      </c>
      <c r="P2119" s="2">
        <v>110000</v>
      </c>
      <c r="Q2119" s="1" t="s">
        <v>83</v>
      </c>
      <c r="R2119" s="1" t="s">
        <v>40</v>
      </c>
      <c r="S2119" s="1" t="s">
        <v>54</v>
      </c>
      <c r="T2119" s="1" t="s">
        <v>42</v>
      </c>
      <c r="U2119" s="1" t="s">
        <v>43</v>
      </c>
      <c r="V2119" s="1" t="s">
        <v>55</v>
      </c>
      <c r="W2119" s="1" t="s">
        <v>56</v>
      </c>
      <c r="X2119" s="1" t="s">
        <v>43</v>
      </c>
      <c r="Y2119" s="2" t="s">
        <v>43</v>
      </c>
      <c r="Z2119" s="1" t="s">
        <v>46</v>
      </c>
      <c r="AA2119" s="1" t="s">
        <v>189</v>
      </c>
    </row>
    <row r="2120" spans="1:27" x14ac:dyDescent="0.25">
      <c r="A2120" s="1" t="s">
        <v>565</v>
      </c>
      <c r="B2120" s="1" t="s">
        <v>566</v>
      </c>
      <c r="C2120" s="1" t="s">
        <v>567</v>
      </c>
      <c r="D2120" s="1" t="s">
        <v>568</v>
      </c>
      <c r="E2120" s="1" t="s">
        <v>30</v>
      </c>
      <c r="F2120" s="1" t="s">
        <v>265</v>
      </c>
      <c r="G2120" s="1" t="s">
        <v>569</v>
      </c>
      <c r="H2120" s="1" t="s">
        <v>570</v>
      </c>
      <c r="I2120" s="1" t="s">
        <v>7</v>
      </c>
      <c r="J2120" s="1" t="s">
        <v>571</v>
      </c>
      <c r="K2120" s="1" t="s">
        <v>116</v>
      </c>
      <c r="L2120" s="1" t="s">
        <v>117</v>
      </c>
      <c r="M2120" s="1" t="s">
        <v>37</v>
      </c>
      <c r="N2120" s="2">
        <v>198000</v>
      </c>
      <c r="O2120" s="1" t="s">
        <v>38</v>
      </c>
      <c r="P2120" s="2">
        <v>198000</v>
      </c>
      <c r="Q2120" s="1" t="s">
        <v>165</v>
      </c>
      <c r="R2120" s="1" t="s">
        <v>40</v>
      </c>
      <c r="S2120" s="1" t="s">
        <v>54</v>
      </c>
      <c r="T2120" s="1" t="s">
        <v>42</v>
      </c>
      <c r="U2120" s="1" t="s">
        <v>43</v>
      </c>
      <c r="V2120" s="1" t="s">
        <v>55</v>
      </c>
      <c r="W2120" s="1" t="s">
        <v>56</v>
      </c>
      <c r="X2120" s="1" t="s">
        <v>43</v>
      </c>
      <c r="Y2120" s="2" t="s">
        <v>43</v>
      </c>
      <c r="Z2120" s="1" t="s">
        <v>46</v>
      </c>
      <c r="AA2120" s="1" t="s">
        <v>183</v>
      </c>
    </row>
    <row r="2121" spans="1:27" x14ac:dyDescent="0.25">
      <c r="A2121" s="1" t="s">
        <v>565</v>
      </c>
      <c r="B2121" s="1" t="s">
        <v>566</v>
      </c>
      <c r="C2121" s="1" t="s">
        <v>567</v>
      </c>
      <c r="D2121" s="1" t="s">
        <v>568</v>
      </c>
      <c r="E2121" s="1" t="s">
        <v>30</v>
      </c>
      <c r="F2121" s="1" t="s">
        <v>109</v>
      </c>
      <c r="G2121" s="1" t="s">
        <v>3547</v>
      </c>
      <c r="H2121" s="1" t="s">
        <v>3548</v>
      </c>
      <c r="I2121" s="1" t="s">
        <v>7</v>
      </c>
      <c r="J2121" s="1" t="s">
        <v>3549</v>
      </c>
      <c r="K2121" s="1" t="s">
        <v>3434</v>
      </c>
      <c r="L2121" s="1" t="s">
        <v>3435</v>
      </c>
      <c r="M2121" s="1" t="s">
        <v>3402</v>
      </c>
      <c r="N2121" s="2">
        <v>209936</v>
      </c>
      <c r="O2121" s="1" t="s">
        <v>108</v>
      </c>
      <c r="P2121" s="2">
        <v>44992</v>
      </c>
      <c r="Q2121" s="1" t="s">
        <v>165</v>
      </c>
      <c r="R2121" s="1" t="s">
        <v>40</v>
      </c>
      <c r="S2121" s="1" t="s">
        <v>54</v>
      </c>
      <c r="T2121" s="1" t="s">
        <v>42</v>
      </c>
      <c r="U2121" s="1" t="s">
        <v>43</v>
      </c>
      <c r="V2121" s="1" t="s">
        <v>55</v>
      </c>
      <c r="W2121" s="1" t="s">
        <v>56</v>
      </c>
      <c r="X2121" s="1" t="s">
        <v>43</v>
      </c>
      <c r="Y2121" s="2" t="s">
        <v>43</v>
      </c>
      <c r="Z2121" s="1" t="s">
        <v>46</v>
      </c>
      <c r="AA2121" s="1" t="s">
        <v>109</v>
      </c>
    </row>
    <row r="2122" spans="1:27" x14ac:dyDescent="0.25">
      <c r="A2122" s="1" t="s">
        <v>565</v>
      </c>
      <c r="B2122" s="1" t="s">
        <v>566</v>
      </c>
      <c r="C2122" s="1" t="s">
        <v>567</v>
      </c>
      <c r="D2122" s="1" t="s">
        <v>568</v>
      </c>
      <c r="E2122" s="1" t="s">
        <v>30</v>
      </c>
      <c r="F2122" s="1" t="s">
        <v>109</v>
      </c>
      <c r="G2122" s="1" t="s">
        <v>3547</v>
      </c>
      <c r="H2122" s="1" t="s">
        <v>3550</v>
      </c>
      <c r="I2122" s="1" t="s">
        <v>7</v>
      </c>
      <c r="J2122" s="1" t="s">
        <v>3549</v>
      </c>
      <c r="K2122" s="1" t="s">
        <v>181</v>
      </c>
      <c r="L2122" s="1" t="s">
        <v>182</v>
      </c>
      <c r="M2122" s="1" t="s">
        <v>3402</v>
      </c>
      <c r="N2122" s="2">
        <v>209936</v>
      </c>
      <c r="O2122" s="1" t="s">
        <v>108</v>
      </c>
      <c r="P2122" s="2">
        <v>123800</v>
      </c>
      <c r="Q2122" s="1" t="s">
        <v>165</v>
      </c>
      <c r="R2122" s="1" t="s">
        <v>40</v>
      </c>
      <c r="S2122" s="1" t="s">
        <v>54</v>
      </c>
      <c r="T2122" s="1" t="s">
        <v>42</v>
      </c>
      <c r="U2122" s="1" t="s">
        <v>43</v>
      </c>
      <c r="V2122" s="1" t="s">
        <v>55</v>
      </c>
      <c r="W2122" s="1" t="s">
        <v>56</v>
      </c>
      <c r="X2122" s="1" t="s">
        <v>43</v>
      </c>
      <c r="Y2122" s="2" t="s">
        <v>43</v>
      </c>
      <c r="Z2122" s="1" t="s">
        <v>46</v>
      </c>
      <c r="AA2122" s="1" t="s">
        <v>109</v>
      </c>
    </row>
    <row r="2123" spans="1:27" x14ac:dyDescent="0.25">
      <c r="A2123" s="1" t="s">
        <v>565</v>
      </c>
      <c r="B2123" s="1" t="s">
        <v>566</v>
      </c>
      <c r="C2123" s="1" t="s">
        <v>567</v>
      </c>
      <c r="D2123" s="1" t="s">
        <v>568</v>
      </c>
      <c r="E2123" s="1" t="s">
        <v>30</v>
      </c>
      <c r="F2123" s="1" t="s">
        <v>109</v>
      </c>
      <c r="G2123" s="1" t="s">
        <v>3547</v>
      </c>
      <c r="H2123" s="1" t="s">
        <v>3551</v>
      </c>
      <c r="I2123" s="1" t="s">
        <v>7</v>
      </c>
      <c r="J2123" s="1" t="s">
        <v>3549</v>
      </c>
      <c r="K2123" s="1" t="s">
        <v>181</v>
      </c>
      <c r="L2123" s="1" t="s">
        <v>182</v>
      </c>
      <c r="M2123" s="1" t="s">
        <v>3402</v>
      </c>
      <c r="N2123" s="2">
        <v>209936</v>
      </c>
      <c r="O2123" s="1" t="s">
        <v>108</v>
      </c>
      <c r="P2123" s="2">
        <v>1600</v>
      </c>
      <c r="Q2123" s="1" t="s">
        <v>165</v>
      </c>
      <c r="R2123" s="1" t="s">
        <v>40</v>
      </c>
      <c r="S2123" s="1" t="s">
        <v>54</v>
      </c>
      <c r="T2123" s="1" t="s">
        <v>42</v>
      </c>
      <c r="U2123" s="1" t="s">
        <v>43</v>
      </c>
      <c r="V2123" s="1" t="s">
        <v>55</v>
      </c>
      <c r="W2123" s="1" t="s">
        <v>56</v>
      </c>
      <c r="X2123" s="1" t="s">
        <v>43</v>
      </c>
      <c r="Y2123" s="2" t="s">
        <v>43</v>
      </c>
      <c r="Z2123" s="1" t="s">
        <v>46</v>
      </c>
      <c r="AA2123" s="1" t="s">
        <v>109</v>
      </c>
    </row>
    <row r="2124" spans="1:27" x14ac:dyDescent="0.25">
      <c r="A2124" s="1" t="s">
        <v>565</v>
      </c>
      <c r="B2124" s="1" t="s">
        <v>566</v>
      </c>
      <c r="C2124" s="1" t="s">
        <v>567</v>
      </c>
      <c r="D2124" s="1" t="s">
        <v>568</v>
      </c>
      <c r="E2124" s="1" t="s">
        <v>30</v>
      </c>
      <c r="F2124" s="1" t="s">
        <v>109</v>
      </c>
      <c r="G2124" s="1" t="s">
        <v>3547</v>
      </c>
      <c r="H2124" s="1" t="s">
        <v>3552</v>
      </c>
      <c r="I2124" s="1" t="s">
        <v>7</v>
      </c>
      <c r="J2124" s="1" t="s">
        <v>3549</v>
      </c>
      <c r="K2124" s="1" t="s">
        <v>181</v>
      </c>
      <c r="L2124" s="1" t="s">
        <v>182</v>
      </c>
      <c r="M2124" s="1" t="s">
        <v>3402</v>
      </c>
      <c r="N2124" s="2">
        <v>209936</v>
      </c>
      <c r="O2124" s="1" t="s">
        <v>108</v>
      </c>
      <c r="P2124" s="2">
        <v>10144</v>
      </c>
      <c r="Q2124" s="1" t="s">
        <v>165</v>
      </c>
      <c r="R2124" s="1" t="s">
        <v>40</v>
      </c>
      <c r="S2124" s="1" t="s">
        <v>54</v>
      </c>
      <c r="T2124" s="1" t="s">
        <v>42</v>
      </c>
      <c r="U2124" s="1" t="s">
        <v>43</v>
      </c>
      <c r="V2124" s="1" t="s">
        <v>55</v>
      </c>
      <c r="W2124" s="1" t="s">
        <v>56</v>
      </c>
      <c r="X2124" s="1" t="s">
        <v>43</v>
      </c>
      <c r="Y2124" s="2" t="s">
        <v>43</v>
      </c>
      <c r="Z2124" s="1" t="s">
        <v>46</v>
      </c>
      <c r="AA2124" s="1" t="s">
        <v>109</v>
      </c>
    </row>
    <row r="2125" spans="1:27" x14ac:dyDescent="0.25">
      <c r="A2125" s="1" t="s">
        <v>565</v>
      </c>
      <c r="B2125" s="1" t="s">
        <v>566</v>
      </c>
      <c r="C2125" s="1" t="s">
        <v>567</v>
      </c>
      <c r="D2125" s="1" t="s">
        <v>568</v>
      </c>
      <c r="E2125" s="1" t="s">
        <v>30</v>
      </c>
      <c r="F2125" s="1" t="s">
        <v>109</v>
      </c>
      <c r="G2125" s="1" t="s">
        <v>3547</v>
      </c>
      <c r="H2125" s="1" t="s">
        <v>3553</v>
      </c>
      <c r="I2125" s="1" t="s">
        <v>7</v>
      </c>
      <c r="J2125" s="1" t="s">
        <v>3549</v>
      </c>
      <c r="K2125" s="1" t="s">
        <v>181</v>
      </c>
      <c r="L2125" s="1" t="s">
        <v>182</v>
      </c>
      <c r="M2125" s="1" t="s">
        <v>3402</v>
      </c>
      <c r="N2125" s="2">
        <v>209936</v>
      </c>
      <c r="O2125" s="1" t="s">
        <v>108</v>
      </c>
      <c r="P2125" s="2">
        <v>20000</v>
      </c>
      <c r="Q2125" s="1" t="s">
        <v>165</v>
      </c>
      <c r="R2125" s="1" t="s">
        <v>40</v>
      </c>
      <c r="S2125" s="1" t="s">
        <v>54</v>
      </c>
      <c r="T2125" s="1" t="s">
        <v>42</v>
      </c>
      <c r="U2125" s="1" t="s">
        <v>43</v>
      </c>
      <c r="V2125" s="1" t="s">
        <v>55</v>
      </c>
      <c r="W2125" s="1" t="s">
        <v>56</v>
      </c>
      <c r="X2125" s="1" t="s">
        <v>43</v>
      </c>
      <c r="Y2125" s="2" t="s">
        <v>43</v>
      </c>
      <c r="Z2125" s="1" t="s">
        <v>46</v>
      </c>
      <c r="AA2125" s="1" t="s">
        <v>109</v>
      </c>
    </row>
    <row r="2126" spans="1:27" x14ac:dyDescent="0.25">
      <c r="A2126" s="1" t="s">
        <v>565</v>
      </c>
      <c r="B2126" s="1" t="s">
        <v>566</v>
      </c>
      <c r="C2126" s="1" t="s">
        <v>567</v>
      </c>
      <c r="D2126" s="1" t="s">
        <v>568</v>
      </c>
      <c r="E2126" s="1" t="s">
        <v>30</v>
      </c>
      <c r="F2126" s="1" t="s">
        <v>109</v>
      </c>
      <c r="G2126" s="1" t="s">
        <v>3547</v>
      </c>
      <c r="H2126" s="1" t="s">
        <v>3554</v>
      </c>
      <c r="I2126" s="1" t="s">
        <v>7</v>
      </c>
      <c r="J2126" s="1" t="s">
        <v>3549</v>
      </c>
      <c r="K2126" s="1" t="s">
        <v>181</v>
      </c>
      <c r="L2126" s="1" t="s">
        <v>182</v>
      </c>
      <c r="M2126" s="1" t="s">
        <v>3402</v>
      </c>
      <c r="N2126" s="2">
        <v>209936</v>
      </c>
      <c r="O2126" s="1" t="s">
        <v>108</v>
      </c>
      <c r="P2126" s="2">
        <v>1000</v>
      </c>
      <c r="Q2126" s="1" t="s">
        <v>165</v>
      </c>
      <c r="R2126" s="1" t="s">
        <v>40</v>
      </c>
      <c r="S2126" s="1" t="s">
        <v>54</v>
      </c>
      <c r="T2126" s="1" t="s">
        <v>42</v>
      </c>
      <c r="U2126" s="1" t="s">
        <v>43</v>
      </c>
      <c r="V2126" s="1" t="s">
        <v>55</v>
      </c>
      <c r="W2126" s="1" t="s">
        <v>56</v>
      </c>
      <c r="X2126" s="1" t="s">
        <v>43</v>
      </c>
      <c r="Y2126" s="2" t="s">
        <v>43</v>
      </c>
      <c r="Z2126" s="1" t="s">
        <v>46</v>
      </c>
      <c r="AA2126" s="1" t="s">
        <v>109</v>
      </c>
    </row>
    <row r="2127" spans="1:27" x14ac:dyDescent="0.25">
      <c r="A2127" s="1" t="s">
        <v>565</v>
      </c>
      <c r="B2127" s="1" t="s">
        <v>566</v>
      </c>
      <c r="C2127" s="1" t="s">
        <v>567</v>
      </c>
      <c r="D2127" s="1" t="s">
        <v>568</v>
      </c>
      <c r="E2127" s="1" t="s">
        <v>30</v>
      </c>
      <c r="F2127" s="1" t="s">
        <v>109</v>
      </c>
      <c r="G2127" s="1" t="s">
        <v>3547</v>
      </c>
      <c r="H2127" s="1" t="s">
        <v>3555</v>
      </c>
      <c r="I2127" s="1" t="s">
        <v>7</v>
      </c>
      <c r="J2127" s="1" t="s">
        <v>3549</v>
      </c>
      <c r="K2127" s="1" t="s">
        <v>181</v>
      </c>
      <c r="L2127" s="1" t="s">
        <v>182</v>
      </c>
      <c r="M2127" s="1" t="s">
        <v>3402</v>
      </c>
      <c r="N2127" s="2">
        <v>209936</v>
      </c>
      <c r="O2127" s="1" t="s">
        <v>108</v>
      </c>
      <c r="P2127" s="2">
        <v>8400</v>
      </c>
      <c r="Q2127" s="1" t="s">
        <v>165</v>
      </c>
      <c r="R2127" s="1" t="s">
        <v>40</v>
      </c>
      <c r="S2127" s="1" t="s">
        <v>54</v>
      </c>
      <c r="T2127" s="1" t="s">
        <v>42</v>
      </c>
      <c r="U2127" s="1" t="s">
        <v>43</v>
      </c>
      <c r="V2127" s="1" t="s">
        <v>55</v>
      </c>
      <c r="W2127" s="1" t="s">
        <v>56</v>
      </c>
      <c r="X2127" s="1" t="s">
        <v>43</v>
      </c>
      <c r="Y2127" s="2" t="s">
        <v>43</v>
      </c>
      <c r="Z2127" s="1" t="s">
        <v>46</v>
      </c>
      <c r="AA2127" s="1" t="s">
        <v>109</v>
      </c>
    </row>
    <row r="2128" spans="1:27" x14ac:dyDescent="0.25">
      <c r="A2128" s="1" t="s">
        <v>565</v>
      </c>
      <c r="B2128" s="1" t="s">
        <v>566</v>
      </c>
      <c r="C2128" s="1" t="s">
        <v>567</v>
      </c>
      <c r="D2128" s="1" t="s">
        <v>568</v>
      </c>
      <c r="E2128" s="1" t="s">
        <v>30</v>
      </c>
      <c r="F2128" s="1" t="s">
        <v>289</v>
      </c>
      <c r="G2128" s="1" t="s">
        <v>5265</v>
      </c>
      <c r="H2128" s="1" t="s">
        <v>5266</v>
      </c>
      <c r="I2128" s="1" t="s">
        <v>7</v>
      </c>
      <c r="J2128" s="1" t="s">
        <v>5267</v>
      </c>
      <c r="K2128" s="1" t="s">
        <v>5057</v>
      </c>
      <c r="L2128" s="1" t="s">
        <v>5058</v>
      </c>
      <c r="M2128" s="1" t="s">
        <v>5053</v>
      </c>
      <c r="N2128" s="2">
        <v>55000</v>
      </c>
      <c r="O2128" s="1" t="s">
        <v>38</v>
      </c>
      <c r="P2128" s="2">
        <v>55000</v>
      </c>
      <c r="Q2128" s="1" t="s">
        <v>83</v>
      </c>
      <c r="R2128" s="1" t="s">
        <v>40</v>
      </c>
      <c r="S2128" s="1" t="s">
        <v>54</v>
      </c>
      <c r="T2128" s="1" t="s">
        <v>42</v>
      </c>
      <c r="U2128" s="1" t="s">
        <v>43</v>
      </c>
      <c r="V2128" s="1" t="s">
        <v>55</v>
      </c>
      <c r="W2128" s="1" t="s">
        <v>56</v>
      </c>
      <c r="X2128" s="1" t="s">
        <v>43</v>
      </c>
      <c r="Y2128" s="2" t="s">
        <v>43</v>
      </c>
      <c r="Z2128" s="1" t="s">
        <v>46</v>
      </c>
      <c r="AA2128" s="1" t="s">
        <v>324</v>
      </c>
    </row>
    <row r="2129" spans="1:27" x14ac:dyDescent="0.25">
      <c r="A2129" s="1" t="s">
        <v>1653</v>
      </c>
      <c r="B2129" s="1" t="s">
        <v>1654</v>
      </c>
      <c r="C2129" s="1" t="s">
        <v>567</v>
      </c>
      <c r="D2129" s="1" t="s">
        <v>568</v>
      </c>
      <c r="E2129" s="1" t="s">
        <v>30</v>
      </c>
      <c r="F2129" s="1" t="s">
        <v>273</v>
      </c>
      <c r="G2129" s="1" t="s">
        <v>1655</v>
      </c>
      <c r="H2129" s="1" t="s">
        <v>1656</v>
      </c>
      <c r="I2129" s="1" t="s">
        <v>7</v>
      </c>
      <c r="J2129" s="1" t="s">
        <v>1657</v>
      </c>
      <c r="K2129" s="1" t="s">
        <v>212</v>
      </c>
      <c r="L2129" s="1" t="s">
        <v>213</v>
      </c>
      <c r="M2129" s="1" t="s">
        <v>37</v>
      </c>
      <c r="N2129" s="2">
        <v>70000</v>
      </c>
      <c r="O2129" s="1" t="s">
        <v>38</v>
      </c>
      <c r="P2129" s="2">
        <v>70000</v>
      </c>
      <c r="Q2129" s="1" t="s">
        <v>165</v>
      </c>
      <c r="R2129" s="1" t="s">
        <v>40</v>
      </c>
      <c r="S2129" s="1" t="s">
        <v>54</v>
      </c>
      <c r="T2129" s="1" t="s">
        <v>42</v>
      </c>
      <c r="U2129" s="1" t="s">
        <v>43</v>
      </c>
      <c r="V2129" s="1" t="s">
        <v>55</v>
      </c>
      <c r="W2129" s="1" t="s">
        <v>56</v>
      </c>
      <c r="X2129" s="1" t="s">
        <v>43</v>
      </c>
      <c r="Y2129" s="2" t="s">
        <v>43</v>
      </c>
      <c r="Z2129" s="1" t="s">
        <v>46</v>
      </c>
      <c r="AA2129" s="1" t="s">
        <v>95</v>
      </c>
    </row>
    <row r="2130" spans="1:27" x14ac:dyDescent="0.25">
      <c r="A2130" s="1" t="s">
        <v>1653</v>
      </c>
      <c r="B2130" s="1" t="s">
        <v>1654</v>
      </c>
      <c r="C2130" s="1" t="s">
        <v>567</v>
      </c>
      <c r="D2130" s="1" t="s">
        <v>568</v>
      </c>
      <c r="E2130" s="1" t="s">
        <v>30</v>
      </c>
      <c r="F2130" s="1" t="s">
        <v>174</v>
      </c>
      <c r="G2130" s="1" t="s">
        <v>1658</v>
      </c>
      <c r="H2130" s="1" t="s">
        <v>1659</v>
      </c>
      <c r="I2130" s="1" t="s">
        <v>7</v>
      </c>
      <c r="J2130" s="1" t="s">
        <v>1660</v>
      </c>
      <c r="K2130" s="1" t="s">
        <v>1661</v>
      </c>
      <c r="L2130" s="1" t="s">
        <v>1662</v>
      </c>
      <c r="M2130" s="1" t="s">
        <v>37</v>
      </c>
      <c r="N2130" s="2">
        <v>172032</v>
      </c>
      <c r="O2130" s="1" t="s">
        <v>38</v>
      </c>
      <c r="P2130" s="2">
        <v>172032</v>
      </c>
      <c r="Q2130" s="1" t="s">
        <v>83</v>
      </c>
      <c r="R2130" s="1" t="s">
        <v>40</v>
      </c>
      <c r="S2130" s="1" t="s">
        <v>54</v>
      </c>
      <c r="T2130" s="1" t="s">
        <v>42</v>
      </c>
      <c r="U2130" s="1" t="s">
        <v>43</v>
      </c>
      <c r="V2130" s="1" t="s">
        <v>55</v>
      </c>
      <c r="W2130" s="1" t="s">
        <v>56</v>
      </c>
      <c r="X2130" s="1" t="s">
        <v>43</v>
      </c>
      <c r="Y2130" s="2" t="s">
        <v>43</v>
      </c>
      <c r="Z2130" s="1" t="s">
        <v>46</v>
      </c>
      <c r="AA2130" s="1" t="s">
        <v>174</v>
      </c>
    </row>
    <row r="2131" spans="1:27" x14ac:dyDescent="0.25">
      <c r="A2131" s="1" t="s">
        <v>1653</v>
      </c>
      <c r="B2131" s="1" t="s">
        <v>1654</v>
      </c>
      <c r="C2131" s="1" t="s">
        <v>567</v>
      </c>
      <c r="D2131" s="1" t="s">
        <v>568</v>
      </c>
      <c r="E2131" s="1" t="s">
        <v>30</v>
      </c>
      <c r="F2131" s="1" t="s">
        <v>112</v>
      </c>
      <c r="G2131" s="1" t="s">
        <v>1663</v>
      </c>
      <c r="H2131" s="1" t="s">
        <v>1664</v>
      </c>
      <c r="I2131" s="1" t="s">
        <v>7</v>
      </c>
      <c r="J2131" s="1" t="s">
        <v>1665</v>
      </c>
      <c r="K2131" s="1" t="s">
        <v>310</v>
      </c>
      <c r="L2131" s="1" t="s">
        <v>311</v>
      </c>
      <c r="M2131" s="1" t="s">
        <v>37</v>
      </c>
      <c r="N2131" s="2">
        <v>103611.54</v>
      </c>
      <c r="O2131" s="1" t="s">
        <v>38</v>
      </c>
      <c r="P2131" s="2">
        <v>103611.54</v>
      </c>
      <c r="Q2131" s="1" t="s">
        <v>83</v>
      </c>
      <c r="R2131" s="1" t="s">
        <v>40</v>
      </c>
      <c r="S2131" s="1" t="s">
        <v>41</v>
      </c>
      <c r="T2131" s="1" t="s">
        <v>42</v>
      </c>
      <c r="U2131" s="1" t="s">
        <v>43</v>
      </c>
      <c r="V2131" s="1" t="s">
        <v>44</v>
      </c>
      <c r="W2131" s="1" t="s">
        <v>45</v>
      </c>
      <c r="X2131" s="1" t="s">
        <v>112</v>
      </c>
      <c r="Y2131" s="2">
        <v>103611.54</v>
      </c>
      <c r="Z2131" s="1" t="s">
        <v>205</v>
      </c>
      <c r="AA2131" s="1" t="s">
        <v>289</v>
      </c>
    </row>
    <row r="2132" spans="1:27" x14ac:dyDescent="0.25">
      <c r="A2132" s="1" t="s">
        <v>1653</v>
      </c>
      <c r="B2132" s="1" t="s">
        <v>1654</v>
      </c>
      <c r="C2132" s="1" t="s">
        <v>567</v>
      </c>
      <c r="D2132" s="1" t="s">
        <v>568</v>
      </c>
      <c r="E2132" s="1" t="s">
        <v>30</v>
      </c>
      <c r="F2132" s="1" t="s">
        <v>273</v>
      </c>
      <c r="G2132" s="1" t="s">
        <v>3171</v>
      </c>
      <c r="H2132" s="1" t="s">
        <v>3172</v>
      </c>
      <c r="I2132" s="1" t="s">
        <v>7</v>
      </c>
      <c r="J2132" s="1" t="s">
        <v>3173</v>
      </c>
      <c r="K2132" s="1" t="s">
        <v>3174</v>
      </c>
      <c r="L2132" s="1" t="s">
        <v>3175</v>
      </c>
      <c r="M2132" s="1" t="s">
        <v>3055</v>
      </c>
      <c r="N2132" s="2">
        <v>49000</v>
      </c>
      <c r="O2132" s="1" t="s">
        <v>38</v>
      </c>
      <c r="P2132" s="2">
        <v>49000</v>
      </c>
      <c r="Q2132" s="1" t="s">
        <v>75</v>
      </c>
      <c r="R2132" s="1" t="s">
        <v>40</v>
      </c>
      <c r="S2132" s="1" t="s">
        <v>54</v>
      </c>
      <c r="T2132" s="1" t="s">
        <v>42</v>
      </c>
      <c r="U2132" s="1" t="s">
        <v>43</v>
      </c>
      <c r="V2132" s="1" t="s">
        <v>55</v>
      </c>
      <c r="W2132" s="1" t="s">
        <v>56</v>
      </c>
      <c r="X2132" s="1" t="s">
        <v>43</v>
      </c>
      <c r="Y2132" s="2" t="s">
        <v>43</v>
      </c>
      <c r="Z2132" s="1" t="s">
        <v>46</v>
      </c>
      <c r="AA2132" s="1" t="s">
        <v>109</v>
      </c>
    </row>
    <row r="2133" spans="1:27" x14ac:dyDescent="0.25">
      <c r="A2133" s="1" t="s">
        <v>1653</v>
      </c>
      <c r="B2133" s="1" t="s">
        <v>1654</v>
      </c>
      <c r="C2133" s="1" t="s">
        <v>567</v>
      </c>
      <c r="D2133" s="1" t="s">
        <v>568</v>
      </c>
      <c r="E2133" s="1" t="s">
        <v>30</v>
      </c>
      <c r="F2133" s="1" t="s">
        <v>57</v>
      </c>
      <c r="G2133" s="1" t="s">
        <v>5563</v>
      </c>
      <c r="H2133" s="1" t="s">
        <v>5564</v>
      </c>
      <c r="I2133" s="1" t="s">
        <v>7</v>
      </c>
      <c r="J2133" s="1" t="s">
        <v>5565</v>
      </c>
      <c r="K2133" s="1" t="s">
        <v>2833</v>
      </c>
      <c r="L2133" s="1" t="s">
        <v>2834</v>
      </c>
      <c r="M2133" s="1" t="s">
        <v>5053</v>
      </c>
      <c r="N2133" s="2">
        <v>86928</v>
      </c>
      <c r="O2133" s="1" t="s">
        <v>38</v>
      </c>
      <c r="P2133" s="2">
        <v>86928</v>
      </c>
      <c r="Q2133" s="1" t="s">
        <v>83</v>
      </c>
      <c r="R2133" s="1" t="s">
        <v>40</v>
      </c>
      <c r="S2133" s="1" t="s">
        <v>54</v>
      </c>
      <c r="T2133" s="1" t="s">
        <v>42</v>
      </c>
      <c r="U2133" s="1" t="s">
        <v>43</v>
      </c>
      <c r="V2133" s="1" t="s">
        <v>55</v>
      </c>
      <c r="W2133" s="1" t="s">
        <v>56</v>
      </c>
      <c r="X2133" s="1" t="s">
        <v>43</v>
      </c>
      <c r="Y2133" s="2" t="s">
        <v>43</v>
      </c>
      <c r="Z2133" s="1" t="s">
        <v>46</v>
      </c>
      <c r="AA2133" s="1" t="s">
        <v>57</v>
      </c>
    </row>
    <row r="2134" spans="1:27" x14ac:dyDescent="0.25">
      <c r="A2134" s="1" t="s">
        <v>1653</v>
      </c>
      <c r="B2134" s="1" t="s">
        <v>1654</v>
      </c>
      <c r="C2134" s="1" t="s">
        <v>567</v>
      </c>
      <c r="D2134" s="1" t="s">
        <v>568</v>
      </c>
      <c r="E2134" s="1" t="s">
        <v>30</v>
      </c>
      <c r="F2134" s="1" t="s">
        <v>47</v>
      </c>
      <c r="G2134" s="1" t="s">
        <v>5566</v>
      </c>
      <c r="H2134" s="1" t="s">
        <v>5567</v>
      </c>
      <c r="I2134" s="1" t="s">
        <v>7</v>
      </c>
      <c r="J2134" s="1" t="s">
        <v>5568</v>
      </c>
      <c r="K2134" s="1" t="s">
        <v>2833</v>
      </c>
      <c r="L2134" s="1" t="s">
        <v>2834</v>
      </c>
      <c r="M2134" s="1" t="s">
        <v>5053</v>
      </c>
      <c r="N2134" s="2">
        <v>152000</v>
      </c>
      <c r="O2134" s="1" t="s">
        <v>38</v>
      </c>
      <c r="P2134" s="2">
        <v>152000</v>
      </c>
      <c r="Q2134" s="1" t="s">
        <v>83</v>
      </c>
      <c r="R2134" s="1" t="s">
        <v>40</v>
      </c>
      <c r="S2134" s="1" t="s">
        <v>54</v>
      </c>
      <c r="T2134" s="1" t="s">
        <v>42</v>
      </c>
      <c r="U2134" s="1" t="s">
        <v>43</v>
      </c>
      <c r="V2134" s="1" t="s">
        <v>55</v>
      </c>
      <c r="W2134" s="1" t="s">
        <v>56</v>
      </c>
      <c r="X2134" s="1" t="s">
        <v>43</v>
      </c>
      <c r="Y2134" s="2" t="s">
        <v>43</v>
      </c>
      <c r="Z2134" s="1" t="s">
        <v>46</v>
      </c>
      <c r="AA2134" s="1" t="s">
        <v>47</v>
      </c>
    </row>
    <row r="2135" spans="1:27" x14ac:dyDescent="0.25">
      <c r="A2135" s="1" t="s">
        <v>1653</v>
      </c>
      <c r="B2135" s="1" t="s">
        <v>1654</v>
      </c>
      <c r="C2135" s="1" t="s">
        <v>567</v>
      </c>
      <c r="D2135" s="1" t="s">
        <v>568</v>
      </c>
      <c r="E2135" s="1" t="s">
        <v>30</v>
      </c>
      <c r="F2135" s="1" t="s">
        <v>386</v>
      </c>
      <c r="G2135" s="1" t="s">
        <v>6219</v>
      </c>
      <c r="H2135" s="1" t="s">
        <v>6220</v>
      </c>
      <c r="I2135" s="1" t="s">
        <v>7</v>
      </c>
      <c r="J2135" s="1" t="s">
        <v>6221</v>
      </c>
      <c r="K2135" s="1" t="s">
        <v>52</v>
      </c>
      <c r="L2135" s="1" t="s">
        <v>53</v>
      </c>
      <c r="M2135" s="1" t="s">
        <v>5928</v>
      </c>
      <c r="N2135" s="2">
        <v>55000</v>
      </c>
      <c r="O2135" s="1" t="s">
        <v>38</v>
      </c>
      <c r="P2135" s="2">
        <v>55000</v>
      </c>
      <c r="Q2135" s="1" t="s">
        <v>165</v>
      </c>
      <c r="R2135" s="1" t="s">
        <v>40</v>
      </c>
      <c r="S2135" s="1" t="s">
        <v>54</v>
      </c>
      <c r="T2135" s="1" t="s">
        <v>42</v>
      </c>
      <c r="U2135" s="1" t="s">
        <v>43</v>
      </c>
      <c r="V2135" s="1" t="s">
        <v>55</v>
      </c>
      <c r="W2135" s="1" t="s">
        <v>56</v>
      </c>
      <c r="X2135" s="1" t="s">
        <v>43</v>
      </c>
      <c r="Y2135" s="2" t="s">
        <v>43</v>
      </c>
      <c r="Z2135" s="1" t="s">
        <v>46</v>
      </c>
      <c r="AA2135" s="1" t="s">
        <v>386</v>
      </c>
    </row>
    <row r="2136" spans="1:27" x14ac:dyDescent="0.25">
      <c r="A2136" s="1" t="s">
        <v>1653</v>
      </c>
      <c r="B2136" s="1" t="s">
        <v>1654</v>
      </c>
      <c r="C2136" s="1" t="s">
        <v>567</v>
      </c>
      <c r="D2136" s="1" t="s">
        <v>568</v>
      </c>
      <c r="E2136" s="1" t="s">
        <v>30</v>
      </c>
      <c r="F2136" s="1" t="s">
        <v>183</v>
      </c>
      <c r="G2136" s="1" t="s">
        <v>6222</v>
      </c>
      <c r="H2136" s="1" t="s">
        <v>6223</v>
      </c>
      <c r="I2136" s="1" t="s">
        <v>7</v>
      </c>
      <c r="J2136" s="1" t="s">
        <v>6224</v>
      </c>
      <c r="K2136" s="1" t="s">
        <v>194</v>
      </c>
      <c r="L2136" s="1" t="s">
        <v>195</v>
      </c>
      <c r="M2136" s="1" t="s">
        <v>5928</v>
      </c>
      <c r="N2136" s="2">
        <v>1025000</v>
      </c>
      <c r="O2136" s="1" t="s">
        <v>38</v>
      </c>
      <c r="P2136" s="2">
        <v>1025000</v>
      </c>
      <c r="Q2136" s="1" t="s">
        <v>83</v>
      </c>
      <c r="R2136" s="1" t="s">
        <v>40</v>
      </c>
      <c r="S2136" s="1" t="s">
        <v>41</v>
      </c>
      <c r="T2136" s="1" t="s">
        <v>42</v>
      </c>
      <c r="U2136" s="1" t="s">
        <v>43</v>
      </c>
      <c r="V2136" s="1" t="s">
        <v>44</v>
      </c>
      <c r="W2136" s="1" t="s">
        <v>45</v>
      </c>
      <c r="X2136" s="1" t="s">
        <v>43</v>
      </c>
      <c r="Y2136" s="2" t="s">
        <v>43</v>
      </c>
      <c r="Z2136" s="1" t="s">
        <v>46</v>
      </c>
      <c r="AA2136" s="1" t="s">
        <v>183</v>
      </c>
    </row>
    <row r="2137" spans="1:27" x14ac:dyDescent="0.25">
      <c r="A2137" s="1" t="s">
        <v>2855</v>
      </c>
      <c r="B2137" s="1" t="s">
        <v>2856</v>
      </c>
      <c r="C2137" s="1" t="s">
        <v>567</v>
      </c>
      <c r="D2137" s="1" t="s">
        <v>568</v>
      </c>
      <c r="E2137" s="1" t="s">
        <v>30</v>
      </c>
      <c r="F2137" s="1" t="s">
        <v>273</v>
      </c>
      <c r="G2137" s="1" t="s">
        <v>2857</v>
      </c>
      <c r="H2137" s="1" t="s">
        <v>2858</v>
      </c>
      <c r="I2137" s="1" t="s">
        <v>7</v>
      </c>
      <c r="J2137" s="1" t="s">
        <v>2859</v>
      </c>
      <c r="K2137" s="1" t="s">
        <v>2860</v>
      </c>
      <c r="L2137" s="1" t="s">
        <v>2861</v>
      </c>
      <c r="M2137" s="1" t="s">
        <v>37</v>
      </c>
      <c r="N2137" s="2">
        <v>756</v>
      </c>
      <c r="O2137" s="1" t="s">
        <v>38</v>
      </c>
      <c r="P2137" s="2">
        <v>756</v>
      </c>
      <c r="Q2137" s="1" t="s">
        <v>165</v>
      </c>
      <c r="R2137" s="1" t="s">
        <v>40</v>
      </c>
      <c r="S2137" s="1" t="s">
        <v>54</v>
      </c>
      <c r="T2137" s="1" t="s">
        <v>42</v>
      </c>
      <c r="U2137" s="1" t="s">
        <v>43</v>
      </c>
      <c r="V2137" s="1" t="s">
        <v>55</v>
      </c>
      <c r="W2137" s="1" t="s">
        <v>56</v>
      </c>
      <c r="X2137" s="1" t="s">
        <v>43</v>
      </c>
      <c r="Y2137" s="2" t="s">
        <v>43</v>
      </c>
      <c r="Z2137" s="1" t="s">
        <v>46</v>
      </c>
      <c r="AA2137" s="1" t="s">
        <v>273</v>
      </c>
    </row>
    <row r="2138" spans="1:27" x14ac:dyDescent="0.25">
      <c r="A2138" s="1" t="s">
        <v>2855</v>
      </c>
      <c r="B2138" s="1" t="s">
        <v>2856</v>
      </c>
      <c r="C2138" s="1" t="s">
        <v>567</v>
      </c>
      <c r="D2138" s="1" t="s">
        <v>568</v>
      </c>
      <c r="E2138" s="1" t="s">
        <v>30</v>
      </c>
      <c r="F2138" s="1" t="s">
        <v>47</v>
      </c>
      <c r="G2138" s="1" t="s">
        <v>3352</v>
      </c>
      <c r="H2138" s="1" t="s">
        <v>3353</v>
      </c>
      <c r="I2138" s="1" t="s">
        <v>7</v>
      </c>
      <c r="J2138" s="1" t="s">
        <v>3354</v>
      </c>
      <c r="K2138" s="1" t="s">
        <v>3174</v>
      </c>
      <c r="L2138" s="1" t="s">
        <v>3175</v>
      </c>
      <c r="M2138" s="1" t="s">
        <v>3055</v>
      </c>
      <c r="N2138" s="2">
        <v>1840</v>
      </c>
      <c r="O2138" s="1" t="s">
        <v>38</v>
      </c>
      <c r="P2138" s="2">
        <v>1840</v>
      </c>
      <c r="Q2138" s="1" t="s">
        <v>39</v>
      </c>
      <c r="R2138" s="1" t="s">
        <v>40</v>
      </c>
      <c r="S2138" s="1" t="s">
        <v>54</v>
      </c>
      <c r="T2138" s="1" t="s">
        <v>42</v>
      </c>
      <c r="U2138" s="1" t="s">
        <v>43</v>
      </c>
      <c r="V2138" s="1" t="s">
        <v>55</v>
      </c>
      <c r="W2138" s="1" t="s">
        <v>56</v>
      </c>
      <c r="X2138" s="1" t="s">
        <v>43</v>
      </c>
      <c r="Y2138" s="2" t="s">
        <v>43</v>
      </c>
      <c r="Z2138" s="1" t="s">
        <v>46</v>
      </c>
      <c r="AA2138" s="1" t="s">
        <v>58</v>
      </c>
    </row>
    <row r="2139" spans="1:27" x14ac:dyDescent="0.25">
      <c r="A2139" s="1" t="s">
        <v>2855</v>
      </c>
      <c r="B2139" s="1" t="s">
        <v>2856</v>
      </c>
      <c r="C2139" s="1" t="s">
        <v>567</v>
      </c>
      <c r="D2139" s="1" t="s">
        <v>568</v>
      </c>
      <c r="E2139" s="1" t="s">
        <v>30</v>
      </c>
      <c r="F2139" s="1" t="s">
        <v>77</v>
      </c>
      <c r="G2139" s="1" t="s">
        <v>3355</v>
      </c>
      <c r="H2139" s="1" t="s">
        <v>3356</v>
      </c>
      <c r="I2139" s="1" t="s">
        <v>7</v>
      </c>
      <c r="J2139" s="1" t="s">
        <v>3357</v>
      </c>
      <c r="K2139" s="1" t="s">
        <v>3174</v>
      </c>
      <c r="L2139" s="1" t="s">
        <v>3175</v>
      </c>
      <c r="M2139" s="1" t="s">
        <v>3055</v>
      </c>
      <c r="N2139" s="2">
        <v>400</v>
      </c>
      <c r="O2139" s="1" t="s">
        <v>38</v>
      </c>
      <c r="P2139" s="2">
        <v>400</v>
      </c>
      <c r="Q2139" s="1" t="s">
        <v>39</v>
      </c>
      <c r="R2139" s="1" t="s">
        <v>40</v>
      </c>
      <c r="S2139" s="1" t="s">
        <v>54</v>
      </c>
      <c r="T2139" s="1" t="s">
        <v>42</v>
      </c>
      <c r="U2139" s="1" t="s">
        <v>43</v>
      </c>
      <c r="V2139" s="1" t="s">
        <v>44</v>
      </c>
      <c r="W2139" s="1" t="s">
        <v>45</v>
      </c>
      <c r="X2139" s="1" t="s">
        <v>43</v>
      </c>
      <c r="Y2139" s="2" t="s">
        <v>43</v>
      </c>
      <c r="Z2139" s="1" t="s">
        <v>46</v>
      </c>
      <c r="AA2139" s="1" t="s">
        <v>77</v>
      </c>
    </row>
    <row r="2140" spans="1:27" x14ac:dyDescent="0.25">
      <c r="A2140" s="1" t="s">
        <v>2855</v>
      </c>
      <c r="B2140" s="1" t="s">
        <v>2856</v>
      </c>
      <c r="C2140" s="1" t="s">
        <v>567</v>
      </c>
      <c r="D2140" s="1" t="s">
        <v>568</v>
      </c>
      <c r="E2140" s="1" t="s">
        <v>30</v>
      </c>
      <c r="F2140" s="1" t="s">
        <v>155</v>
      </c>
      <c r="G2140" s="1" t="s">
        <v>4880</v>
      </c>
      <c r="H2140" s="1" t="s">
        <v>4881</v>
      </c>
      <c r="I2140" s="1" t="s">
        <v>7</v>
      </c>
      <c r="J2140" s="1" t="s">
        <v>4882</v>
      </c>
      <c r="K2140" s="1" t="s">
        <v>135</v>
      </c>
      <c r="L2140" s="1" t="s">
        <v>136</v>
      </c>
      <c r="M2140" s="1" t="s">
        <v>4296</v>
      </c>
      <c r="N2140" s="2">
        <v>600000</v>
      </c>
      <c r="O2140" s="1" t="s">
        <v>38</v>
      </c>
      <c r="P2140" s="2">
        <v>600000</v>
      </c>
      <c r="Q2140" s="1" t="s">
        <v>83</v>
      </c>
      <c r="R2140" s="1" t="s">
        <v>40</v>
      </c>
      <c r="S2140" s="1" t="s">
        <v>54</v>
      </c>
      <c r="T2140" s="1" t="s">
        <v>42</v>
      </c>
      <c r="U2140" s="1" t="s">
        <v>43</v>
      </c>
      <c r="V2140" s="1" t="s">
        <v>55</v>
      </c>
      <c r="W2140" s="1" t="s">
        <v>56</v>
      </c>
      <c r="X2140" s="1" t="s">
        <v>43</v>
      </c>
      <c r="Y2140" s="2" t="s">
        <v>43</v>
      </c>
      <c r="Z2140" s="1" t="s">
        <v>46</v>
      </c>
      <c r="AA2140" s="1" t="s">
        <v>189</v>
      </c>
    </row>
    <row r="2141" spans="1:27" x14ac:dyDescent="0.25">
      <c r="A2141" s="1" t="s">
        <v>2855</v>
      </c>
      <c r="B2141" s="1" t="s">
        <v>2856</v>
      </c>
      <c r="C2141" s="1" t="s">
        <v>567</v>
      </c>
      <c r="D2141" s="1" t="s">
        <v>568</v>
      </c>
      <c r="E2141" s="1" t="s">
        <v>30</v>
      </c>
      <c r="F2141" s="1" t="s">
        <v>109</v>
      </c>
      <c r="G2141" s="1" t="s">
        <v>5891</v>
      </c>
      <c r="H2141" s="1" t="s">
        <v>5892</v>
      </c>
      <c r="I2141" s="1" t="s">
        <v>7</v>
      </c>
      <c r="J2141" s="1" t="s">
        <v>5893</v>
      </c>
      <c r="K2141" s="1" t="s">
        <v>135</v>
      </c>
      <c r="L2141" s="1" t="s">
        <v>136</v>
      </c>
      <c r="M2141" s="1" t="s">
        <v>5053</v>
      </c>
      <c r="N2141" s="2">
        <v>240000</v>
      </c>
      <c r="O2141" s="1" t="s">
        <v>38</v>
      </c>
      <c r="P2141" s="2">
        <v>240000</v>
      </c>
      <c r="Q2141" s="1" t="s">
        <v>83</v>
      </c>
      <c r="R2141" s="1" t="s">
        <v>40</v>
      </c>
      <c r="S2141" s="1" t="s">
        <v>54</v>
      </c>
      <c r="T2141" s="1" t="s">
        <v>42</v>
      </c>
      <c r="U2141" s="1" t="s">
        <v>43</v>
      </c>
      <c r="V2141" s="1" t="s">
        <v>55</v>
      </c>
      <c r="W2141" s="1" t="s">
        <v>56</v>
      </c>
      <c r="X2141" s="1" t="s">
        <v>43</v>
      </c>
      <c r="Y2141" s="2" t="s">
        <v>43</v>
      </c>
      <c r="Z2141" s="1" t="s">
        <v>46</v>
      </c>
      <c r="AA2141" s="1" t="s">
        <v>189</v>
      </c>
    </row>
    <row r="2142" spans="1:27" x14ac:dyDescent="0.25">
      <c r="A2142" s="1" t="s">
        <v>4203</v>
      </c>
      <c r="B2142" s="1" t="s">
        <v>4204</v>
      </c>
      <c r="C2142" s="1" t="s">
        <v>4205</v>
      </c>
      <c r="D2142" s="1" t="s">
        <v>4206</v>
      </c>
      <c r="E2142" s="1" t="s">
        <v>30</v>
      </c>
      <c r="F2142" s="1" t="s">
        <v>189</v>
      </c>
      <c r="G2142" s="1" t="s">
        <v>4207</v>
      </c>
      <c r="H2142" s="1" t="s">
        <v>4208</v>
      </c>
      <c r="I2142" s="1" t="s">
        <v>7</v>
      </c>
      <c r="J2142" s="1" t="s">
        <v>4209</v>
      </c>
      <c r="K2142" s="1" t="s">
        <v>3760</v>
      </c>
      <c r="L2142" s="1" t="s">
        <v>3761</v>
      </c>
      <c r="M2142" s="1" t="s">
        <v>3402</v>
      </c>
      <c r="N2142" s="2">
        <v>336000</v>
      </c>
      <c r="O2142" s="1" t="s">
        <v>38</v>
      </c>
      <c r="P2142" s="2">
        <v>336000</v>
      </c>
      <c r="Q2142" s="1" t="s">
        <v>83</v>
      </c>
      <c r="R2142" s="1" t="s">
        <v>40</v>
      </c>
      <c r="S2142" s="1" t="s">
        <v>54</v>
      </c>
      <c r="T2142" s="1" t="s">
        <v>42</v>
      </c>
      <c r="U2142" s="1" t="s">
        <v>43</v>
      </c>
      <c r="V2142" s="1" t="s">
        <v>55</v>
      </c>
      <c r="W2142" s="1" t="s">
        <v>56</v>
      </c>
      <c r="X2142" s="1" t="s">
        <v>43</v>
      </c>
      <c r="Y2142" s="2" t="s">
        <v>43</v>
      </c>
      <c r="Z2142" s="1" t="s">
        <v>46</v>
      </c>
      <c r="AA2142" s="1" t="s">
        <v>76</v>
      </c>
    </row>
    <row r="2143" spans="1:27" x14ac:dyDescent="0.25">
      <c r="A2143" s="1" t="s">
        <v>101</v>
      </c>
      <c r="B2143" s="1" t="s">
        <v>102</v>
      </c>
      <c r="C2143" s="1" t="s">
        <v>67</v>
      </c>
      <c r="D2143" s="1" t="s">
        <v>68</v>
      </c>
      <c r="E2143" s="1" t="s">
        <v>30</v>
      </c>
      <c r="F2143" s="1" t="s">
        <v>58</v>
      </c>
      <c r="G2143" s="1" t="s">
        <v>103</v>
      </c>
      <c r="H2143" s="1" t="s">
        <v>104</v>
      </c>
      <c r="I2143" s="1" t="s">
        <v>7</v>
      </c>
      <c r="J2143" s="1" t="s">
        <v>105</v>
      </c>
      <c r="K2143" s="1" t="s">
        <v>106</v>
      </c>
      <c r="L2143" s="1" t="s">
        <v>107</v>
      </c>
      <c r="M2143" s="1" t="s">
        <v>37</v>
      </c>
      <c r="N2143" s="2">
        <v>810050</v>
      </c>
      <c r="O2143" s="1" t="s">
        <v>108</v>
      </c>
      <c r="P2143" s="2">
        <v>198000</v>
      </c>
      <c r="Q2143" s="1" t="s">
        <v>75</v>
      </c>
      <c r="R2143" s="1" t="s">
        <v>40</v>
      </c>
      <c r="S2143" s="1" t="s">
        <v>54</v>
      </c>
      <c r="T2143" s="1" t="s">
        <v>42</v>
      </c>
      <c r="U2143" s="1" t="s">
        <v>43</v>
      </c>
      <c r="V2143" s="1" t="s">
        <v>55</v>
      </c>
      <c r="W2143" s="1" t="s">
        <v>56</v>
      </c>
      <c r="X2143" s="1" t="s">
        <v>43</v>
      </c>
      <c r="Y2143" s="2" t="s">
        <v>43</v>
      </c>
      <c r="Z2143" s="1" t="s">
        <v>46</v>
      </c>
      <c r="AA2143" s="1" t="s">
        <v>109</v>
      </c>
    </row>
    <row r="2144" spans="1:27" x14ac:dyDescent="0.25">
      <c r="A2144" s="1" t="s">
        <v>101</v>
      </c>
      <c r="B2144" s="1" t="s">
        <v>102</v>
      </c>
      <c r="C2144" s="1" t="s">
        <v>67</v>
      </c>
      <c r="D2144" s="1" t="s">
        <v>68</v>
      </c>
      <c r="E2144" s="1" t="s">
        <v>30</v>
      </c>
      <c r="F2144" s="1" t="s">
        <v>58</v>
      </c>
      <c r="G2144" s="1" t="s">
        <v>103</v>
      </c>
      <c r="H2144" s="1" t="s">
        <v>110</v>
      </c>
      <c r="I2144" s="1" t="s">
        <v>7</v>
      </c>
      <c r="J2144" s="1" t="s">
        <v>105</v>
      </c>
      <c r="K2144" s="1" t="s">
        <v>106</v>
      </c>
      <c r="L2144" s="1" t="s">
        <v>107</v>
      </c>
      <c r="M2144" s="1" t="s">
        <v>37</v>
      </c>
      <c r="N2144" s="2">
        <v>810050</v>
      </c>
      <c r="O2144" s="1" t="s">
        <v>108</v>
      </c>
      <c r="P2144" s="2">
        <v>469550</v>
      </c>
      <c r="Q2144" s="1" t="s">
        <v>75</v>
      </c>
      <c r="R2144" s="1" t="s">
        <v>40</v>
      </c>
      <c r="S2144" s="1" t="s">
        <v>54</v>
      </c>
      <c r="T2144" s="1" t="s">
        <v>42</v>
      </c>
      <c r="U2144" s="1" t="s">
        <v>43</v>
      </c>
      <c r="V2144" s="1" t="s">
        <v>55</v>
      </c>
      <c r="W2144" s="1" t="s">
        <v>56</v>
      </c>
      <c r="X2144" s="1" t="s">
        <v>43</v>
      </c>
      <c r="Y2144" s="2" t="s">
        <v>43</v>
      </c>
      <c r="Z2144" s="1" t="s">
        <v>46</v>
      </c>
      <c r="AA2144" s="1" t="s">
        <v>109</v>
      </c>
    </row>
    <row r="2145" spans="1:27" x14ac:dyDescent="0.25">
      <c r="A2145" s="1" t="s">
        <v>101</v>
      </c>
      <c r="B2145" s="1" t="s">
        <v>102</v>
      </c>
      <c r="C2145" s="1" t="s">
        <v>67</v>
      </c>
      <c r="D2145" s="1" t="s">
        <v>68</v>
      </c>
      <c r="E2145" s="1" t="s">
        <v>30</v>
      </c>
      <c r="F2145" s="1" t="s">
        <v>58</v>
      </c>
      <c r="G2145" s="1" t="s">
        <v>103</v>
      </c>
      <c r="H2145" s="1" t="s">
        <v>111</v>
      </c>
      <c r="I2145" s="1" t="s">
        <v>7</v>
      </c>
      <c r="J2145" s="1" t="s">
        <v>105</v>
      </c>
      <c r="K2145" s="1" t="s">
        <v>106</v>
      </c>
      <c r="L2145" s="1" t="s">
        <v>107</v>
      </c>
      <c r="M2145" s="1" t="s">
        <v>37</v>
      </c>
      <c r="N2145" s="2">
        <v>810050</v>
      </c>
      <c r="O2145" s="1" t="s">
        <v>108</v>
      </c>
      <c r="P2145" s="2">
        <v>142500</v>
      </c>
      <c r="Q2145" s="1" t="s">
        <v>75</v>
      </c>
      <c r="R2145" s="1" t="s">
        <v>40</v>
      </c>
      <c r="S2145" s="1" t="s">
        <v>54</v>
      </c>
      <c r="T2145" s="1" t="s">
        <v>42</v>
      </c>
      <c r="U2145" s="1" t="s">
        <v>43</v>
      </c>
      <c r="V2145" s="1" t="s">
        <v>55</v>
      </c>
      <c r="W2145" s="1" t="s">
        <v>56</v>
      </c>
      <c r="X2145" s="1" t="s">
        <v>43</v>
      </c>
      <c r="Y2145" s="2" t="s">
        <v>43</v>
      </c>
      <c r="Z2145" s="1" t="s">
        <v>46</v>
      </c>
      <c r="AA2145" s="1" t="s">
        <v>109</v>
      </c>
    </row>
    <row r="2146" spans="1:27" x14ac:dyDescent="0.25">
      <c r="A2146" s="1" t="s">
        <v>101</v>
      </c>
      <c r="B2146" s="1" t="s">
        <v>102</v>
      </c>
      <c r="C2146" s="1" t="s">
        <v>67</v>
      </c>
      <c r="D2146" s="1" t="s">
        <v>68</v>
      </c>
      <c r="E2146" s="1" t="s">
        <v>30</v>
      </c>
      <c r="F2146" s="1" t="s">
        <v>112</v>
      </c>
      <c r="G2146" s="1" t="s">
        <v>113</v>
      </c>
      <c r="H2146" s="1" t="s">
        <v>114</v>
      </c>
      <c r="I2146" s="1" t="s">
        <v>7</v>
      </c>
      <c r="J2146" s="1" t="s">
        <v>115</v>
      </c>
      <c r="K2146" s="1" t="s">
        <v>116</v>
      </c>
      <c r="L2146" s="1" t="s">
        <v>117</v>
      </c>
      <c r="M2146" s="1" t="s">
        <v>37</v>
      </c>
      <c r="N2146" s="2">
        <v>204000</v>
      </c>
      <c r="O2146" s="1" t="s">
        <v>38</v>
      </c>
      <c r="P2146" s="2">
        <v>204000</v>
      </c>
      <c r="Q2146" s="1" t="s">
        <v>83</v>
      </c>
      <c r="R2146" s="1" t="s">
        <v>40</v>
      </c>
      <c r="S2146" s="1" t="s">
        <v>54</v>
      </c>
      <c r="T2146" s="1" t="s">
        <v>42</v>
      </c>
      <c r="U2146" s="1" t="s">
        <v>43</v>
      </c>
      <c r="V2146" s="1" t="s">
        <v>55</v>
      </c>
      <c r="W2146" s="1" t="s">
        <v>56</v>
      </c>
      <c r="X2146" s="1" t="s">
        <v>43</v>
      </c>
      <c r="Y2146" s="2" t="s">
        <v>43</v>
      </c>
      <c r="Z2146" s="1" t="s">
        <v>46</v>
      </c>
      <c r="AA2146" s="1" t="s">
        <v>112</v>
      </c>
    </row>
    <row r="2147" spans="1:27" x14ac:dyDescent="0.25">
      <c r="A2147" s="1" t="s">
        <v>101</v>
      </c>
      <c r="B2147" s="1" t="s">
        <v>102</v>
      </c>
      <c r="C2147" s="1" t="s">
        <v>67</v>
      </c>
      <c r="D2147" s="1" t="s">
        <v>68</v>
      </c>
      <c r="E2147" s="1" t="s">
        <v>30</v>
      </c>
      <c r="F2147" s="1" t="s">
        <v>112</v>
      </c>
      <c r="G2147" s="1" t="s">
        <v>118</v>
      </c>
      <c r="H2147" s="1" t="s">
        <v>119</v>
      </c>
      <c r="I2147" s="1" t="s">
        <v>7</v>
      </c>
      <c r="J2147" s="1" t="s">
        <v>120</v>
      </c>
      <c r="K2147" s="1" t="s">
        <v>116</v>
      </c>
      <c r="L2147" s="1" t="s">
        <v>117</v>
      </c>
      <c r="M2147" s="1" t="s">
        <v>37</v>
      </c>
      <c r="N2147" s="2">
        <v>60000</v>
      </c>
      <c r="O2147" s="1" t="s">
        <v>38</v>
      </c>
      <c r="P2147" s="2">
        <v>60000</v>
      </c>
      <c r="Q2147" s="1" t="s">
        <v>83</v>
      </c>
      <c r="R2147" s="1" t="s">
        <v>40</v>
      </c>
      <c r="S2147" s="1" t="s">
        <v>54</v>
      </c>
      <c r="T2147" s="1" t="s">
        <v>42</v>
      </c>
      <c r="U2147" s="1" t="s">
        <v>43</v>
      </c>
      <c r="V2147" s="1" t="s">
        <v>55</v>
      </c>
      <c r="W2147" s="1" t="s">
        <v>56</v>
      </c>
      <c r="X2147" s="1" t="s">
        <v>43</v>
      </c>
      <c r="Y2147" s="2" t="s">
        <v>43</v>
      </c>
      <c r="Z2147" s="1" t="s">
        <v>46</v>
      </c>
      <c r="AA2147" s="1" t="s">
        <v>112</v>
      </c>
    </row>
    <row r="2148" spans="1:27" x14ac:dyDescent="0.25">
      <c r="A2148" s="1" t="s">
        <v>101</v>
      </c>
      <c r="B2148" s="1" t="s">
        <v>102</v>
      </c>
      <c r="C2148" s="1" t="s">
        <v>67</v>
      </c>
      <c r="D2148" s="1" t="s">
        <v>68</v>
      </c>
      <c r="E2148" s="1" t="s">
        <v>30</v>
      </c>
      <c r="F2148" s="1" t="s">
        <v>112</v>
      </c>
      <c r="G2148" s="1" t="s">
        <v>121</v>
      </c>
      <c r="H2148" s="1" t="s">
        <v>122</v>
      </c>
      <c r="I2148" s="1" t="s">
        <v>7</v>
      </c>
      <c r="J2148" s="1" t="s">
        <v>123</v>
      </c>
      <c r="K2148" s="1" t="s">
        <v>116</v>
      </c>
      <c r="L2148" s="1" t="s">
        <v>117</v>
      </c>
      <c r="M2148" s="1" t="s">
        <v>37</v>
      </c>
      <c r="N2148" s="2">
        <v>60000</v>
      </c>
      <c r="O2148" s="1" t="s">
        <v>38</v>
      </c>
      <c r="P2148" s="2">
        <v>60000</v>
      </c>
      <c r="Q2148" s="1" t="s">
        <v>83</v>
      </c>
      <c r="R2148" s="1" t="s">
        <v>40</v>
      </c>
      <c r="S2148" s="1" t="s">
        <v>54</v>
      </c>
      <c r="T2148" s="1" t="s">
        <v>42</v>
      </c>
      <c r="U2148" s="1" t="s">
        <v>43</v>
      </c>
      <c r="V2148" s="1" t="s">
        <v>55</v>
      </c>
      <c r="W2148" s="1" t="s">
        <v>56</v>
      </c>
      <c r="X2148" s="1" t="s">
        <v>43</v>
      </c>
      <c r="Y2148" s="2" t="s">
        <v>43</v>
      </c>
      <c r="Z2148" s="1" t="s">
        <v>46</v>
      </c>
      <c r="AA2148" s="1" t="s">
        <v>112</v>
      </c>
    </row>
    <row r="2149" spans="1:27" x14ac:dyDescent="0.25">
      <c r="A2149" s="1" t="s">
        <v>101</v>
      </c>
      <c r="B2149" s="1" t="s">
        <v>102</v>
      </c>
      <c r="C2149" s="1" t="s">
        <v>67</v>
      </c>
      <c r="D2149" s="1" t="s">
        <v>68</v>
      </c>
      <c r="E2149" s="1" t="s">
        <v>30</v>
      </c>
      <c r="F2149" s="1" t="s">
        <v>112</v>
      </c>
      <c r="G2149" s="1" t="s">
        <v>124</v>
      </c>
      <c r="H2149" s="1" t="s">
        <v>125</v>
      </c>
      <c r="I2149" s="1" t="s">
        <v>7</v>
      </c>
      <c r="J2149" s="1" t="s">
        <v>126</v>
      </c>
      <c r="K2149" s="1" t="s">
        <v>127</v>
      </c>
      <c r="L2149" s="1" t="s">
        <v>128</v>
      </c>
      <c r="M2149" s="1" t="s">
        <v>37</v>
      </c>
      <c r="N2149" s="2">
        <v>195000</v>
      </c>
      <c r="O2149" s="1" t="s">
        <v>38</v>
      </c>
      <c r="P2149" s="2">
        <v>195000</v>
      </c>
      <c r="Q2149" s="1" t="s">
        <v>83</v>
      </c>
      <c r="R2149" s="1" t="s">
        <v>40</v>
      </c>
      <c r="S2149" s="1" t="s">
        <v>54</v>
      </c>
      <c r="T2149" s="1" t="s">
        <v>42</v>
      </c>
      <c r="U2149" s="1" t="s">
        <v>43</v>
      </c>
      <c r="V2149" s="1" t="s">
        <v>55</v>
      </c>
      <c r="W2149" s="1" t="s">
        <v>56</v>
      </c>
      <c r="X2149" s="1" t="s">
        <v>43</v>
      </c>
      <c r="Y2149" s="2" t="s">
        <v>43</v>
      </c>
      <c r="Z2149" s="1" t="s">
        <v>46</v>
      </c>
      <c r="AA2149" s="1" t="s">
        <v>112</v>
      </c>
    </row>
    <row r="2150" spans="1:27" x14ac:dyDescent="0.25">
      <c r="A2150" s="1" t="s">
        <v>101</v>
      </c>
      <c r="B2150" s="1" t="s">
        <v>102</v>
      </c>
      <c r="C2150" s="1" t="s">
        <v>67</v>
      </c>
      <c r="D2150" s="1" t="s">
        <v>68</v>
      </c>
      <c r="E2150" s="1" t="s">
        <v>30</v>
      </c>
      <c r="F2150" s="1" t="s">
        <v>155</v>
      </c>
      <c r="G2150" s="1" t="s">
        <v>3414</v>
      </c>
      <c r="H2150" s="1" t="s">
        <v>3415</v>
      </c>
      <c r="I2150" s="1" t="s">
        <v>7</v>
      </c>
      <c r="J2150" s="1" t="s">
        <v>3416</v>
      </c>
      <c r="K2150" s="1" t="s">
        <v>522</v>
      </c>
      <c r="L2150" s="1" t="s">
        <v>523</v>
      </c>
      <c r="M2150" s="1" t="s">
        <v>3402</v>
      </c>
      <c r="N2150" s="2">
        <v>164510.6</v>
      </c>
      <c r="O2150" s="1" t="s">
        <v>108</v>
      </c>
      <c r="P2150" s="2">
        <v>104730.2</v>
      </c>
      <c r="Q2150" s="1" t="s">
        <v>165</v>
      </c>
      <c r="R2150" s="1" t="s">
        <v>40</v>
      </c>
      <c r="S2150" s="1" t="s">
        <v>54</v>
      </c>
      <c r="T2150" s="1" t="s">
        <v>42</v>
      </c>
      <c r="U2150" s="1" t="s">
        <v>43</v>
      </c>
      <c r="V2150" s="1" t="s">
        <v>55</v>
      </c>
      <c r="W2150" s="1" t="s">
        <v>56</v>
      </c>
      <c r="X2150" s="1" t="s">
        <v>43</v>
      </c>
      <c r="Y2150" s="2" t="s">
        <v>43</v>
      </c>
      <c r="Z2150" s="1" t="s">
        <v>46</v>
      </c>
      <c r="AA2150" s="1" t="s">
        <v>273</v>
      </c>
    </row>
    <row r="2151" spans="1:27" x14ac:dyDescent="0.25">
      <c r="A2151" s="1" t="s">
        <v>101</v>
      </c>
      <c r="B2151" s="1" t="s">
        <v>102</v>
      </c>
      <c r="C2151" s="1" t="s">
        <v>67</v>
      </c>
      <c r="D2151" s="1" t="s">
        <v>68</v>
      </c>
      <c r="E2151" s="1" t="s">
        <v>30</v>
      </c>
      <c r="F2151" s="1" t="s">
        <v>155</v>
      </c>
      <c r="G2151" s="1" t="s">
        <v>3414</v>
      </c>
      <c r="H2151" s="1" t="s">
        <v>3417</v>
      </c>
      <c r="I2151" s="1" t="s">
        <v>7</v>
      </c>
      <c r="J2151" s="1" t="s">
        <v>3416</v>
      </c>
      <c r="K2151" s="1" t="s">
        <v>522</v>
      </c>
      <c r="L2151" s="1" t="s">
        <v>523</v>
      </c>
      <c r="M2151" s="1" t="s">
        <v>3402</v>
      </c>
      <c r="N2151" s="2">
        <v>164510.6</v>
      </c>
      <c r="O2151" s="1" t="s">
        <v>108</v>
      </c>
      <c r="P2151" s="2">
        <v>59780.4</v>
      </c>
      <c r="Q2151" s="1" t="s">
        <v>165</v>
      </c>
      <c r="R2151" s="1" t="s">
        <v>40</v>
      </c>
      <c r="S2151" s="1" t="s">
        <v>54</v>
      </c>
      <c r="T2151" s="1" t="s">
        <v>42</v>
      </c>
      <c r="U2151" s="1" t="s">
        <v>43</v>
      </c>
      <c r="V2151" s="1" t="s">
        <v>55</v>
      </c>
      <c r="W2151" s="1" t="s">
        <v>56</v>
      </c>
      <c r="X2151" s="1" t="s">
        <v>43</v>
      </c>
      <c r="Y2151" s="2" t="s">
        <v>43</v>
      </c>
      <c r="Z2151" s="1" t="s">
        <v>46</v>
      </c>
      <c r="AA2151" s="1" t="s">
        <v>273</v>
      </c>
    </row>
    <row r="2152" spans="1:27" x14ac:dyDescent="0.25">
      <c r="A2152" s="1" t="s">
        <v>101</v>
      </c>
      <c r="B2152" s="1" t="s">
        <v>102</v>
      </c>
      <c r="C2152" s="1" t="s">
        <v>67</v>
      </c>
      <c r="D2152" s="1" t="s">
        <v>68</v>
      </c>
      <c r="E2152" s="1" t="s">
        <v>30</v>
      </c>
      <c r="F2152" s="1" t="s">
        <v>48</v>
      </c>
      <c r="G2152" s="1" t="s">
        <v>5054</v>
      </c>
      <c r="H2152" s="1" t="s">
        <v>5055</v>
      </c>
      <c r="I2152" s="1" t="s">
        <v>7</v>
      </c>
      <c r="J2152" s="1" t="s">
        <v>5056</v>
      </c>
      <c r="K2152" s="1" t="s">
        <v>5057</v>
      </c>
      <c r="L2152" s="1" t="s">
        <v>5058</v>
      </c>
      <c r="M2152" s="1" t="s">
        <v>5053</v>
      </c>
      <c r="N2152" s="2">
        <v>145500</v>
      </c>
      <c r="O2152" s="1" t="s">
        <v>38</v>
      </c>
      <c r="P2152" s="2">
        <v>145500</v>
      </c>
      <c r="Q2152" s="1" t="s">
        <v>83</v>
      </c>
      <c r="R2152" s="1" t="s">
        <v>40</v>
      </c>
      <c r="S2152" s="1" t="s">
        <v>54</v>
      </c>
      <c r="T2152" s="1" t="s">
        <v>42</v>
      </c>
      <c r="U2152" s="1" t="s">
        <v>43</v>
      </c>
      <c r="V2152" s="1" t="s">
        <v>55</v>
      </c>
      <c r="W2152" s="1" t="s">
        <v>56</v>
      </c>
      <c r="X2152" s="1" t="s">
        <v>43</v>
      </c>
      <c r="Y2152" s="2" t="s">
        <v>43</v>
      </c>
      <c r="Z2152" s="1" t="s">
        <v>46</v>
      </c>
      <c r="AA2152" s="1" t="s">
        <v>48</v>
      </c>
    </row>
    <row r="2153" spans="1:27" x14ac:dyDescent="0.25">
      <c r="A2153" s="1" t="s">
        <v>101</v>
      </c>
      <c r="B2153" s="1" t="s">
        <v>102</v>
      </c>
      <c r="C2153" s="1" t="s">
        <v>67</v>
      </c>
      <c r="D2153" s="1" t="s">
        <v>68</v>
      </c>
      <c r="E2153" s="1" t="s">
        <v>30</v>
      </c>
      <c r="F2153" s="1" t="s">
        <v>48</v>
      </c>
      <c r="G2153" s="1" t="s">
        <v>5059</v>
      </c>
      <c r="H2153" s="1" t="s">
        <v>5060</v>
      </c>
      <c r="I2153" s="1" t="s">
        <v>7</v>
      </c>
      <c r="J2153" s="1" t="s">
        <v>5061</v>
      </c>
      <c r="K2153" s="1" t="s">
        <v>5057</v>
      </c>
      <c r="L2153" s="1" t="s">
        <v>5058</v>
      </c>
      <c r="M2153" s="1" t="s">
        <v>5053</v>
      </c>
      <c r="N2153" s="2">
        <v>450000</v>
      </c>
      <c r="O2153" s="1" t="s">
        <v>38</v>
      </c>
      <c r="P2153" s="2">
        <v>450000</v>
      </c>
      <c r="Q2153" s="1" t="s">
        <v>83</v>
      </c>
      <c r="R2153" s="1" t="s">
        <v>40</v>
      </c>
      <c r="S2153" s="1" t="s">
        <v>54</v>
      </c>
      <c r="T2153" s="1" t="s">
        <v>42</v>
      </c>
      <c r="U2153" s="1" t="s">
        <v>43</v>
      </c>
      <c r="V2153" s="1" t="s">
        <v>55</v>
      </c>
      <c r="W2153" s="1" t="s">
        <v>56</v>
      </c>
      <c r="X2153" s="1" t="s">
        <v>43</v>
      </c>
      <c r="Y2153" s="2" t="s">
        <v>43</v>
      </c>
      <c r="Z2153" s="1" t="s">
        <v>46</v>
      </c>
      <c r="AA2153" s="1" t="s">
        <v>48</v>
      </c>
    </row>
    <row r="2154" spans="1:27" x14ac:dyDescent="0.25">
      <c r="A2154" s="1" t="s">
        <v>101</v>
      </c>
      <c r="B2154" s="1" t="s">
        <v>102</v>
      </c>
      <c r="C2154" s="1" t="s">
        <v>67</v>
      </c>
      <c r="D2154" s="1" t="s">
        <v>68</v>
      </c>
      <c r="E2154" s="1" t="s">
        <v>30</v>
      </c>
      <c r="F2154" s="1" t="s">
        <v>131</v>
      </c>
      <c r="G2154" s="1" t="s">
        <v>5062</v>
      </c>
      <c r="H2154" s="1" t="s">
        <v>5063</v>
      </c>
      <c r="I2154" s="1" t="s">
        <v>7</v>
      </c>
      <c r="J2154" s="1" t="s">
        <v>5064</v>
      </c>
      <c r="K2154" s="1" t="s">
        <v>2833</v>
      </c>
      <c r="L2154" s="1" t="s">
        <v>2834</v>
      </c>
      <c r="M2154" s="1" t="s">
        <v>5053</v>
      </c>
      <c r="N2154" s="2">
        <v>420000</v>
      </c>
      <c r="O2154" s="1" t="s">
        <v>38</v>
      </c>
      <c r="P2154" s="2">
        <v>420000</v>
      </c>
      <c r="Q2154" s="1" t="s">
        <v>83</v>
      </c>
      <c r="R2154" s="1" t="s">
        <v>40</v>
      </c>
      <c r="S2154" s="1" t="s">
        <v>54</v>
      </c>
      <c r="T2154" s="1" t="s">
        <v>42</v>
      </c>
      <c r="U2154" s="1" t="s">
        <v>43</v>
      </c>
      <c r="V2154" s="1" t="s">
        <v>55</v>
      </c>
      <c r="W2154" s="1" t="s">
        <v>56</v>
      </c>
      <c r="X2154" s="1" t="s">
        <v>43</v>
      </c>
      <c r="Y2154" s="2" t="s">
        <v>43</v>
      </c>
      <c r="Z2154" s="1" t="s">
        <v>46</v>
      </c>
      <c r="AA2154" s="1" t="s">
        <v>131</v>
      </c>
    </row>
    <row r="2155" spans="1:27" x14ac:dyDescent="0.25">
      <c r="A2155" s="1" t="s">
        <v>101</v>
      </c>
      <c r="B2155" s="1" t="s">
        <v>102</v>
      </c>
      <c r="C2155" s="1" t="s">
        <v>67</v>
      </c>
      <c r="D2155" s="1" t="s">
        <v>68</v>
      </c>
      <c r="E2155" s="1" t="s">
        <v>30</v>
      </c>
      <c r="F2155" s="1" t="s">
        <v>131</v>
      </c>
      <c r="G2155" s="1" t="s">
        <v>5065</v>
      </c>
      <c r="H2155" s="1" t="s">
        <v>5066</v>
      </c>
      <c r="I2155" s="1" t="s">
        <v>7</v>
      </c>
      <c r="J2155" s="1" t="s">
        <v>5067</v>
      </c>
      <c r="K2155" s="1" t="s">
        <v>2833</v>
      </c>
      <c r="L2155" s="1" t="s">
        <v>2834</v>
      </c>
      <c r="M2155" s="1" t="s">
        <v>5053</v>
      </c>
      <c r="N2155" s="2">
        <v>753000</v>
      </c>
      <c r="O2155" s="1" t="s">
        <v>38</v>
      </c>
      <c r="P2155" s="2">
        <v>753000</v>
      </c>
      <c r="Q2155" s="1" t="s">
        <v>83</v>
      </c>
      <c r="R2155" s="1" t="s">
        <v>40</v>
      </c>
      <c r="S2155" s="1" t="s">
        <v>54</v>
      </c>
      <c r="T2155" s="1" t="s">
        <v>42</v>
      </c>
      <c r="U2155" s="1" t="s">
        <v>43</v>
      </c>
      <c r="V2155" s="1" t="s">
        <v>55</v>
      </c>
      <c r="W2155" s="1" t="s">
        <v>56</v>
      </c>
      <c r="X2155" s="1" t="s">
        <v>43</v>
      </c>
      <c r="Y2155" s="2" t="s">
        <v>43</v>
      </c>
      <c r="Z2155" s="1" t="s">
        <v>46</v>
      </c>
      <c r="AA2155" s="1" t="s">
        <v>131</v>
      </c>
    </row>
    <row r="2156" spans="1:27" x14ac:dyDescent="0.25">
      <c r="A2156" s="1" t="s">
        <v>101</v>
      </c>
      <c r="B2156" s="1" t="s">
        <v>102</v>
      </c>
      <c r="C2156" s="1" t="s">
        <v>67</v>
      </c>
      <c r="D2156" s="1" t="s">
        <v>68</v>
      </c>
      <c r="E2156" s="1" t="s">
        <v>30</v>
      </c>
      <c r="F2156" s="1" t="s">
        <v>64</v>
      </c>
      <c r="G2156" s="1" t="s">
        <v>5068</v>
      </c>
      <c r="H2156" s="1" t="s">
        <v>5069</v>
      </c>
      <c r="I2156" s="1" t="s">
        <v>7</v>
      </c>
      <c r="J2156" s="1" t="s">
        <v>5070</v>
      </c>
      <c r="K2156" s="1" t="s">
        <v>2833</v>
      </c>
      <c r="L2156" s="1" t="s">
        <v>2834</v>
      </c>
      <c r="M2156" s="1" t="s">
        <v>5053</v>
      </c>
      <c r="N2156" s="2">
        <v>65000</v>
      </c>
      <c r="O2156" s="1" t="s">
        <v>38</v>
      </c>
      <c r="P2156" s="2">
        <v>65000</v>
      </c>
      <c r="Q2156" s="1" t="s">
        <v>83</v>
      </c>
      <c r="R2156" s="1" t="s">
        <v>40</v>
      </c>
      <c r="S2156" s="1" t="s">
        <v>54</v>
      </c>
      <c r="T2156" s="1" t="s">
        <v>42</v>
      </c>
      <c r="U2156" s="1" t="s">
        <v>43</v>
      </c>
      <c r="V2156" s="1" t="s">
        <v>55</v>
      </c>
      <c r="W2156" s="1" t="s">
        <v>56</v>
      </c>
      <c r="X2156" s="1" t="s">
        <v>43</v>
      </c>
      <c r="Y2156" s="2" t="s">
        <v>43</v>
      </c>
      <c r="Z2156" s="1" t="s">
        <v>46</v>
      </c>
      <c r="AA2156" s="1" t="s">
        <v>64</v>
      </c>
    </row>
    <row r="2157" spans="1:27" x14ac:dyDescent="0.25">
      <c r="A2157" s="1" t="s">
        <v>101</v>
      </c>
      <c r="B2157" s="1" t="s">
        <v>102</v>
      </c>
      <c r="C2157" s="1" t="s">
        <v>67</v>
      </c>
      <c r="D2157" s="1" t="s">
        <v>68</v>
      </c>
      <c r="E2157" s="1" t="s">
        <v>30</v>
      </c>
      <c r="F2157" s="1" t="s">
        <v>64</v>
      </c>
      <c r="G2157" s="1" t="s">
        <v>5071</v>
      </c>
      <c r="H2157" s="1" t="s">
        <v>5072</v>
      </c>
      <c r="I2157" s="1" t="s">
        <v>7</v>
      </c>
      <c r="J2157" s="1" t="s">
        <v>5073</v>
      </c>
      <c r="K2157" s="1" t="s">
        <v>5057</v>
      </c>
      <c r="L2157" s="1" t="s">
        <v>5058</v>
      </c>
      <c r="M2157" s="1" t="s">
        <v>5053</v>
      </c>
      <c r="N2157" s="2">
        <v>1000000</v>
      </c>
      <c r="O2157" s="1" t="s">
        <v>38</v>
      </c>
      <c r="P2157" s="2">
        <v>1000000</v>
      </c>
      <c r="Q2157" s="1" t="s">
        <v>83</v>
      </c>
      <c r="R2157" s="1" t="s">
        <v>40</v>
      </c>
      <c r="S2157" s="1" t="s">
        <v>54</v>
      </c>
      <c r="T2157" s="1" t="s">
        <v>42</v>
      </c>
      <c r="U2157" s="1" t="s">
        <v>43</v>
      </c>
      <c r="V2157" s="1" t="s">
        <v>55</v>
      </c>
      <c r="W2157" s="1" t="s">
        <v>56</v>
      </c>
      <c r="X2157" s="1" t="s">
        <v>43</v>
      </c>
      <c r="Y2157" s="2" t="s">
        <v>43</v>
      </c>
      <c r="Z2157" s="1" t="s">
        <v>46</v>
      </c>
      <c r="AA2157" s="1" t="s">
        <v>64</v>
      </c>
    </row>
    <row r="2158" spans="1:27" x14ac:dyDescent="0.25">
      <c r="A2158" s="1" t="s">
        <v>101</v>
      </c>
      <c r="B2158" s="1" t="s">
        <v>102</v>
      </c>
      <c r="C2158" s="1" t="s">
        <v>67</v>
      </c>
      <c r="D2158" s="1" t="s">
        <v>68</v>
      </c>
      <c r="E2158" s="1" t="s">
        <v>30</v>
      </c>
      <c r="F2158" s="1" t="s">
        <v>265</v>
      </c>
      <c r="G2158" s="1" t="s">
        <v>5074</v>
      </c>
      <c r="H2158" s="1" t="s">
        <v>5075</v>
      </c>
      <c r="I2158" s="1" t="s">
        <v>7</v>
      </c>
      <c r="J2158" s="1" t="s">
        <v>5076</v>
      </c>
      <c r="K2158" s="1" t="s">
        <v>2833</v>
      </c>
      <c r="L2158" s="1" t="s">
        <v>2834</v>
      </c>
      <c r="M2158" s="1" t="s">
        <v>5053</v>
      </c>
      <c r="N2158" s="2">
        <v>50200</v>
      </c>
      <c r="O2158" s="1" t="s">
        <v>38</v>
      </c>
      <c r="P2158" s="2">
        <v>50200</v>
      </c>
      <c r="Q2158" s="1" t="s">
        <v>83</v>
      </c>
      <c r="R2158" s="1" t="s">
        <v>40</v>
      </c>
      <c r="S2158" s="1" t="s">
        <v>54</v>
      </c>
      <c r="T2158" s="1" t="s">
        <v>42</v>
      </c>
      <c r="U2158" s="1" t="s">
        <v>43</v>
      </c>
      <c r="V2158" s="1" t="s">
        <v>55</v>
      </c>
      <c r="W2158" s="1" t="s">
        <v>56</v>
      </c>
      <c r="X2158" s="1" t="s">
        <v>43</v>
      </c>
      <c r="Y2158" s="2" t="s">
        <v>43</v>
      </c>
      <c r="Z2158" s="1" t="s">
        <v>46</v>
      </c>
      <c r="AA2158" s="1" t="s">
        <v>265</v>
      </c>
    </row>
    <row r="2159" spans="1:27" x14ac:dyDescent="0.25">
      <c r="A2159" s="1" t="s">
        <v>101</v>
      </c>
      <c r="B2159" s="1" t="s">
        <v>102</v>
      </c>
      <c r="C2159" s="1" t="s">
        <v>67</v>
      </c>
      <c r="D2159" s="1" t="s">
        <v>68</v>
      </c>
      <c r="E2159" s="1" t="s">
        <v>30</v>
      </c>
      <c r="F2159" s="1" t="s">
        <v>183</v>
      </c>
      <c r="G2159" s="1" t="s">
        <v>5077</v>
      </c>
      <c r="H2159" s="1" t="s">
        <v>5078</v>
      </c>
      <c r="I2159" s="1" t="s">
        <v>7</v>
      </c>
      <c r="J2159" s="1" t="s">
        <v>5079</v>
      </c>
      <c r="K2159" s="1" t="s">
        <v>2833</v>
      </c>
      <c r="L2159" s="1" t="s">
        <v>2834</v>
      </c>
      <c r="M2159" s="1" t="s">
        <v>5053</v>
      </c>
      <c r="N2159" s="2">
        <v>74800</v>
      </c>
      <c r="O2159" s="1" t="s">
        <v>38</v>
      </c>
      <c r="P2159" s="2">
        <v>74800</v>
      </c>
      <c r="Q2159" s="1" t="s">
        <v>83</v>
      </c>
      <c r="R2159" s="1" t="s">
        <v>40</v>
      </c>
      <c r="S2159" s="1" t="s">
        <v>54</v>
      </c>
      <c r="T2159" s="1" t="s">
        <v>42</v>
      </c>
      <c r="U2159" s="1" t="s">
        <v>43</v>
      </c>
      <c r="V2159" s="1" t="s">
        <v>55</v>
      </c>
      <c r="W2159" s="1" t="s">
        <v>56</v>
      </c>
      <c r="X2159" s="1" t="s">
        <v>43</v>
      </c>
      <c r="Y2159" s="2" t="s">
        <v>43</v>
      </c>
      <c r="Z2159" s="1" t="s">
        <v>46</v>
      </c>
      <c r="AA2159" s="1" t="s">
        <v>183</v>
      </c>
    </row>
    <row r="2160" spans="1:27" x14ac:dyDescent="0.25">
      <c r="A2160" s="1" t="s">
        <v>101</v>
      </c>
      <c r="B2160" s="1" t="s">
        <v>102</v>
      </c>
      <c r="C2160" s="1" t="s">
        <v>67</v>
      </c>
      <c r="D2160" s="1" t="s">
        <v>68</v>
      </c>
      <c r="E2160" s="1" t="s">
        <v>30</v>
      </c>
      <c r="F2160" s="1" t="s">
        <v>155</v>
      </c>
      <c r="G2160" s="1" t="s">
        <v>5933</v>
      </c>
      <c r="H2160" s="1" t="s">
        <v>5934</v>
      </c>
      <c r="I2160" s="1" t="s">
        <v>7</v>
      </c>
      <c r="J2160" s="1" t="s">
        <v>5935</v>
      </c>
      <c r="K2160" s="1" t="s">
        <v>135</v>
      </c>
      <c r="L2160" s="1" t="s">
        <v>136</v>
      </c>
      <c r="M2160" s="1" t="s">
        <v>5928</v>
      </c>
      <c r="N2160" s="2">
        <v>65480</v>
      </c>
      <c r="O2160" s="1" t="s">
        <v>38</v>
      </c>
      <c r="P2160" s="2">
        <v>65480</v>
      </c>
      <c r="Q2160" s="1" t="s">
        <v>83</v>
      </c>
      <c r="R2160" s="1" t="s">
        <v>40</v>
      </c>
      <c r="S2160" s="1" t="s">
        <v>54</v>
      </c>
      <c r="T2160" s="1" t="s">
        <v>42</v>
      </c>
      <c r="U2160" s="1" t="s">
        <v>43</v>
      </c>
      <c r="V2160" s="1" t="s">
        <v>55</v>
      </c>
      <c r="W2160" s="1" t="s">
        <v>56</v>
      </c>
      <c r="X2160" s="1" t="s">
        <v>43</v>
      </c>
      <c r="Y2160" s="2" t="s">
        <v>43</v>
      </c>
      <c r="Z2160" s="1" t="s">
        <v>46</v>
      </c>
      <c r="AA2160" s="1" t="s">
        <v>273</v>
      </c>
    </row>
    <row r="2161" spans="1:27" x14ac:dyDescent="0.25">
      <c r="A2161" s="1" t="s">
        <v>101</v>
      </c>
      <c r="B2161" s="1" t="s">
        <v>102</v>
      </c>
      <c r="C2161" s="1" t="s">
        <v>67</v>
      </c>
      <c r="D2161" s="1" t="s">
        <v>68</v>
      </c>
      <c r="E2161" s="1" t="s">
        <v>30</v>
      </c>
      <c r="F2161" s="1" t="s">
        <v>265</v>
      </c>
      <c r="G2161" s="1" t="s">
        <v>5936</v>
      </c>
      <c r="H2161" s="1" t="s">
        <v>5937</v>
      </c>
      <c r="I2161" s="1" t="s">
        <v>7</v>
      </c>
      <c r="J2161" s="1" t="s">
        <v>5938</v>
      </c>
      <c r="K2161" s="1" t="s">
        <v>135</v>
      </c>
      <c r="L2161" s="1" t="s">
        <v>136</v>
      </c>
      <c r="M2161" s="1" t="s">
        <v>5928</v>
      </c>
      <c r="N2161" s="2">
        <v>63000</v>
      </c>
      <c r="O2161" s="1" t="s">
        <v>38</v>
      </c>
      <c r="P2161" s="2">
        <v>63000</v>
      </c>
      <c r="Q2161" s="1" t="s">
        <v>165</v>
      </c>
      <c r="R2161" s="1" t="s">
        <v>40</v>
      </c>
      <c r="S2161" s="1" t="s">
        <v>54</v>
      </c>
      <c r="T2161" s="1" t="s">
        <v>42</v>
      </c>
      <c r="U2161" s="1" t="s">
        <v>43</v>
      </c>
      <c r="V2161" s="1" t="s">
        <v>44</v>
      </c>
      <c r="W2161" s="1" t="s">
        <v>45</v>
      </c>
      <c r="X2161" s="1" t="s">
        <v>43</v>
      </c>
      <c r="Y2161" s="2" t="s">
        <v>43</v>
      </c>
      <c r="Z2161" s="1" t="s">
        <v>46</v>
      </c>
      <c r="AA2161" s="1" t="s">
        <v>265</v>
      </c>
    </row>
    <row r="2162" spans="1:27" x14ac:dyDescent="0.25">
      <c r="A2162" s="1" t="s">
        <v>1822</v>
      </c>
      <c r="B2162" s="1" t="s">
        <v>1823</v>
      </c>
      <c r="C2162" s="1" t="s">
        <v>67</v>
      </c>
      <c r="D2162" s="1" t="s">
        <v>68</v>
      </c>
      <c r="E2162" s="1" t="s">
        <v>30</v>
      </c>
      <c r="F2162" s="1" t="s">
        <v>386</v>
      </c>
      <c r="G2162" s="1" t="s">
        <v>1824</v>
      </c>
      <c r="H2162" s="1" t="s">
        <v>1825</v>
      </c>
      <c r="I2162" s="1" t="s">
        <v>7</v>
      </c>
      <c r="J2162" s="1" t="s">
        <v>1826</v>
      </c>
      <c r="K2162" s="1" t="s">
        <v>73</v>
      </c>
      <c r="L2162" s="1" t="s">
        <v>74</v>
      </c>
      <c r="M2162" s="1" t="s">
        <v>37</v>
      </c>
      <c r="N2162" s="2">
        <v>74000</v>
      </c>
      <c r="O2162" s="1" t="s">
        <v>38</v>
      </c>
      <c r="P2162" s="2">
        <v>74000</v>
      </c>
      <c r="Q2162" s="1" t="s">
        <v>83</v>
      </c>
      <c r="R2162" s="1" t="s">
        <v>40</v>
      </c>
      <c r="S2162" s="1" t="s">
        <v>54</v>
      </c>
      <c r="T2162" s="1" t="s">
        <v>42</v>
      </c>
      <c r="U2162" s="1" t="s">
        <v>43</v>
      </c>
      <c r="V2162" s="1" t="s">
        <v>55</v>
      </c>
      <c r="W2162" s="1" t="s">
        <v>56</v>
      </c>
      <c r="X2162" s="1" t="s">
        <v>145</v>
      </c>
      <c r="Y2162" s="2">
        <v>74000</v>
      </c>
      <c r="Z2162" s="1" t="s">
        <v>205</v>
      </c>
      <c r="AA2162" s="1" t="s">
        <v>155</v>
      </c>
    </row>
    <row r="2163" spans="1:27" x14ac:dyDescent="0.25">
      <c r="A2163" s="1" t="s">
        <v>1822</v>
      </c>
      <c r="B2163" s="1" t="s">
        <v>1823</v>
      </c>
      <c r="C2163" s="1" t="s">
        <v>67</v>
      </c>
      <c r="D2163" s="1" t="s">
        <v>68</v>
      </c>
      <c r="E2163" s="1" t="s">
        <v>30</v>
      </c>
      <c r="F2163" s="1" t="s">
        <v>386</v>
      </c>
      <c r="G2163" s="1" t="s">
        <v>1827</v>
      </c>
      <c r="H2163" s="1" t="s">
        <v>1828</v>
      </c>
      <c r="I2163" s="1" t="s">
        <v>7</v>
      </c>
      <c r="J2163" s="1" t="s">
        <v>1829</v>
      </c>
      <c r="K2163" s="1" t="s">
        <v>73</v>
      </c>
      <c r="L2163" s="1" t="s">
        <v>74</v>
      </c>
      <c r="M2163" s="1" t="s">
        <v>37</v>
      </c>
      <c r="N2163" s="2">
        <v>65000</v>
      </c>
      <c r="O2163" s="1" t="s">
        <v>38</v>
      </c>
      <c r="P2163" s="2">
        <v>65000</v>
      </c>
      <c r="Q2163" s="1" t="s">
        <v>83</v>
      </c>
      <c r="R2163" s="1" t="s">
        <v>40</v>
      </c>
      <c r="S2163" s="1" t="s">
        <v>54</v>
      </c>
      <c r="T2163" s="1" t="s">
        <v>42</v>
      </c>
      <c r="U2163" s="1" t="s">
        <v>43</v>
      </c>
      <c r="V2163" s="1" t="s">
        <v>55</v>
      </c>
      <c r="W2163" s="1" t="s">
        <v>56</v>
      </c>
      <c r="X2163" s="1" t="s">
        <v>145</v>
      </c>
      <c r="Y2163" s="2">
        <v>65000</v>
      </c>
      <c r="Z2163" s="1" t="s">
        <v>205</v>
      </c>
      <c r="AA2163" s="1" t="s">
        <v>155</v>
      </c>
    </row>
    <row r="2164" spans="1:27" x14ac:dyDescent="0.25">
      <c r="A2164" s="1" t="s">
        <v>1822</v>
      </c>
      <c r="B2164" s="1" t="s">
        <v>1823</v>
      </c>
      <c r="C2164" s="1" t="s">
        <v>67</v>
      </c>
      <c r="D2164" s="1" t="s">
        <v>68</v>
      </c>
      <c r="E2164" s="1" t="s">
        <v>30</v>
      </c>
      <c r="F2164" s="1" t="s">
        <v>228</v>
      </c>
      <c r="G2164" s="1" t="s">
        <v>1830</v>
      </c>
      <c r="H2164" s="1" t="s">
        <v>1831</v>
      </c>
      <c r="I2164" s="1" t="s">
        <v>7</v>
      </c>
      <c r="J2164" s="1" t="s">
        <v>1832</v>
      </c>
      <c r="K2164" s="1" t="s">
        <v>73</v>
      </c>
      <c r="L2164" s="1" t="s">
        <v>74</v>
      </c>
      <c r="M2164" s="1" t="s">
        <v>37</v>
      </c>
      <c r="N2164" s="2">
        <v>80000</v>
      </c>
      <c r="O2164" s="1" t="s">
        <v>38</v>
      </c>
      <c r="P2164" s="2">
        <v>80000</v>
      </c>
      <c r="Q2164" s="1" t="s">
        <v>39</v>
      </c>
      <c r="R2164" s="1" t="s">
        <v>40</v>
      </c>
      <c r="S2164" s="1" t="s">
        <v>54</v>
      </c>
      <c r="T2164" s="1" t="s">
        <v>42</v>
      </c>
      <c r="U2164" s="1" t="s">
        <v>43</v>
      </c>
      <c r="V2164" s="1" t="s">
        <v>55</v>
      </c>
      <c r="W2164" s="1" t="s">
        <v>56</v>
      </c>
      <c r="X2164" s="1" t="s">
        <v>265</v>
      </c>
      <c r="Y2164" s="2">
        <v>80000</v>
      </c>
      <c r="Z2164" s="1" t="s">
        <v>205</v>
      </c>
      <c r="AA2164" s="1" t="s">
        <v>252</v>
      </c>
    </row>
    <row r="2165" spans="1:27" x14ac:dyDescent="0.25">
      <c r="A2165" s="1" t="s">
        <v>1822</v>
      </c>
      <c r="B2165" s="1" t="s">
        <v>1823</v>
      </c>
      <c r="C2165" s="1" t="s">
        <v>67</v>
      </c>
      <c r="D2165" s="1" t="s">
        <v>68</v>
      </c>
      <c r="E2165" s="1" t="s">
        <v>30</v>
      </c>
      <c r="F2165" s="1" t="s">
        <v>76</v>
      </c>
      <c r="G2165" s="1" t="s">
        <v>1833</v>
      </c>
      <c r="H2165" s="1" t="s">
        <v>1834</v>
      </c>
      <c r="I2165" s="1" t="s">
        <v>7</v>
      </c>
      <c r="J2165" s="1" t="s">
        <v>1835</v>
      </c>
      <c r="K2165" s="1" t="s">
        <v>73</v>
      </c>
      <c r="L2165" s="1" t="s">
        <v>74</v>
      </c>
      <c r="M2165" s="1" t="s">
        <v>37</v>
      </c>
      <c r="N2165" s="2">
        <v>74000</v>
      </c>
      <c r="O2165" s="1" t="s">
        <v>38</v>
      </c>
      <c r="P2165" s="2">
        <v>74000</v>
      </c>
      <c r="Q2165" s="1" t="s">
        <v>83</v>
      </c>
      <c r="R2165" s="1" t="s">
        <v>40</v>
      </c>
      <c r="S2165" s="1" t="s">
        <v>54</v>
      </c>
      <c r="T2165" s="1" t="s">
        <v>42</v>
      </c>
      <c r="U2165" s="1" t="s">
        <v>43</v>
      </c>
      <c r="V2165" s="1" t="s">
        <v>55</v>
      </c>
      <c r="W2165" s="1" t="s">
        <v>56</v>
      </c>
      <c r="X2165" s="1" t="s">
        <v>43</v>
      </c>
      <c r="Y2165" s="2" t="s">
        <v>43</v>
      </c>
      <c r="Z2165" s="1" t="s">
        <v>46</v>
      </c>
      <c r="AA2165" s="1" t="s">
        <v>76</v>
      </c>
    </row>
    <row r="2166" spans="1:27" x14ac:dyDescent="0.25">
      <c r="A2166" s="1" t="s">
        <v>1822</v>
      </c>
      <c r="B2166" s="1" t="s">
        <v>1823</v>
      </c>
      <c r="C2166" s="1" t="s">
        <v>67</v>
      </c>
      <c r="D2166" s="1" t="s">
        <v>68</v>
      </c>
      <c r="E2166" s="1" t="s">
        <v>30</v>
      </c>
      <c r="F2166" s="1" t="s">
        <v>342</v>
      </c>
      <c r="G2166" s="1" t="s">
        <v>5625</v>
      </c>
      <c r="H2166" s="1" t="s">
        <v>5626</v>
      </c>
      <c r="I2166" s="1" t="s">
        <v>7</v>
      </c>
      <c r="J2166" s="1" t="s">
        <v>5627</v>
      </c>
      <c r="K2166" s="1" t="s">
        <v>2833</v>
      </c>
      <c r="L2166" s="1" t="s">
        <v>2834</v>
      </c>
      <c r="M2166" s="1" t="s">
        <v>5053</v>
      </c>
      <c r="N2166" s="2">
        <v>199900</v>
      </c>
      <c r="O2166" s="1" t="s">
        <v>38</v>
      </c>
      <c r="P2166" s="2">
        <v>199900</v>
      </c>
      <c r="Q2166" s="1" t="s">
        <v>165</v>
      </c>
      <c r="R2166" s="1" t="s">
        <v>40</v>
      </c>
      <c r="S2166" s="1" t="s">
        <v>54</v>
      </c>
      <c r="T2166" s="1" t="s">
        <v>42</v>
      </c>
      <c r="U2166" s="1" t="s">
        <v>43</v>
      </c>
      <c r="V2166" s="1" t="s">
        <v>55</v>
      </c>
      <c r="W2166" s="1" t="s">
        <v>56</v>
      </c>
      <c r="X2166" s="1" t="s">
        <v>342</v>
      </c>
      <c r="Y2166" s="2">
        <v>117000</v>
      </c>
      <c r="Z2166" s="1" t="s">
        <v>205</v>
      </c>
      <c r="AA2166" s="1" t="s">
        <v>112</v>
      </c>
    </row>
    <row r="2167" spans="1:27" x14ac:dyDescent="0.25">
      <c r="A2167" s="1" t="s">
        <v>1822</v>
      </c>
      <c r="B2167" s="1" t="s">
        <v>1823</v>
      </c>
      <c r="C2167" s="1" t="s">
        <v>67</v>
      </c>
      <c r="D2167" s="1" t="s">
        <v>68</v>
      </c>
      <c r="E2167" s="1" t="s">
        <v>30</v>
      </c>
      <c r="F2167" s="1" t="s">
        <v>112</v>
      </c>
      <c r="G2167" s="1" t="s">
        <v>5628</v>
      </c>
      <c r="H2167" s="1" t="s">
        <v>5629</v>
      </c>
      <c r="I2167" s="1" t="s">
        <v>7</v>
      </c>
      <c r="J2167" s="1" t="s">
        <v>5630</v>
      </c>
      <c r="K2167" s="1" t="s">
        <v>2833</v>
      </c>
      <c r="L2167" s="1" t="s">
        <v>2834</v>
      </c>
      <c r="M2167" s="1" t="s">
        <v>5053</v>
      </c>
      <c r="N2167" s="2">
        <v>213900</v>
      </c>
      <c r="O2167" s="1" t="s">
        <v>38</v>
      </c>
      <c r="P2167" s="2">
        <v>213900</v>
      </c>
      <c r="Q2167" s="1" t="s">
        <v>165</v>
      </c>
      <c r="R2167" s="1" t="s">
        <v>40</v>
      </c>
      <c r="S2167" s="1" t="s">
        <v>54</v>
      </c>
      <c r="T2167" s="1" t="s">
        <v>42</v>
      </c>
      <c r="U2167" s="1" t="s">
        <v>43</v>
      </c>
      <c r="V2167" s="1" t="s">
        <v>44</v>
      </c>
      <c r="W2167" s="1" t="s">
        <v>45</v>
      </c>
      <c r="X2167" s="1" t="s">
        <v>43</v>
      </c>
      <c r="Y2167" s="2" t="s">
        <v>43</v>
      </c>
      <c r="Z2167" s="1" t="s">
        <v>46</v>
      </c>
      <c r="AA2167" s="1" t="s">
        <v>265</v>
      </c>
    </row>
    <row r="2168" spans="1:27" x14ac:dyDescent="0.25">
      <c r="A2168" s="1" t="s">
        <v>1618</v>
      </c>
      <c r="B2168" s="1" t="s">
        <v>1619</v>
      </c>
      <c r="C2168" s="1" t="s">
        <v>67</v>
      </c>
      <c r="D2168" s="1" t="s">
        <v>68</v>
      </c>
      <c r="E2168" s="1" t="s">
        <v>30</v>
      </c>
      <c r="F2168" s="1" t="s">
        <v>145</v>
      </c>
      <c r="G2168" s="1" t="s">
        <v>1620</v>
      </c>
      <c r="H2168" s="1" t="s">
        <v>1621</v>
      </c>
      <c r="I2168" s="1" t="s">
        <v>7</v>
      </c>
      <c r="J2168" s="1" t="s">
        <v>1622</v>
      </c>
      <c r="K2168" s="1" t="s">
        <v>135</v>
      </c>
      <c r="L2168" s="1" t="s">
        <v>136</v>
      </c>
      <c r="M2168" s="1" t="s">
        <v>37</v>
      </c>
      <c r="N2168" s="2">
        <v>494579.25</v>
      </c>
      <c r="O2168" s="1" t="s">
        <v>108</v>
      </c>
      <c r="P2168" s="2">
        <v>255712.5</v>
      </c>
      <c r="Q2168" s="1" t="s">
        <v>75</v>
      </c>
      <c r="R2168" s="1" t="s">
        <v>264</v>
      </c>
      <c r="S2168" s="1" t="s">
        <v>54</v>
      </c>
      <c r="T2168" s="1" t="s">
        <v>42</v>
      </c>
      <c r="U2168" s="1" t="s">
        <v>43</v>
      </c>
      <c r="V2168" s="1" t="s">
        <v>55</v>
      </c>
      <c r="W2168" s="1" t="s">
        <v>56</v>
      </c>
      <c r="X2168" s="1" t="s">
        <v>43</v>
      </c>
      <c r="Y2168" s="2" t="s">
        <v>43</v>
      </c>
      <c r="Z2168" s="1" t="s">
        <v>46</v>
      </c>
      <c r="AA2168" s="1" t="s">
        <v>57</v>
      </c>
    </row>
    <row r="2169" spans="1:27" x14ac:dyDescent="0.25">
      <c r="A2169" s="1" t="s">
        <v>1618</v>
      </c>
      <c r="B2169" s="1" t="s">
        <v>1619</v>
      </c>
      <c r="C2169" s="1" t="s">
        <v>67</v>
      </c>
      <c r="D2169" s="1" t="s">
        <v>68</v>
      </c>
      <c r="E2169" s="1" t="s">
        <v>30</v>
      </c>
      <c r="F2169" s="1" t="s">
        <v>145</v>
      </c>
      <c r="G2169" s="1" t="s">
        <v>1620</v>
      </c>
      <c r="H2169" s="1" t="s">
        <v>1623</v>
      </c>
      <c r="I2169" s="1" t="s">
        <v>7</v>
      </c>
      <c r="J2169" s="1" t="s">
        <v>1622</v>
      </c>
      <c r="K2169" s="1" t="s">
        <v>135</v>
      </c>
      <c r="L2169" s="1" t="s">
        <v>136</v>
      </c>
      <c r="M2169" s="1" t="s">
        <v>37</v>
      </c>
      <c r="N2169" s="2">
        <v>494579.25</v>
      </c>
      <c r="O2169" s="1" t="s">
        <v>108</v>
      </c>
      <c r="P2169" s="2">
        <v>238866.75</v>
      </c>
      <c r="Q2169" s="1" t="s">
        <v>75</v>
      </c>
      <c r="R2169" s="1" t="s">
        <v>264</v>
      </c>
      <c r="S2169" s="1" t="s">
        <v>54</v>
      </c>
      <c r="T2169" s="1" t="s">
        <v>42</v>
      </c>
      <c r="U2169" s="1" t="s">
        <v>43</v>
      </c>
      <c r="V2169" s="1" t="s">
        <v>55</v>
      </c>
      <c r="W2169" s="1" t="s">
        <v>56</v>
      </c>
      <c r="X2169" s="1" t="s">
        <v>43</v>
      </c>
      <c r="Y2169" s="2" t="s">
        <v>43</v>
      </c>
      <c r="Z2169" s="1" t="s">
        <v>46</v>
      </c>
      <c r="AA2169" s="1" t="s">
        <v>57</v>
      </c>
    </row>
    <row r="2170" spans="1:27" x14ac:dyDescent="0.25">
      <c r="A2170" s="1" t="s">
        <v>1618</v>
      </c>
      <c r="B2170" s="1" t="s">
        <v>1619</v>
      </c>
      <c r="C2170" s="1" t="s">
        <v>67</v>
      </c>
      <c r="D2170" s="1" t="s">
        <v>68</v>
      </c>
      <c r="E2170" s="1" t="s">
        <v>30</v>
      </c>
      <c r="F2170" s="1" t="s">
        <v>47</v>
      </c>
      <c r="G2170" s="1" t="s">
        <v>1624</v>
      </c>
      <c r="H2170" s="1" t="s">
        <v>1625</v>
      </c>
      <c r="I2170" s="1" t="s">
        <v>7</v>
      </c>
      <c r="J2170" s="1" t="s">
        <v>1626</v>
      </c>
      <c r="K2170" s="1" t="s">
        <v>910</v>
      </c>
      <c r="L2170" s="1" t="s">
        <v>911</v>
      </c>
      <c r="M2170" s="1" t="s">
        <v>37</v>
      </c>
      <c r="N2170" s="2">
        <v>103000</v>
      </c>
      <c r="O2170" s="1" t="s">
        <v>38</v>
      </c>
      <c r="P2170" s="2">
        <v>103000</v>
      </c>
      <c r="Q2170" s="1" t="s">
        <v>83</v>
      </c>
      <c r="R2170" s="1" t="s">
        <v>40</v>
      </c>
      <c r="S2170" s="1" t="s">
        <v>54</v>
      </c>
      <c r="T2170" s="1" t="s">
        <v>42</v>
      </c>
      <c r="U2170" s="1" t="s">
        <v>43</v>
      </c>
      <c r="V2170" s="1" t="s">
        <v>55</v>
      </c>
      <c r="W2170" s="1" t="s">
        <v>56</v>
      </c>
      <c r="X2170" s="1" t="s">
        <v>189</v>
      </c>
      <c r="Y2170" s="2">
        <v>101370.27</v>
      </c>
      <c r="Z2170" s="1" t="s">
        <v>205</v>
      </c>
      <c r="AA2170" s="1" t="s">
        <v>324</v>
      </c>
    </row>
    <row r="2171" spans="1:27" x14ac:dyDescent="0.25">
      <c r="A2171" s="1" t="s">
        <v>1618</v>
      </c>
      <c r="B2171" s="1" t="s">
        <v>1619</v>
      </c>
      <c r="C2171" s="1" t="s">
        <v>67</v>
      </c>
      <c r="D2171" s="1" t="s">
        <v>68</v>
      </c>
      <c r="E2171" s="1" t="s">
        <v>30</v>
      </c>
      <c r="F2171" s="1" t="s">
        <v>69</v>
      </c>
      <c r="G2171" s="1" t="s">
        <v>1627</v>
      </c>
      <c r="H2171" s="1" t="s">
        <v>1628</v>
      </c>
      <c r="I2171" s="1" t="s">
        <v>7</v>
      </c>
      <c r="J2171" s="1" t="s">
        <v>1629</v>
      </c>
      <c r="K2171" s="1" t="s">
        <v>648</v>
      </c>
      <c r="L2171" s="1" t="s">
        <v>649</v>
      </c>
      <c r="M2171" s="1" t="s">
        <v>37</v>
      </c>
      <c r="N2171" s="2">
        <v>200000</v>
      </c>
      <c r="O2171" s="1" t="s">
        <v>38</v>
      </c>
      <c r="P2171" s="2">
        <v>200000</v>
      </c>
      <c r="Q2171" s="1" t="s">
        <v>165</v>
      </c>
      <c r="R2171" s="1" t="s">
        <v>40</v>
      </c>
      <c r="S2171" s="1" t="s">
        <v>41</v>
      </c>
      <c r="T2171" s="1" t="s">
        <v>42</v>
      </c>
      <c r="U2171" s="1" t="s">
        <v>43</v>
      </c>
      <c r="V2171" s="1" t="s">
        <v>237</v>
      </c>
      <c r="W2171" s="1" t="s">
        <v>238</v>
      </c>
      <c r="X2171" s="1" t="s">
        <v>43</v>
      </c>
      <c r="Y2171" s="2" t="s">
        <v>43</v>
      </c>
      <c r="Z2171" s="1" t="s">
        <v>46</v>
      </c>
      <c r="AA2171" s="1" t="s">
        <v>228</v>
      </c>
    </row>
    <row r="2172" spans="1:27" x14ac:dyDescent="0.25">
      <c r="A2172" s="1" t="s">
        <v>5490</v>
      </c>
      <c r="B2172" s="1" t="s">
        <v>5491</v>
      </c>
      <c r="C2172" s="1" t="s">
        <v>67</v>
      </c>
      <c r="D2172" s="1" t="s">
        <v>68</v>
      </c>
      <c r="E2172" s="1" t="s">
        <v>30</v>
      </c>
      <c r="F2172" s="1" t="s">
        <v>47</v>
      </c>
      <c r="G2172" s="1" t="s">
        <v>5492</v>
      </c>
      <c r="H2172" s="1" t="s">
        <v>5493</v>
      </c>
      <c r="I2172" s="1" t="s">
        <v>7</v>
      </c>
      <c r="J2172" s="1" t="s">
        <v>5494</v>
      </c>
      <c r="K2172" s="1" t="s">
        <v>2841</v>
      </c>
      <c r="L2172" s="1" t="s">
        <v>2842</v>
      </c>
      <c r="M2172" s="1" t="s">
        <v>5053</v>
      </c>
      <c r="N2172" s="2">
        <v>106920</v>
      </c>
      <c r="O2172" s="1" t="s">
        <v>38</v>
      </c>
      <c r="P2172" s="2">
        <v>106920</v>
      </c>
      <c r="Q2172" s="1" t="s">
        <v>165</v>
      </c>
      <c r="R2172" s="1" t="s">
        <v>40</v>
      </c>
      <c r="S2172" s="1" t="s">
        <v>54</v>
      </c>
      <c r="T2172" s="1" t="s">
        <v>42</v>
      </c>
      <c r="U2172" s="1" t="s">
        <v>43</v>
      </c>
      <c r="V2172" s="1" t="s">
        <v>55</v>
      </c>
      <c r="W2172" s="1" t="s">
        <v>56</v>
      </c>
      <c r="X2172" s="1" t="s">
        <v>43</v>
      </c>
      <c r="Y2172" s="2" t="s">
        <v>43</v>
      </c>
      <c r="Z2172" s="1" t="s">
        <v>46</v>
      </c>
      <c r="AA2172" s="1" t="s">
        <v>228</v>
      </c>
    </row>
    <row r="2173" spans="1:27" x14ac:dyDescent="0.25">
      <c r="A2173" s="1" t="s">
        <v>5490</v>
      </c>
      <c r="B2173" s="1" t="s">
        <v>5491</v>
      </c>
      <c r="C2173" s="1" t="s">
        <v>67</v>
      </c>
      <c r="D2173" s="1" t="s">
        <v>68</v>
      </c>
      <c r="E2173" s="1" t="s">
        <v>30</v>
      </c>
      <c r="F2173" s="1" t="s">
        <v>131</v>
      </c>
      <c r="G2173" s="1" t="s">
        <v>5495</v>
      </c>
      <c r="H2173" s="1" t="s">
        <v>5496</v>
      </c>
      <c r="I2173" s="1" t="s">
        <v>7</v>
      </c>
      <c r="J2173" s="1" t="s">
        <v>5497</v>
      </c>
      <c r="K2173" s="1" t="s">
        <v>2833</v>
      </c>
      <c r="L2173" s="1" t="s">
        <v>2834</v>
      </c>
      <c r="M2173" s="1" t="s">
        <v>5053</v>
      </c>
      <c r="N2173" s="2">
        <v>187200</v>
      </c>
      <c r="O2173" s="1" t="s">
        <v>38</v>
      </c>
      <c r="P2173" s="2">
        <v>187200</v>
      </c>
      <c r="Q2173" s="1" t="s">
        <v>165</v>
      </c>
      <c r="R2173" s="1" t="s">
        <v>40</v>
      </c>
      <c r="S2173" s="1" t="s">
        <v>54</v>
      </c>
      <c r="T2173" s="1" t="s">
        <v>42</v>
      </c>
      <c r="U2173" s="1" t="s">
        <v>43</v>
      </c>
      <c r="V2173" s="1" t="s">
        <v>55</v>
      </c>
      <c r="W2173" s="1" t="s">
        <v>56</v>
      </c>
      <c r="X2173" s="1" t="s">
        <v>43</v>
      </c>
      <c r="Y2173" s="2" t="s">
        <v>43</v>
      </c>
      <c r="Z2173" s="1" t="s">
        <v>46</v>
      </c>
      <c r="AA2173" s="1" t="s">
        <v>69</v>
      </c>
    </row>
    <row r="2174" spans="1:27" x14ac:dyDescent="0.25">
      <c r="A2174" s="1" t="s">
        <v>5490</v>
      </c>
      <c r="B2174" s="1" t="s">
        <v>5491</v>
      </c>
      <c r="C2174" s="1" t="s">
        <v>67</v>
      </c>
      <c r="D2174" s="1" t="s">
        <v>68</v>
      </c>
      <c r="E2174" s="1" t="s">
        <v>30</v>
      </c>
      <c r="F2174" s="1" t="s">
        <v>64</v>
      </c>
      <c r="G2174" s="1" t="s">
        <v>5498</v>
      </c>
      <c r="H2174" s="1" t="s">
        <v>5499</v>
      </c>
      <c r="I2174" s="1" t="s">
        <v>7</v>
      </c>
      <c r="J2174" s="1" t="s">
        <v>5500</v>
      </c>
      <c r="K2174" s="1" t="s">
        <v>2841</v>
      </c>
      <c r="L2174" s="1" t="s">
        <v>2842</v>
      </c>
      <c r="M2174" s="1" t="s">
        <v>5053</v>
      </c>
      <c r="N2174" s="2">
        <v>200000</v>
      </c>
      <c r="O2174" s="1" t="s">
        <v>38</v>
      </c>
      <c r="P2174" s="2">
        <v>200000</v>
      </c>
      <c r="Q2174" s="1" t="s">
        <v>165</v>
      </c>
      <c r="R2174" s="1" t="s">
        <v>40</v>
      </c>
      <c r="S2174" s="1" t="s">
        <v>54</v>
      </c>
      <c r="T2174" s="1" t="s">
        <v>42</v>
      </c>
      <c r="U2174" s="1" t="s">
        <v>43</v>
      </c>
      <c r="V2174" s="1" t="s">
        <v>55</v>
      </c>
      <c r="W2174" s="1" t="s">
        <v>56</v>
      </c>
      <c r="X2174" s="1" t="s">
        <v>43</v>
      </c>
      <c r="Y2174" s="2" t="s">
        <v>43</v>
      </c>
      <c r="Z2174" s="1" t="s">
        <v>46</v>
      </c>
      <c r="AA2174" s="1" t="s">
        <v>77</v>
      </c>
    </row>
    <row r="2175" spans="1:27" x14ac:dyDescent="0.25">
      <c r="A2175" s="1" t="s">
        <v>5490</v>
      </c>
      <c r="B2175" s="1" t="s">
        <v>5491</v>
      </c>
      <c r="C2175" s="1" t="s">
        <v>67</v>
      </c>
      <c r="D2175" s="1" t="s">
        <v>68</v>
      </c>
      <c r="E2175" s="1" t="s">
        <v>30</v>
      </c>
      <c r="F2175" s="1" t="s">
        <v>77</v>
      </c>
      <c r="G2175" s="1" t="s">
        <v>5501</v>
      </c>
      <c r="H2175" s="1" t="s">
        <v>5502</v>
      </c>
      <c r="I2175" s="1" t="s">
        <v>7</v>
      </c>
      <c r="J2175" s="1" t="s">
        <v>5503</v>
      </c>
      <c r="K2175" s="1" t="s">
        <v>2841</v>
      </c>
      <c r="L2175" s="1" t="s">
        <v>2842</v>
      </c>
      <c r="M2175" s="1" t="s">
        <v>5053</v>
      </c>
      <c r="N2175" s="2">
        <v>82500</v>
      </c>
      <c r="O2175" s="1" t="s">
        <v>38</v>
      </c>
      <c r="P2175" s="2">
        <v>82500</v>
      </c>
      <c r="Q2175" s="1" t="s">
        <v>165</v>
      </c>
      <c r="R2175" s="1" t="s">
        <v>40</v>
      </c>
      <c r="S2175" s="1" t="s">
        <v>54</v>
      </c>
      <c r="T2175" s="1" t="s">
        <v>42</v>
      </c>
      <c r="U2175" s="1" t="s">
        <v>43</v>
      </c>
      <c r="V2175" s="1" t="s">
        <v>55</v>
      </c>
      <c r="W2175" s="1" t="s">
        <v>56</v>
      </c>
      <c r="X2175" s="1" t="s">
        <v>43</v>
      </c>
      <c r="Y2175" s="2" t="s">
        <v>43</v>
      </c>
      <c r="Z2175" s="1" t="s">
        <v>46</v>
      </c>
      <c r="AA2175" s="1" t="s">
        <v>77</v>
      </c>
    </row>
    <row r="2176" spans="1:27" x14ac:dyDescent="0.25">
      <c r="A2176" s="1" t="s">
        <v>65</v>
      </c>
      <c r="B2176" s="1" t="s">
        <v>66</v>
      </c>
      <c r="C2176" s="1" t="s">
        <v>67</v>
      </c>
      <c r="D2176" s="1" t="s">
        <v>68</v>
      </c>
      <c r="E2176" s="1" t="s">
        <v>30</v>
      </c>
      <c r="F2176" s="1" t="s">
        <v>69</v>
      </c>
      <c r="G2176" s="1" t="s">
        <v>70</v>
      </c>
      <c r="H2176" s="1" t="s">
        <v>71</v>
      </c>
      <c r="I2176" s="1" t="s">
        <v>7</v>
      </c>
      <c r="J2176" s="1" t="s">
        <v>72</v>
      </c>
      <c r="K2176" s="1" t="s">
        <v>73</v>
      </c>
      <c r="L2176" s="1" t="s">
        <v>74</v>
      </c>
      <c r="M2176" s="1" t="s">
        <v>37</v>
      </c>
      <c r="N2176" s="2">
        <v>89700</v>
      </c>
      <c r="O2176" s="1" t="s">
        <v>38</v>
      </c>
      <c r="P2176" s="2">
        <v>89700</v>
      </c>
      <c r="Q2176" s="1" t="s">
        <v>75</v>
      </c>
      <c r="R2176" s="1" t="s">
        <v>40</v>
      </c>
      <c r="S2176" s="1" t="s">
        <v>54</v>
      </c>
      <c r="T2176" s="1" t="s">
        <v>42</v>
      </c>
      <c r="U2176" s="1" t="s">
        <v>43</v>
      </c>
      <c r="V2176" s="1" t="s">
        <v>55</v>
      </c>
      <c r="W2176" s="1" t="s">
        <v>56</v>
      </c>
      <c r="X2176" s="1" t="s">
        <v>43</v>
      </c>
      <c r="Y2176" s="2" t="s">
        <v>43</v>
      </c>
      <c r="Z2176" s="1" t="s">
        <v>46</v>
      </c>
      <c r="AA2176" s="1" t="s">
        <v>76</v>
      </c>
    </row>
    <row r="2177" spans="1:27" x14ac:dyDescent="0.25">
      <c r="A2177" s="1" t="s">
        <v>65</v>
      </c>
      <c r="B2177" s="1" t="s">
        <v>66</v>
      </c>
      <c r="C2177" s="1" t="s">
        <v>67</v>
      </c>
      <c r="D2177" s="1" t="s">
        <v>68</v>
      </c>
      <c r="E2177" s="1" t="s">
        <v>30</v>
      </c>
      <c r="F2177" s="1" t="s">
        <v>77</v>
      </c>
      <c r="G2177" s="1" t="s">
        <v>78</v>
      </c>
      <c r="H2177" s="1" t="s">
        <v>79</v>
      </c>
      <c r="I2177" s="1" t="s">
        <v>7</v>
      </c>
      <c r="J2177" s="1" t="s">
        <v>80</v>
      </c>
      <c r="K2177" s="1" t="s">
        <v>81</v>
      </c>
      <c r="L2177" s="1" t="s">
        <v>82</v>
      </c>
      <c r="M2177" s="1" t="s">
        <v>37</v>
      </c>
      <c r="N2177" s="2">
        <v>60000</v>
      </c>
      <c r="O2177" s="1" t="s">
        <v>38</v>
      </c>
      <c r="P2177" s="2">
        <v>60000</v>
      </c>
      <c r="Q2177" s="1" t="s">
        <v>83</v>
      </c>
      <c r="R2177" s="1" t="s">
        <v>40</v>
      </c>
      <c r="S2177" s="1" t="s">
        <v>54</v>
      </c>
      <c r="T2177" s="1" t="s">
        <v>42</v>
      </c>
      <c r="U2177" s="1" t="s">
        <v>43</v>
      </c>
      <c r="V2177" s="1" t="s">
        <v>55</v>
      </c>
      <c r="W2177" s="1" t="s">
        <v>56</v>
      </c>
      <c r="X2177" s="1" t="s">
        <v>43</v>
      </c>
      <c r="Y2177" s="2" t="s">
        <v>43</v>
      </c>
      <c r="Z2177" s="1" t="s">
        <v>46</v>
      </c>
      <c r="AA2177" s="1" t="s">
        <v>77</v>
      </c>
    </row>
    <row r="2178" spans="1:27" x14ac:dyDescent="0.25">
      <c r="A2178" s="1" t="s">
        <v>1359</v>
      </c>
      <c r="B2178" s="1" t="s">
        <v>1360</v>
      </c>
      <c r="C2178" s="1" t="s">
        <v>67</v>
      </c>
      <c r="D2178" s="1" t="s">
        <v>68</v>
      </c>
      <c r="E2178" s="1" t="s">
        <v>30</v>
      </c>
      <c r="F2178" s="1" t="s">
        <v>31</v>
      </c>
      <c r="G2178" s="1" t="s">
        <v>1361</v>
      </c>
      <c r="H2178" s="1" t="s">
        <v>1362</v>
      </c>
      <c r="I2178" s="1" t="s">
        <v>7</v>
      </c>
      <c r="J2178" s="1" t="s">
        <v>1363</v>
      </c>
      <c r="K2178" s="1" t="s">
        <v>62</v>
      </c>
      <c r="L2178" s="1" t="s">
        <v>63</v>
      </c>
      <c r="M2178" s="1" t="s">
        <v>37</v>
      </c>
      <c r="N2178" s="2">
        <v>197000</v>
      </c>
      <c r="O2178" s="1" t="s">
        <v>38</v>
      </c>
      <c r="P2178" s="2">
        <v>197000</v>
      </c>
      <c r="Q2178" s="1" t="s">
        <v>83</v>
      </c>
      <c r="R2178" s="1" t="s">
        <v>40</v>
      </c>
      <c r="S2178" s="1" t="s">
        <v>54</v>
      </c>
      <c r="T2178" s="1" t="s">
        <v>42</v>
      </c>
      <c r="U2178" s="1" t="s">
        <v>43</v>
      </c>
      <c r="V2178" s="1" t="s">
        <v>55</v>
      </c>
      <c r="W2178" s="1" t="s">
        <v>56</v>
      </c>
      <c r="X2178" s="1" t="s">
        <v>149</v>
      </c>
      <c r="Y2178" s="2">
        <v>197000</v>
      </c>
      <c r="Z2178" s="1" t="s">
        <v>205</v>
      </c>
      <c r="AA2178" s="1" t="s">
        <v>174</v>
      </c>
    </row>
    <row r="2179" spans="1:27" x14ac:dyDescent="0.25">
      <c r="A2179" s="1" t="s">
        <v>1359</v>
      </c>
      <c r="B2179" s="1" t="s">
        <v>1360</v>
      </c>
      <c r="C2179" s="1" t="s">
        <v>67</v>
      </c>
      <c r="D2179" s="1" t="s">
        <v>68</v>
      </c>
      <c r="E2179" s="1" t="s">
        <v>30</v>
      </c>
      <c r="F2179" s="1" t="s">
        <v>149</v>
      </c>
      <c r="G2179" s="1" t="s">
        <v>1364</v>
      </c>
      <c r="H2179" s="1" t="s">
        <v>1365</v>
      </c>
      <c r="I2179" s="1" t="s">
        <v>7</v>
      </c>
      <c r="J2179" s="1" t="s">
        <v>1366</v>
      </c>
      <c r="K2179" s="1" t="s">
        <v>1101</v>
      </c>
      <c r="L2179" s="1" t="s">
        <v>1102</v>
      </c>
      <c r="M2179" s="1" t="s">
        <v>37</v>
      </c>
      <c r="N2179" s="2">
        <v>34300</v>
      </c>
      <c r="O2179" s="1" t="s">
        <v>38</v>
      </c>
      <c r="P2179" s="2">
        <v>34300</v>
      </c>
      <c r="Q2179" s="1" t="s">
        <v>93</v>
      </c>
      <c r="R2179" s="1" t="s">
        <v>94</v>
      </c>
      <c r="S2179" s="1" t="s">
        <v>54</v>
      </c>
      <c r="T2179" s="1" t="s">
        <v>42</v>
      </c>
      <c r="U2179" s="1" t="s">
        <v>43</v>
      </c>
      <c r="V2179" s="1" t="s">
        <v>55</v>
      </c>
      <c r="W2179" s="1" t="s">
        <v>56</v>
      </c>
      <c r="X2179" s="1" t="s">
        <v>43</v>
      </c>
      <c r="Y2179" s="2">
        <v>34300</v>
      </c>
      <c r="Z2179" s="1" t="s">
        <v>46</v>
      </c>
      <c r="AA2179" s="1" t="s">
        <v>57</v>
      </c>
    </row>
    <row r="2180" spans="1:27" x14ac:dyDescent="0.25">
      <c r="A2180" s="1" t="s">
        <v>1359</v>
      </c>
      <c r="B2180" s="1" t="s">
        <v>1360</v>
      </c>
      <c r="C2180" s="1" t="s">
        <v>67</v>
      </c>
      <c r="D2180" s="1" t="s">
        <v>68</v>
      </c>
      <c r="E2180" s="1" t="s">
        <v>30</v>
      </c>
      <c r="F2180" s="1" t="s">
        <v>109</v>
      </c>
      <c r="G2180" s="1" t="s">
        <v>1367</v>
      </c>
      <c r="H2180" s="1" t="s">
        <v>1368</v>
      </c>
      <c r="I2180" s="1" t="s">
        <v>7</v>
      </c>
      <c r="J2180" s="1" t="s">
        <v>1369</v>
      </c>
      <c r="K2180" s="1" t="s">
        <v>1370</v>
      </c>
      <c r="L2180" s="1" t="s">
        <v>1371</v>
      </c>
      <c r="M2180" s="1" t="s">
        <v>37</v>
      </c>
      <c r="N2180" s="2">
        <v>98280</v>
      </c>
      <c r="O2180" s="1" t="s">
        <v>38</v>
      </c>
      <c r="P2180" s="2">
        <v>98280</v>
      </c>
      <c r="Q2180" s="1" t="s">
        <v>165</v>
      </c>
      <c r="R2180" s="1" t="s">
        <v>40</v>
      </c>
      <c r="S2180" s="1" t="s">
        <v>41</v>
      </c>
      <c r="T2180" s="1" t="s">
        <v>42</v>
      </c>
      <c r="U2180" s="1" t="s">
        <v>43</v>
      </c>
      <c r="V2180" s="1" t="s">
        <v>55</v>
      </c>
      <c r="W2180" s="1" t="s">
        <v>56</v>
      </c>
      <c r="X2180" s="1" t="s">
        <v>43</v>
      </c>
      <c r="Y2180" s="2" t="s">
        <v>43</v>
      </c>
      <c r="Z2180" s="1" t="s">
        <v>46</v>
      </c>
      <c r="AA2180" s="1" t="s">
        <v>112</v>
      </c>
    </row>
    <row r="2181" spans="1:27" x14ac:dyDescent="0.25">
      <c r="A2181" s="1" t="s">
        <v>1359</v>
      </c>
      <c r="B2181" s="1" t="s">
        <v>1360</v>
      </c>
      <c r="C2181" s="1" t="s">
        <v>67</v>
      </c>
      <c r="D2181" s="1" t="s">
        <v>68</v>
      </c>
      <c r="E2181" s="1" t="s">
        <v>30</v>
      </c>
      <c r="F2181" s="1" t="s">
        <v>228</v>
      </c>
      <c r="G2181" s="1" t="s">
        <v>1372</v>
      </c>
      <c r="H2181" s="1" t="s">
        <v>1373</v>
      </c>
      <c r="I2181" s="1" t="s">
        <v>7</v>
      </c>
      <c r="J2181" s="1" t="s">
        <v>1374</v>
      </c>
      <c r="K2181" s="1" t="s">
        <v>310</v>
      </c>
      <c r="L2181" s="1" t="s">
        <v>311</v>
      </c>
      <c r="M2181" s="1" t="s">
        <v>37</v>
      </c>
      <c r="N2181" s="2">
        <v>145200</v>
      </c>
      <c r="O2181" s="1" t="s">
        <v>38</v>
      </c>
      <c r="P2181" s="2">
        <v>145200</v>
      </c>
      <c r="Q2181" s="1" t="s">
        <v>83</v>
      </c>
      <c r="R2181" s="1" t="s">
        <v>40</v>
      </c>
      <c r="S2181" s="1" t="s">
        <v>41</v>
      </c>
      <c r="T2181" s="1" t="s">
        <v>42</v>
      </c>
      <c r="U2181" s="1" t="s">
        <v>43</v>
      </c>
      <c r="V2181" s="1" t="s">
        <v>44</v>
      </c>
      <c r="W2181" s="1" t="s">
        <v>45</v>
      </c>
      <c r="X2181" s="1" t="s">
        <v>43</v>
      </c>
      <c r="Y2181" s="2" t="s">
        <v>43</v>
      </c>
      <c r="Z2181" s="1" t="s">
        <v>46</v>
      </c>
      <c r="AA2181" s="1" t="s">
        <v>228</v>
      </c>
    </row>
    <row r="2182" spans="1:27" x14ac:dyDescent="0.25">
      <c r="A2182" s="1" t="s">
        <v>1359</v>
      </c>
      <c r="B2182" s="1" t="s">
        <v>1360</v>
      </c>
      <c r="C2182" s="1" t="s">
        <v>67</v>
      </c>
      <c r="D2182" s="1" t="s">
        <v>68</v>
      </c>
      <c r="E2182" s="1" t="s">
        <v>30</v>
      </c>
      <c r="F2182" s="1" t="s">
        <v>76</v>
      </c>
      <c r="G2182" s="1" t="s">
        <v>1375</v>
      </c>
      <c r="H2182" s="1" t="s">
        <v>1376</v>
      </c>
      <c r="I2182" s="1" t="s">
        <v>7</v>
      </c>
      <c r="J2182" s="1" t="s">
        <v>1377</v>
      </c>
      <c r="K2182" s="1" t="s">
        <v>223</v>
      </c>
      <c r="L2182" s="1" t="s">
        <v>224</v>
      </c>
      <c r="M2182" s="1" t="s">
        <v>37</v>
      </c>
      <c r="N2182" s="2">
        <v>110000</v>
      </c>
      <c r="O2182" s="1" t="s">
        <v>38</v>
      </c>
      <c r="P2182" s="2">
        <v>110000</v>
      </c>
      <c r="Q2182" s="1" t="s">
        <v>83</v>
      </c>
      <c r="R2182" s="1" t="s">
        <v>40</v>
      </c>
      <c r="S2182" s="1" t="s">
        <v>54</v>
      </c>
      <c r="T2182" s="1" t="s">
        <v>42</v>
      </c>
      <c r="U2182" s="1" t="s">
        <v>43</v>
      </c>
      <c r="V2182" s="1" t="s">
        <v>55</v>
      </c>
      <c r="W2182" s="1" t="s">
        <v>56</v>
      </c>
      <c r="X2182" s="1" t="s">
        <v>43</v>
      </c>
      <c r="Y2182" s="2" t="s">
        <v>43</v>
      </c>
      <c r="Z2182" s="1" t="s">
        <v>46</v>
      </c>
      <c r="AA2182" s="1" t="s">
        <v>183</v>
      </c>
    </row>
    <row r="2183" spans="1:27" x14ac:dyDescent="0.25">
      <c r="A2183" s="1" t="s">
        <v>1359</v>
      </c>
      <c r="B2183" s="1" t="s">
        <v>1360</v>
      </c>
      <c r="C2183" s="1" t="s">
        <v>67</v>
      </c>
      <c r="D2183" s="1" t="s">
        <v>68</v>
      </c>
      <c r="E2183" s="1" t="s">
        <v>30</v>
      </c>
      <c r="F2183" s="1" t="s">
        <v>265</v>
      </c>
      <c r="G2183" s="1" t="s">
        <v>5507</v>
      </c>
      <c r="H2183" s="1" t="s">
        <v>5508</v>
      </c>
      <c r="I2183" s="1" t="s">
        <v>7</v>
      </c>
      <c r="J2183" s="1" t="s">
        <v>5509</v>
      </c>
      <c r="K2183" s="1" t="s">
        <v>2833</v>
      </c>
      <c r="L2183" s="1" t="s">
        <v>2834</v>
      </c>
      <c r="M2183" s="1" t="s">
        <v>5053</v>
      </c>
      <c r="N2183" s="2">
        <v>58333.33</v>
      </c>
      <c r="O2183" s="1" t="s">
        <v>38</v>
      </c>
      <c r="P2183" s="2">
        <v>58333.33</v>
      </c>
      <c r="Q2183" s="1" t="s">
        <v>165</v>
      </c>
      <c r="R2183" s="1" t="s">
        <v>40</v>
      </c>
      <c r="S2183" s="1" t="s">
        <v>54</v>
      </c>
      <c r="T2183" s="1" t="s">
        <v>42</v>
      </c>
      <c r="U2183" s="1" t="s">
        <v>43</v>
      </c>
      <c r="V2183" s="1" t="s">
        <v>55</v>
      </c>
      <c r="W2183" s="1" t="s">
        <v>56</v>
      </c>
      <c r="X2183" s="1" t="s">
        <v>43</v>
      </c>
      <c r="Y2183" s="2" t="s">
        <v>43</v>
      </c>
      <c r="Z2183" s="1" t="s">
        <v>46</v>
      </c>
      <c r="AA2183" s="1" t="s">
        <v>252</v>
      </c>
    </row>
    <row r="2184" spans="1:27" x14ac:dyDescent="0.25">
      <c r="A2184" s="1" t="s">
        <v>1378</v>
      </c>
      <c r="B2184" s="1" t="s">
        <v>1379</v>
      </c>
      <c r="C2184" s="1" t="s">
        <v>67</v>
      </c>
      <c r="D2184" s="1" t="s">
        <v>68</v>
      </c>
      <c r="E2184" s="1" t="s">
        <v>30</v>
      </c>
      <c r="F2184" s="1" t="s">
        <v>145</v>
      </c>
      <c r="G2184" s="1" t="s">
        <v>1380</v>
      </c>
      <c r="H2184" s="1" t="s">
        <v>1381</v>
      </c>
      <c r="I2184" s="1" t="s">
        <v>7</v>
      </c>
      <c r="J2184" s="1" t="s">
        <v>1382</v>
      </c>
      <c r="K2184" s="1" t="s">
        <v>1383</v>
      </c>
      <c r="L2184" s="1" t="s">
        <v>1384</v>
      </c>
      <c r="M2184" s="1" t="s">
        <v>37</v>
      </c>
      <c r="N2184" s="2">
        <v>54200</v>
      </c>
      <c r="O2184" s="1" t="s">
        <v>38</v>
      </c>
      <c r="P2184" s="2">
        <v>54200</v>
      </c>
      <c r="Q2184" s="1" t="s">
        <v>165</v>
      </c>
      <c r="R2184" s="1" t="s">
        <v>40</v>
      </c>
      <c r="S2184" s="1" t="s">
        <v>54</v>
      </c>
      <c r="T2184" s="1" t="s">
        <v>42</v>
      </c>
      <c r="U2184" s="1" t="s">
        <v>43</v>
      </c>
      <c r="V2184" s="1" t="s">
        <v>55</v>
      </c>
      <c r="W2184" s="1" t="s">
        <v>56</v>
      </c>
      <c r="X2184" s="1" t="s">
        <v>43</v>
      </c>
      <c r="Y2184" s="2" t="s">
        <v>43</v>
      </c>
      <c r="Z2184" s="1" t="s">
        <v>46</v>
      </c>
      <c r="AA2184" s="1" t="s">
        <v>149</v>
      </c>
    </row>
    <row r="2185" spans="1:27" x14ac:dyDescent="0.25">
      <c r="A2185" s="1" t="s">
        <v>1378</v>
      </c>
      <c r="B2185" s="1" t="s">
        <v>1379</v>
      </c>
      <c r="C2185" s="1" t="s">
        <v>67</v>
      </c>
      <c r="D2185" s="1" t="s">
        <v>68</v>
      </c>
      <c r="E2185" s="1" t="s">
        <v>30</v>
      </c>
      <c r="F2185" s="1" t="s">
        <v>273</v>
      </c>
      <c r="G2185" s="1" t="s">
        <v>1385</v>
      </c>
      <c r="H2185" s="1" t="s">
        <v>1386</v>
      </c>
      <c r="I2185" s="1" t="s">
        <v>7</v>
      </c>
      <c r="J2185" s="1" t="s">
        <v>1387</v>
      </c>
      <c r="K2185" s="1" t="s">
        <v>135</v>
      </c>
      <c r="L2185" s="1" t="s">
        <v>136</v>
      </c>
      <c r="M2185" s="1" t="s">
        <v>37</v>
      </c>
      <c r="N2185" s="2">
        <v>80638</v>
      </c>
      <c r="O2185" s="1" t="s">
        <v>38</v>
      </c>
      <c r="P2185" s="2">
        <v>80638</v>
      </c>
      <c r="Q2185" s="1" t="s">
        <v>165</v>
      </c>
      <c r="R2185" s="1" t="s">
        <v>40</v>
      </c>
      <c r="S2185" s="1" t="s">
        <v>54</v>
      </c>
      <c r="T2185" s="1" t="s">
        <v>42</v>
      </c>
      <c r="U2185" s="1" t="s">
        <v>43</v>
      </c>
      <c r="V2185" s="1" t="s">
        <v>55</v>
      </c>
      <c r="W2185" s="1" t="s">
        <v>56</v>
      </c>
      <c r="X2185" s="1" t="s">
        <v>43</v>
      </c>
      <c r="Y2185" s="2" t="s">
        <v>43</v>
      </c>
      <c r="Z2185" s="1" t="s">
        <v>46</v>
      </c>
      <c r="AA2185" s="1" t="s">
        <v>183</v>
      </c>
    </row>
    <row r="2186" spans="1:27" x14ac:dyDescent="0.25">
      <c r="A2186" s="1" t="s">
        <v>1378</v>
      </c>
      <c r="B2186" s="1" t="s">
        <v>1379</v>
      </c>
      <c r="C2186" s="1" t="s">
        <v>67</v>
      </c>
      <c r="D2186" s="1" t="s">
        <v>68</v>
      </c>
      <c r="E2186" s="1" t="s">
        <v>30</v>
      </c>
      <c r="F2186" s="1" t="s">
        <v>174</v>
      </c>
      <c r="G2186" s="1" t="s">
        <v>1388</v>
      </c>
      <c r="H2186" s="1" t="s">
        <v>1389</v>
      </c>
      <c r="I2186" s="1" t="s">
        <v>7</v>
      </c>
      <c r="J2186" s="1" t="s">
        <v>1390</v>
      </c>
      <c r="K2186" s="1" t="s">
        <v>135</v>
      </c>
      <c r="L2186" s="1" t="s">
        <v>136</v>
      </c>
      <c r="M2186" s="1" t="s">
        <v>37</v>
      </c>
      <c r="N2186" s="2">
        <v>113267.01</v>
      </c>
      <c r="O2186" s="1" t="s">
        <v>108</v>
      </c>
      <c r="P2186" s="2">
        <v>5646.67</v>
      </c>
      <c r="Q2186" s="1" t="s">
        <v>165</v>
      </c>
      <c r="R2186" s="1" t="s">
        <v>40</v>
      </c>
      <c r="S2186" s="1" t="s">
        <v>54</v>
      </c>
      <c r="T2186" s="1" t="s">
        <v>42</v>
      </c>
      <c r="U2186" s="1" t="s">
        <v>43</v>
      </c>
      <c r="V2186" s="1" t="s">
        <v>55</v>
      </c>
      <c r="W2186" s="1" t="s">
        <v>56</v>
      </c>
      <c r="X2186" s="1" t="s">
        <v>43</v>
      </c>
      <c r="Y2186" s="2" t="s">
        <v>43</v>
      </c>
      <c r="Z2186" s="1" t="s">
        <v>46</v>
      </c>
      <c r="AA2186" s="1" t="s">
        <v>69</v>
      </c>
    </row>
    <row r="2187" spans="1:27" x14ac:dyDescent="0.25">
      <c r="A2187" s="1" t="s">
        <v>1378</v>
      </c>
      <c r="B2187" s="1" t="s">
        <v>1379</v>
      </c>
      <c r="C2187" s="1" t="s">
        <v>67</v>
      </c>
      <c r="D2187" s="1" t="s">
        <v>68</v>
      </c>
      <c r="E2187" s="1" t="s">
        <v>30</v>
      </c>
      <c r="F2187" s="1" t="s">
        <v>174</v>
      </c>
      <c r="G2187" s="1" t="s">
        <v>1388</v>
      </c>
      <c r="H2187" s="1" t="s">
        <v>1391</v>
      </c>
      <c r="I2187" s="1" t="s">
        <v>7</v>
      </c>
      <c r="J2187" s="1" t="s">
        <v>1390</v>
      </c>
      <c r="K2187" s="1" t="s">
        <v>135</v>
      </c>
      <c r="L2187" s="1" t="s">
        <v>136</v>
      </c>
      <c r="M2187" s="1" t="s">
        <v>37</v>
      </c>
      <c r="N2187" s="2">
        <v>113267.01</v>
      </c>
      <c r="O2187" s="1" t="s">
        <v>108</v>
      </c>
      <c r="P2187" s="2">
        <v>102666.67</v>
      </c>
      <c r="Q2187" s="1" t="s">
        <v>165</v>
      </c>
      <c r="R2187" s="1" t="s">
        <v>40</v>
      </c>
      <c r="S2187" s="1" t="s">
        <v>54</v>
      </c>
      <c r="T2187" s="1" t="s">
        <v>42</v>
      </c>
      <c r="U2187" s="1" t="s">
        <v>43</v>
      </c>
      <c r="V2187" s="1" t="s">
        <v>55</v>
      </c>
      <c r="W2187" s="1" t="s">
        <v>56</v>
      </c>
      <c r="X2187" s="1" t="s">
        <v>43</v>
      </c>
      <c r="Y2187" s="2" t="s">
        <v>43</v>
      </c>
      <c r="Z2187" s="1" t="s">
        <v>46</v>
      </c>
      <c r="AA2187" s="1" t="s">
        <v>69</v>
      </c>
    </row>
    <row r="2188" spans="1:27" x14ac:dyDescent="0.25">
      <c r="A2188" s="1" t="s">
        <v>1378</v>
      </c>
      <c r="B2188" s="1" t="s">
        <v>1379</v>
      </c>
      <c r="C2188" s="1" t="s">
        <v>67</v>
      </c>
      <c r="D2188" s="1" t="s">
        <v>68</v>
      </c>
      <c r="E2188" s="1" t="s">
        <v>30</v>
      </c>
      <c r="F2188" s="1" t="s">
        <v>174</v>
      </c>
      <c r="G2188" s="1" t="s">
        <v>1388</v>
      </c>
      <c r="H2188" s="1" t="s">
        <v>1392</v>
      </c>
      <c r="I2188" s="1" t="s">
        <v>7</v>
      </c>
      <c r="J2188" s="1" t="s">
        <v>1390</v>
      </c>
      <c r="K2188" s="1" t="s">
        <v>135</v>
      </c>
      <c r="L2188" s="1" t="s">
        <v>136</v>
      </c>
      <c r="M2188" s="1" t="s">
        <v>37</v>
      </c>
      <c r="N2188" s="2">
        <v>113267.01</v>
      </c>
      <c r="O2188" s="1" t="s">
        <v>108</v>
      </c>
      <c r="P2188" s="2">
        <v>1540</v>
      </c>
      <c r="Q2188" s="1" t="s">
        <v>165</v>
      </c>
      <c r="R2188" s="1" t="s">
        <v>40</v>
      </c>
      <c r="S2188" s="1" t="s">
        <v>54</v>
      </c>
      <c r="T2188" s="1" t="s">
        <v>42</v>
      </c>
      <c r="U2188" s="1" t="s">
        <v>43</v>
      </c>
      <c r="V2188" s="1" t="s">
        <v>55</v>
      </c>
      <c r="W2188" s="1" t="s">
        <v>56</v>
      </c>
      <c r="X2188" s="1" t="s">
        <v>43</v>
      </c>
      <c r="Y2188" s="2" t="s">
        <v>43</v>
      </c>
      <c r="Z2188" s="1" t="s">
        <v>46</v>
      </c>
      <c r="AA2188" s="1" t="s">
        <v>69</v>
      </c>
    </row>
    <row r="2189" spans="1:27" x14ac:dyDescent="0.25">
      <c r="A2189" s="1" t="s">
        <v>1378</v>
      </c>
      <c r="B2189" s="1" t="s">
        <v>1379</v>
      </c>
      <c r="C2189" s="1" t="s">
        <v>67</v>
      </c>
      <c r="D2189" s="1" t="s">
        <v>68</v>
      </c>
      <c r="E2189" s="1" t="s">
        <v>30</v>
      </c>
      <c r="F2189" s="1" t="s">
        <v>174</v>
      </c>
      <c r="G2189" s="1" t="s">
        <v>1388</v>
      </c>
      <c r="H2189" s="1" t="s">
        <v>1393</v>
      </c>
      <c r="I2189" s="1" t="s">
        <v>7</v>
      </c>
      <c r="J2189" s="1" t="s">
        <v>1390</v>
      </c>
      <c r="K2189" s="1" t="s">
        <v>135</v>
      </c>
      <c r="L2189" s="1" t="s">
        <v>136</v>
      </c>
      <c r="M2189" s="1" t="s">
        <v>37</v>
      </c>
      <c r="N2189" s="2">
        <v>113267.01</v>
      </c>
      <c r="O2189" s="1" t="s">
        <v>108</v>
      </c>
      <c r="P2189" s="2">
        <v>3413.67</v>
      </c>
      <c r="Q2189" s="1" t="s">
        <v>165</v>
      </c>
      <c r="R2189" s="1" t="s">
        <v>40</v>
      </c>
      <c r="S2189" s="1" t="s">
        <v>54</v>
      </c>
      <c r="T2189" s="1" t="s">
        <v>42</v>
      </c>
      <c r="U2189" s="1" t="s">
        <v>43</v>
      </c>
      <c r="V2189" s="1" t="s">
        <v>55</v>
      </c>
      <c r="W2189" s="1" t="s">
        <v>56</v>
      </c>
      <c r="X2189" s="1" t="s">
        <v>43</v>
      </c>
      <c r="Y2189" s="2" t="s">
        <v>43</v>
      </c>
      <c r="Z2189" s="1" t="s">
        <v>46</v>
      </c>
      <c r="AA2189" s="1" t="s">
        <v>69</v>
      </c>
    </row>
    <row r="2190" spans="1:27" x14ac:dyDescent="0.25">
      <c r="A2190" s="1" t="s">
        <v>1378</v>
      </c>
      <c r="B2190" s="1" t="s">
        <v>1379</v>
      </c>
      <c r="C2190" s="1" t="s">
        <v>67</v>
      </c>
      <c r="D2190" s="1" t="s">
        <v>68</v>
      </c>
      <c r="E2190" s="1" t="s">
        <v>30</v>
      </c>
      <c r="F2190" s="1" t="s">
        <v>131</v>
      </c>
      <c r="G2190" s="1" t="s">
        <v>5510</v>
      </c>
      <c r="H2190" s="1" t="s">
        <v>5511</v>
      </c>
      <c r="I2190" s="1" t="s">
        <v>7</v>
      </c>
      <c r="J2190" s="1" t="s">
        <v>5512</v>
      </c>
      <c r="K2190" s="1" t="s">
        <v>5513</v>
      </c>
      <c r="L2190" s="1" t="s">
        <v>5514</v>
      </c>
      <c r="M2190" s="1" t="s">
        <v>5053</v>
      </c>
      <c r="N2190" s="2">
        <v>302893.2</v>
      </c>
      <c r="O2190" s="1" t="s">
        <v>38</v>
      </c>
      <c r="P2190" s="2">
        <v>302893.2</v>
      </c>
      <c r="Q2190" s="1" t="s">
        <v>39</v>
      </c>
      <c r="R2190" s="1" t="s">
        <v>40</v>
      </c>
      <c r="S2190" s="1" t="s">
        <v>54</v>
      </c>
      <c r="T2190" s="1" t="s">
        <v>42</v>
      </c>
      <c r="U2190" s="1" t="s">
        <v>43</v>
      </c>
      <c r="V2190" s="1" t="s">
        <v>55</v>
      </c>
      <c r="W2190" s="1" t="s">
        <v>56</v>
      </c>
      <c r="X2190" s="1" t="s">
        <v>43</v>
      </c>
      <c r="Y2190" s="2" t="s">
        <v>43</v>
      </c>
      <c r="Z2190" s="1" t="s">
        <v>46</v>
      </c>
      <c r="AA2190" s="1" t="s">
        <v>112</v>
      </c>
    </row>
    <row r="2191" spans="1:27" x14ac:dyDescent="0.25">
      <c r="A2191" s="1" t="s">
        <v>1378</v>
      </c>
      <c r="B2191" s="1" t="s">
        <v>1379</v>
      </c>
      <c r="C2191" s="1" t="s">
        <v>67</v>
      </c>
      <c r="D2191" s="1" t="s">
        <v>68</v>
      </c>
      <c r="E2191" s="1" t="s">
        <v>30</v>
      </c>
      <c r="F2191" s="1" t="s">
        <v>155</v>
      </c>
      <c r="G2191" s="1" t="s">
        <v>6180</v>
      </c>
      <c r="H2191" s="1" t="s">
        <v>6181</v>
      </c>
      <c r="I2191" s="1" t="s">
        <v>7</v>
      </c>
      <c r="J2191" s="1" t="s">
        <v>6182</v>
      </c>
      <c r="K2191" s="1" t="s">
        <v>135</v>
      </c>
      <c r="L2191" s="1" t="s">
        <v>136</v>
      </c>
      <c r="M2191" s="1" t="s">
        <v>5928</v>
      </c>
      <c r="N2191" s="2">
        <v>42000</v>
      </c>
      <c r="O2191" s="1" t="s">
        <v>38</v>
      </c>
      <c r="P2191" s="2">
        <v>42000</v>
      </c>
      <c r="Q2191" s="1" t="s">
        <v>165</v>
      </c>
      <c r="R2191" s="1" t="s">
        <v>40</v>
      </c>
      <c r="S2191" s="1" t="s">
        <v>54</v>
      </c>
      <c r="T2191" s="1" t="s">
        <v>42</v>
      </c>
      <c r="U2191" s="1" t="s">
        <v>43</v>
      </c>
      <c r="V2191" s="1" t="s">
        <v>55</v>
      </c>
      <c r="W2191" s="1" t="s">
        <v>56</v>
      </c>
      <c r="X2191" s="1" t="s">
        <v>43</v>
      </c>
      <c r="Y2191" s="2" t="s">
        <v>43</v>
      </c>
      <c r="Z2191" s="1" t="s">
        <v>46</v>
      </c>
      <c r="AA2191" s="1" t="s">
        <v>155</v>
      </c>
    </row>
    <row r="2192" spans="1:27" x14ac:dyDescent="0.25">
      <c r="A2192" s="1" t="s">
        <v>129</v>
      </c>
      <c r="B2192" s="1" t="s">
        <v>130</v>
      </c>
      <c r="C2192" s="1" t="s">
        <v>67</v>
      </c>
      <c r="D2192" s="1" t="s">
        <v>68</v>
      </c>
      <c r="E2192" s="1" t="s">
        <v>30</v>
      </c>
      <c r="F2192" s="1" t="s">
        <v>131</v>
      </c>
      <c r="G2192" s="1" t="s">
        <v>132</v>
      </c>
      <c r="H2192" s="1" t="s">
        <v>133</v>
      </c>
      <c r="I2192" s="1" t="s">
        <v>7</v>
      </c>
      <c r="J2192" s="1" t="s">
        <v>134</v>
      </c>
      <c r="K2192" s="1" t="s">
        <v>135</v>
      </c>
      <c r="L2192" s="1" t="s">
        <v>136</v>
      </c>
      <c r="M2192" s="1" t="s">
        <v>37</v>
      </c>
      <c r="N2192" s="2">
        <v>178000</v>
      </c>
      <c r="O2192" s="1" t="s">
        <v>38</v>
      </c>
      <c r="P2192" s="2">
        <v>178000</v>
      </c>
      <c r="Q2192" s="1" t="s">
        <v>83</v>
      </c>
      <c r="R2192" s="1" t="s">
        <v>40</v>
      </c>
      <c r="S2192" s="1" t="s">
        <v>54</v>
      </c>
      <c r="T2192" s="1" t="s">
        <v>42</v>
      </c>
      <c r="U2192" s="1" t="s">
        <v>43</v>
      </c>
      <c r="V2192" s="1" t="s">
        <v>55</v>
      </c>
      <c r="W2192" s="1" t="s">
        <v>56</v>
      </c>
      <c r="X2192" s="1" t="s">
        <v>43</v>
      </c>
      <c r="Y2192" s="2" t="s">
        <v>43</v>
      </c>
      <c r="Z2192" s="1" t="s">
        <v>46</v>
      </c>
      <c r="AA2192" s="1" t="s">
        <v>109</v>
      </c>
    </row>
    <row r="2193" spans="1:27" x14ac:dyDescent="0.25">
      <c r="A2193" s="1" t="s">
        <v>129</v>
      </c>
      <c r="B2193" s="1" t="s">
        <v>130</v>
      </c>
      <c r="C2193" s="1" t="s">
        <v>67</v>
      </c>
      <c r="D2193" s="1" t="s">
        <v>68</v>
      </c>
      <c r="E2193" s="1" t="s">
        <v>30</v>
      </c>
      <c r="F2193" s="1" t="s">
        <v>76</v>
      </c>
      <c r="G2193" s="1" t="s">
        <v>4315</v>
      </c>
      <c r="H2193" s="1" t="s">
        <v>4316</v>
      </c>
      <c r="I2193" s="1" t="s">
        <v>7</v>
      </c>
      <c r="J2193" s="1" t="s">
        <v>4317</v>
      </c>
      <c r="K2193" s="1" t="s">
        <v>135</v>
      </c>
      <c r="L2193" s="1" t="s">
        <v>136</v>
      </c>
      <c r="M2193" s="1" t="s">
        <v>4296</v>
      </c>
      <c r="N2193" s="2">
        <v>135000</v>
      </c>
      <c r="O2193" s="1" t="s">
        <v>38</v>
      </c>
      <c r="P2193" s="2">
        <v>135000</v>
      </c>
      <c r="Q2193" s="1" t="s">
        <v>83</v>
      </c>
      <c r="R2193" s="1" t="s">
        <v>40</v>
      </c>
      <c r="S2193" s="1" t="s">
        <v>54</v>
      </c>
      <c r="T2193" s="1" t="s">
        <v>42</v>
      </c>
      <c r="U2193" s="1" t="s">
        <v>43</v>
      </c>
      <c r="V2193" s="1" t="s">
        <v>55</v>
      </c>
      <c r="W2193" s="1" t="s">
        <v>56</v>
      </c>
      <c r="X2193" s="1" t="s">
        <v>43</v>
      </c>
      <c r="Y2193" s="2" t="s">
        <v>43</v>
      </c>
      <c r="Z2193" s="1" t="s">
        <v>46</v>
      </c>
      <c r="AA2193" s="1" t="s">
        <v>252</v>
      </c>
    </row>
    <row r="2194" spans="1:27" x14ac:dyDescent="0.25">
      <c r="A2194" s="1" t="s">
        <v>129</v>
      </c>
      <c r="B2194" s="1" t="s">
        <v>130</v>
      </c>
      <c r="C2194" s="1" t="s">
        <v>67</v>
      </c>
      <c r="D2194" s="1" t="s">
        <v>68</v>
      </c>
      <c r="E2194" s="1" t="s">
        <v>30</v>
      </c>
      <c r="F2194" s="1" t="s">
        <v>149</v>
      </c>
      <c r="G2194" s="1" t="s">
        <v>5080</v>
      </c>
      <c r="H2194" s="1" t="s">
        <v>5081</v>
      </c>
      <c r="I2194" s="1" t="s">
        <v>7</v>
      </c>
      <c r="J2194" s="1" t="s">
        <v>5082</v>
      </c>
      <c r="K2194" s="1" t="s">
        <v>2833</v>
      </c>
      <c r="L2194" s="1" t="s">
        <v>2834</v>
      </c>
      <c r="M2194" s="1" t="s">
        <v>5053</v>
      </c>
      <c r="N2194" s="2">
        <v>183600</v>
      </c>
      <c r="O2194" s="1" t="s">
        <v>38</v>
      </c>
      <c r="P2194" s="2">
        <v>183600</v>
      </c>
      <c r="Q2194" s="1" t="s">
        <v>165</v>
      </c>
      <c r="R2194" s="1" t="s">
        <v>40</v>
      </c>
      <c r="S2194" s="1" t="s">
        <v>54</v>
      </c>
      <c r="T2194" s="1" t="s">
        <v>42</v>
      </c>
      <c r="U2194" s="1" t="s">
        <v>43</v>
      </c>
      <c r="V2194" s="1" t="s">
        <v>55</v>
      </c>
      <c r="W2194" s="1" t="s">
        <v>56</v>
      </c>
      <c r="X2194" s="1" t="s">
        <v>43</v>
      </c>
      <c r="Y2194" s="2" t="s">
        <v>43</v>
      </c>
      <c r="Z2194" s="1" t="s">
        <v>46</v>
      </c>
      <c r="AA2194" s="1" t="s">
        <v>69</v>
      </c>
    </row>
    <row r="2195" spans="1:27" x14ac:dyDescent="0.25">
      <c r="A2195" s="1" t="s">
        <v>295</v>
      </c>
      <c r="B2195" s="1" t="s">
        <v>296</v>
      </c>
      <c r="C2195" s="1" t="s">
        <v>67</v>
      </c>
      <c r="D2195" s="1" t="s">
        <v>68</v>
      </c>
      <c r="E2195" s="1" t="s">
        <v>30</v>
      </c>
      <c r="F2195" s="1" t="s">
        <v>48</v>
      </c>
      <c r="G2195" s="1" t="s">
        <v>297</v>
      </c>
      <c r="H2195" s="1" t="s">
        <v>298</v>
      </c>
      <c r="I2195" s="1" t="s">
        <v>7</v>
      </c>
      <c r="J2195" s="1" t="s">
        <v>299</v>
      </c>
      <c r="K2195" s="1" t="s">
        <v>99</v>
      </c>
      <c r="L2195" s="1" t="s">
        <v>100</v>
      </c>
      <c r="M2195" s="1" t="s">
        <v>37</v>
      </c>
      <c r="N2195" s="2">
        <v>199600</v>
      </c>
      <c r="O2195" s="1" t="s">
        <v>108</v>
      </c>
      <c r="P2195" s="2">
        <v>120000</v>
      </c>
      <c r="Q2195" s="1" t="s">
        <v>165</v>
      </c>
      <c r="R2195" s="1" t="s">
        <v>40</v>
      </c>
      <c r="S2195" s="1" t="s">
        <v>54</v>
      </c>
      <c r="T2195" s="1" t="s">
        <v>42</v>
      </c>
      <c r="U2195" s="1" t="s">
        <v>43</v>
      </c>
      <c r="V2195" s="1" t="s">
        <v>55</v>
      </c>
      <c r="W2195" s="1" t="s">
        <v>56</v>
      </c>
      <c r="X2195" s="1" t="s">
        <v>43</v>
      </c>
      <c r="Y2195" s="2" t="s">
        <v>43</v>
      </c>
      <c r="Z2195" s="1" t="s">
        <v>46</v>
      </c>
      <c r="AA2195" s="1" t="s">
        <v>141</v>
      </c>
    </row>
    <row r="2196" spans="1:27" x14ac:dyDescent="0.25">
      <c r="A2196" s="1" t="s">
        <v>295</v>
      </c>
      <c r="B2196" s="1" t="s">
        <v>296</v>
      </c>
      <c r="C2196" s="1" t="s">
        <v>67</v>
      </c>
      <c r="D2196" s="1" t="s">
        <v>68</v>
      </c>
      <c r="E2196" s="1" t="s">
        <v>30</v>
      </c>
      <c r="F2196" s="1" t="s">
        <v>48</v>
      </c>
      <c r="G2196" s="1" t="s">
        <v>297</v>
      </c>
      <c r="H2196" s="1" t="s">
        <v>300</v>
      </c>
      <c r="I2196" s="1" t="s">
        <v>7</v>
      </c>
      <c r="J2196" s="1" t="s">
        <v>299</v>
      </c>
      <c r="K2196" s="1" t="s">
        <v>99</v>
      </c>
      <c r="L2196" s="1" t="s">
        <v>100</v>
      </c>
      <c r="M2196" s="1" t="s">
        <v>37</v>
      </c>
      <c r="N2196" s="2">
        <v>199600</v>
      </c>
      <c r="O2196" s="1" t="s">
        <v>108</v>
      </c>
      <c r="P2196" s="2">
        <v>79600</v>
      </c>
      <c r="Q2196" s="1" t="s">
        <v>165</v>
      </c>
      <c r="R2196" s="1" t="s">
        <v>40</v>
      </c>
      <c r="S2196" s="1" t="s">
        <v>54</v>
      </c>
      <c r="T2196" s="1" t="s">
        <v>42</v>
      </c>
      <c r="U2196" s="1" t="s">
        <v>43</v>
      </c>
      <c r="V2196" s="1" t="s">
        <v>55</v>
      </c>
      <c r="W2196" s="1" t="s">
        <v>56</v>
      </c>
      <c r="X2196" s="1" t="s">
        <v>43</v>
      </c>
      <c r="Y2196" s="2" t="s">
        <v>43</v>
      </c>
      <c r="Z2196" s="1" t="s">
        <v>46</v>
      </c>
      <c r="AA2196" s="1" t="s">
        <v>141</v>
      </c>
    </row>
    <row r="2197" spans="1:27" x14ac:dyDescent="0.25">
      <c r="A2197" s="1" t="s">
        <v>295</v>
      </c>
      <c r="B2197" s="1" t="s">
        <v>296</v>
      </c>
      <c r="C2197" s="1" t="s">
        <v>67</v>
      </c>
      <c r="D2197" s="1" t="s">
        <v>68</v>
      </c>
      <c r="E2197" s="1" t="s">
        <v>30</v>
      </c>
      <c r="F2197" s="1" t="s">
        <v>174</v>
      </c>
      <c r="G2197" s="1" t="s">
        <v>301</v>
      </c>
      <c r="H2197" s="1" t="s">
        <v>302</v>
      </c>
      <c r="I2197" s="1" t="s">
        <v>7</v>
      </c>
      <c r="J2197" s="1" t="s">
        <v>303</v>
      </c>
      <c r="K2197" s="1" t="s">
        <v>99</v>
      </c>
      <c r="L2197" s="1" t="s">
        <v>100</v>
      </c>
      <c r="M2197" s="1" t="s">
        <v>37</v>
      </c>
      <c r="N2197" s="2">
        <v>151600</v>
      </c>
      <c r="O2197" s="1" t="s">
        <v>38</v>
      </c>
      <c r="P2197" s="2">
        <v>151600</v>
      </c>
      <c r="Q2197" s="1" t="s">
        <v>83</v>
      </c>
      <c r="R2197" s="1" t="s">
        <v>40</v>
      </c>
      <c r="S2197" s="1" t="s">
        <v>54</v>
      </c>
      <c r="T2197" s="1" t="s">
        <v>42</v>
      </c>
      <c r="U2197" s="1" t="s">
        <v>43</v>
      </c>
      <c r="V2197" s="1" t="s">
        <v>55</v>
      </c>
      <c r="W2197" s="1" t="s">
        <v>56</v>
      </c>
      <c r="X2197" s="1" t="s">
        <v>43</v>
      </c>
      <c r="Y2197" s="2" t="s">
        <v>43</v>
      </c>
      <c r="Z2197" s="1" t="s">
        <v>46</v>
      </c>
      <c r="AA2197" s="1" t="s">
        <v>174</v>
      </c>
    </row>
    <row r="2198" spans="1:27" x14ac:dyDescent="0.25">
      <c r="A2198" s="1" t="s">
        <v>295</v>
      </c>
      <c r="B2198" s="1" t="s">
        <v>296</v>
      </c>
      <c r="C2198" s="1" t="s">
        <v>67</v>
      </c>
      <c r="D2198" s="1" t="s">
        <v>68</v>
      </c>
      <c r="E2198" s="1" t="s">
        <v>30</v>
      </c>
      <c r="F2198" s="1" t="s">
        <v>64</v>
      </c>
      <c r="G2198" s="1" t="s">
        <v>304</v>
      </c>
      <c r="H2198" s="1" t="s">
        <v>305</v>
      </c>
      <c r="I2198" s="1" t="s">
        <v>7</v>
      </c>
      <c r="J2198" s="1" t="s">
        <v>306</v>
      </c>
      <c r="K2198" s="1" t="s">
        <v>212</v>
      </c>
      <c r="L2198" s="1" t="s">
        <v>213</v>
      </c>
      <c r="M2198" s="1" t="s">
        <v>37</v>
      </c>
      <c r="N2198" s="2">
        <v>60800</v>
      </c>
      <c r="O2198" s="1" t="s">
        <v>38</v>
      </c>
      <c r="P2198" s="2">
        <v>60800</v>
      </c>
      <c r="Q2198" s="1" t="s">
        <v>83</v>
      </c>
      <c r="R2198" s="1" t="s">
        <v>40</v>
      </c>
      <c r="S2198" s="1" t="s">
        <v>54</v>
      </c>
      <c r="T2198" s="1" t="s">
        <v>42</v>
      </c>
      <c r="U2198" s="1" t="s">
        <v>43</v>
      </c>
      <c r="V2198" s="1" t="s">
        <v>55</v>
      </c>
      <c r="W2198" s="1" t="s">
        <v>56</v>
      </c>
      <c r="X2198" s="1" t="s">
        <v>43</v>
      </c>
      <c r="Y2198" s="2" t="s">
        <v>43</v>
      </c>
      <c r="Z2198" s="1" t="s">
        <v>46</v>
      </c>
      <c r="AA2198" s="1" t="s">
        <v>64</v>
      </c>
    </row>
    <row r="2199" spans="1:27" x14ac:dyDescent="0.25">
      <c r="A2199" s="1" t="s">
        <v>295</v>
      </c>
      <c r="B2199" s="1" t="s">
        <v>296</v>
      </c>
      <c r="C2199" s="1" t="s">
        <v>67</v>
      </c>
      <c r="D2199" s="1" t="s">
        <v>68</v>
      </c>
      <c r="E2199" s="1" t="s">
        <v>30</v>
      </c>
      <c r="F2199" s="1" t="s">
        <v>69</v>
      </c>
      <c r="G2199" s="1" t="s">
        <v>307</v>
      </c>
      <c r="H2199" s="1" t="s">
        <v>308</v>
      </c>
      <c r="I2199" s="1" t="s">
        <v>7</v>
      </c>
      <c r="J2199" s="1" t="s">
        <v>309</v>
      </c>
      <c r="K2199" s="1" t="s">
        <v>310</v>
      </c>
      <c r="L2199" s="1" t="s">
        <v>311</v>
      </c>
      <c r="M2199" s="1" t="s">
        <v>37</v>
      </c>
      <c r="N2199" s="2">
        <v>188760</v>
      </c>
      <c r="O2199" s="1" t="s">
        <v>38</v>
      </c>
      <c r="P2199" s="2">
        <v>188760</v>
      </c>
      <c r="Q2199" s="1" t="s">
        <v>165</v>
      </c>
      <c r="R2199" s="1" t="s">
        <v>40</v>
      </c>
      <c r="S2199" s="1" t="s">
        <v>41</v>
      </c>
      <c r="T2199" s="1" t="s">
        <v>42</v>
      </c>
      <c r="U2199" s="1" t="s">
        <v>312</v>
      </c>
      <c r="V2199" s="1" t="s">
        <v>44</v>
      </c>
      <c r="W2199" s="1" t="s">
        <v>45</v>
      </c>
      <c r="X2199" s="1" t="s">
        <v>43</v>
      </c>
      <c r="Y2199" s="2" t="s">
        <v>43</v>
      </c>
      <c r="Z2199" s="1" t="s">
        <v>46</v>
      </c>
      <c r="AA2199" s="1" t="s">
        <v>189</v>
      </c>
    </row>
    <row r="2200" spans="1:27" x14ac:dyDescent="0.25">
      <c r="A2200" s="1" t="s">
        <v>295</v>
      </c>
      <c r="B2200" s="1" t="s">
        <v>296</v>
      </c>
      <c r="C2200" s="1" t="s">
        <v>67</v>
      </c>
      <c r="D2200" s="1" t="s">
        <v>68</v>
      </c>
      <c r="E2200" s="1" t="s">
        <v>30</v>
      </c>
      <c r="F2200" s="1" t="s">
        <v>69</v>
      </c>
      <c r="G2200" s="1" t="s">
        <v>313</v>
      </c>
      <c r="H2200" s="1" t="s">
        <v>314</v>
      </c>
      <c r="I2200" s="1" t="s">
        <v>7</v>
      </c>
      <c r="J2200" s="1" t="s">
        <v>315</v>
      </c>
      <c r="K2200" s="1" t="s">
        <v>316</v>
      </c>
      <c r="L2200" s="1" t="s">
        <v>317</v>
      </c>
      <c r="M2200" s="1" t="s">
        <v>37</v>
      </c>
      <c r="N2200" s="2">
        <v>52265</v>
      </c>
      <c r="O2200" s="1" t="s">
        <v>38</v>
      </c>
      <c r="P2200" s="2">
        <v>52265</v>
      </c>
      <c r="Q2200" s="1" t="s">
        <v>165</v>
      </c>
      <c r="R2200" s="1" t="s">
        <v>40</v>
      </c>
      <c r="S2200" s="1" t="s">
        <v>54</v>
      </c>
      <c r="T2200" s="1" t="s">
        <v>42</v>
      </c>
      <c r="U2200" s="1" t="s">
        <v>43</v>
      </c>
      <c r="V2200" s="1" t="s">
        <v>55</v>
      </c>
      <c r="W2200" s="1" t="s">
        <v>56</v>
      </c>
      <c r="X2200" s="1" t="s">
        <v>43</v>
      </c>
      <c r="Y2200" s="2" t="s">
        <v>43</v>
      </c>
      <c r="Z2200" s="1" t="s">
        <v>46</v>
      </c>
      <c r="AA2200" s="1" t="s">
        <v>69</v>
      </c>
    </row>
    <row r="2201" spans="1:27" x14ac:dyDescent="0.25">
      <c r="A2201" s="1" t="s">
        <v>295</v>
      </c>
      <c r="B2201" s="1" t="s">
        <v>296</v>
      </c>
      <c r="C2201" s="1" t="s">
        <v>67</v>
      </c>
      <c r="D2201" s="1" t="s">
        <v>68</v>
      </c>
      <c r="E2201" s="1" t="s">
        <v>30</v>
      </c>
      <c r="F2201" s="1" t="s">
        <v>228</v>
      </c>
      <c r="G2201" s="1" t="s">
        <v>318</v>
      </c>
      <c r="H2201" s="1" t="s">
        <v>319</v>
      </c>
      <c r="I2201" s="1" t="s">
        <v>7</v>
      </c>
      <c r="J2201" s="1" t="s">
        <v>320</v>
      </c>
      <c r="K2201" s="1" t="s">
        <v>99</v>
      </c>
      <c r="L2201" s="1" t="s">
        <v>100</v>
      </c>
      <c r="M2201" s="1" t="s">
        <v>37</v>
      </c>
      <c r="N2201" s="2">
        <v>78000</v>
      </c>
      <c r="O2201" s="1" t="s">
        <v>38</v>
      </c>
      <c r="P2201" s="2">
        <v>78000</v>
      </c>
      <c r="Q2201" s="1" t="s">
        <v>83</v>
      </c>
      <c r="R2201" s="1" t="s">
        <v>40</v>
      </c>
      <c r="S2201" s="1" t="s">
        <v>54</v>
      </c>
      <c r="T2201" s="1" t="s">
        <v>42</v>
      </c>
      <c r="U2201" s="1" t="s">
        <v>43</v>
      </c>
      <c r="V2201" s="1" t="s">
        <v>55</v>
      </c>
      <c r="W2201" s="1" t="s">
        <v>56</v>
      </c>
      <c r="X2201" s="1" t="s">
        <v>43</v>
      </c>
      <c r="Y2201" s="2" t="s">
        <v>43</v>
      </c>
      <c r="Z2201" s="1" t="s">
        <v>46</v>
      </c>
      <c r="AA2201" s="1" t="s">
        <v>228</v>
      </c>
    </row>
    <row r="2202" spans="1:27" x14ac:dyDescent="0.25">
      <c r="A2202" s="1" t="s">
        <v>295</v>
      </c>
      <c r="B2202" s="1" t="s">
        <v>296</v>
      </c>
      <c r="C2202" s="1" t="s">
        <v>67</v>
      </c>
      <c r="D2202" s="1" t="s">
        <v>68</v>
      </c>
      <c r="E2202" s="1" t="s">
        <v>30</v>
      </c>
      <c r="F2202" s="1" t="s">
        <v>112</v>
      </c>
      <c r="G2202" s="1" t="s">
        <v>321</v>
      </c>
      <c r="H2202" s="1" t="s">
        <v>322</v>
      </c>
      <c r="I2202" s="1" t="s">
        <v>7</v>
      </c>
      <c r="J2202" s="1" t="s">
        <v>323</v>
      </c>
      <c r="K2202" s="1" t="s">
        <v>310</v>
      </c>
      <c r="L2202" s="1" t="s">
        <v>311</v>
      </c>
      <c r="M2202" s="1" t="s">
        <v>37</v>
      </c>
      <c r="N2202" s="2">
        <v>49560</v>
      </c>
      <c r="O2202" s="1" t="s">
        <v>38</v>
      </c>
      <c r="P2202" s="2">
        <v>49560</v>
      </c>
      <c r="Q2202" s="1" t="s">
        <v>83</v>
      </c>
      <c r="R2202" s="1" t="s">
        <v>40</v>
      </c>
      <c r="S2202" s="1" t="s">
        <v>41</v>
      </c>
      <c r="T2202" s="1" t="s">
        <v>42</v>
      </c>
      <c r="U2202" s="1" t="s">
        <v>312</v>
      </c>
      <c r="V2202" s="1" t="s">
        <v>44</v>
      </c>
      <c r="W2202" s="1" t="s">
        <v>45</v>
      </c>
      <c r="X2202" s="1" t="s">
        <v>43</v>
      </c>
      <c r="Y2202" s="2" t="s">
        <v>43</v>
      </c>
      <c r="Z2202" s="1" t="s">
        <v>46</v>
      </c>
      <c r="AA2202" s="1" t="s">
        <v>112</v>
      </c>
    </row>
    <row r="2203" spans="1:27" x14ac:dyDescent="0.25">
      <c r="A2203" s="1" t="s">
        <v>295</v>
      </c>
      <c r="B2203" s="1" t="s">
        <v>296</v>
      </c>
      <c r="C2203" s="1" t="s">
        <v>67</v>
      </c>
      <c r="D2203" s="1" t="s">
        <v>68</v>
      </c>
      <c r="E2203" s="1" t="s">
        <v>30</v>
      </c>
      <c r="F2203" s="1" t="s">
        <v>324</v>
      </c>
      <c r="G2203" s="1" t="s">
        <v>325</v>
      </c>
      <c r="H2203" s="1" t="s">
        <v>326</v>
      </c>
      <c r="I2203" s="1" t="s">
        <v>7</v>
      </c>
      <c r="J2203" s="1" t="s">
        <v>327</v>
      </c>
      <c r="K2203" s="1" t="s">
        <v>262</v>
      </c>
      <c r="L2203" s="1" t="s">
        <v>263</v>
      </c>
      <c r="M2203" s="1" t="s">
        <v>37</v>
      </c>
      <c r="N2203" s="2">
        <v>194515.05</v>
      </c>
      <c r="O2203" s="1" t="s">
        <v>38</v>
      </c>
      <c r="P2203" s="2">
        <v>194515.05</v>
      </c>
      <c r="Q2203" s="1" t="s">
        <v>165</v>
      </c>
      <c r="R2203" s="1" t="s">
        <v>40</v>
      </c>
      <c r="S2203" s="1" t="s">
        <v>41</v>
      </c>
      <c r="T2203" s="1" t="s">
        <v>42</v>
      </c>
      <c r="U2203" s="1" t="s">
        <v>312</v>
      </c>
      <c r="V2203" s="1" t="s">
        <v>44</v>
      </c>
      <c r="W2203" s="1" t="s">
        <v>45</v>
      </c>
      <c r="X2203" s="1" t="s">
        <v>43</v>
      </c>
      <c r="Y2203" s="2" t="s">
        <v>43</v>
      </c>
      <c r="Z2203" s="1" t="s">
        <v>46</v>
      </c>
      <c r="AA2203" s="1" t="s">
        <v>324</v>
      </c>
    </row>
    <row r="2204" spans="1:27" x14ac:dyDescent="0.25">
      <c r="A2204" s="1" t="s">
        <v>295</v>
      </c>
      <c r="B2204" s="1" t="s">
        <v>296</v>
      </c>
      <c r="C2204" s="1" t="s">
        <v>67</v>
      </c>
      <c r="D2204" s="1" t="s">
        <v>68</v>
      </c>
      <c r="E2204" s="1" t="s">
        <v>30</v>
      </c>
      <c r="F2204" s="1" t="s">
        <v>252</v>
      </c>
      <c r="G2204" s="1" t="s">
        <v>328</v>
      </c>
      <c r="H2204" s="1" t="s">
        <v>329</v>
      </c>
      <c r="I2204" s="1" t="s">
        <v>7</v>
      </c>
      <c r="J2204" s="1" t="s">
        <v>330</v>
      </c>
      <c r="K2204" s="1" t="s">
        <v>99</v>
      </c>
      <c r="L2204" s="1" t="s">
        <v>100</v>
      </c>
      <c r="M2204" s="1" t="s">
        <v>37</v>
      </c>
      <c r="N2204" s="2">
        <v>199000</v>
      </c>
      <c r="O2204" s="1" t="s">
        <v>38</v>
      </c>
      <c r="P2204" s="2">
        <v>199000</v>
      </c>
      <c r="Q2204" s="1" t="s">
        <v>165</v>
      </c>
      <c r="R2204" s="1" t="s">
        <v>40</v>
      </c>
      <c r="S2204" s="1" t="s">
        <v>54</v>
      </c>
      <c r="T2204" s="1" t="s">
        <v>42</v>
      </c>
      <c r="U2204" s="1" t="s">
        <v>43</v>
      </c>
      <c r="V2204" s="1" t="s">
        <v>55</v>
      </c>
      <c r="W2204" s="1" t="s">
        <v>56</v>
      </c>
      <c r="X2204" s="1" t="s">
        <v>43</v>
      </c>
      <c r="Y2204" s="2" t="s">
        <v>43</v>
      </c>
      <c r="Z2204" s="1" t="s">
        <v>46</v>
      </c>
      <c r="AA2204" s="1" t="s">
        <v>252</v>
      </c>
    </row>
    <row r="2205" spans="1:27" x14ac:dyDescent="0.25">
      <c r="A2205" s="1" t="s">
        <v>295</v>
      </c>
      <c r="B2205" s="1" t="s">
        <v>296</v>
      </c>
      <c r="C2205" s="1" t="s">
        <v>67</v>
      </c>
      <c r="D2205" s="1" t="s">
        <v>68</v>
      </c>
      <c r="E2205" s="1" t="s">
        <v>30</v>
      </c>
      <c r="F2205" s="1" t="s">
        <v>64</v>
      </c>
      <c r="G2205" s="1" t="s">
        <v>5144</v>
      </c>
      <c r="H2205" s="1" t="s">
        <v>5145</v>
      </c>
      <c r="I2205" s="1" t="s">
        <v>7</v>
      </c>
      <c r="J2205" s="1" t="s">
        <v>5146</v>
      </c>
      <c r="K2205" s="1" t="s">
        <v>5100</v>
      </c>
      <c r="L2205" s="1" t="s">
        <v>5101</v>
      </c>
      <c r="M2205" s="1" t="s">
        <v>5053</v>
      </c>
      <c r="N2205" s="2">
        <v>1674400</v>
      </c>
      <c r="O2205" s="1" t="s">
        <v>38</v>
      </c>
      <c r="P2205" s="2">
        <v>1674400</v>
      </c>
      <c r="Q2205" s="1" t="s">
        <v>83</v>
      </c>
      <c r="R2205" s="1" t="s">
        <v>40</v>
      </c>
      <c r="S2205" s="1" t="s">
        <v>54</v>
      </c>
      <c r="T2205" s="1" t="s">
        <v>42</v>
      </c>
      <c r="U2205" s="1" t="s">
        <v>43</v>
      </c>
      <c r="V2205" s="1" t="s">
        <v>55</v>
      </c>
      <c r="W2205" s="1" t="s">
        <v>56</v>
      </c>
      <c r="X2205" s="1" t="s">
        <v>43</v>
      </c>
      <c r="Y2205" s="2" t="s">
        <v>43</v>
      </c>
      <c r="Z2205" s="1" t="s">
        <v>46</v>
      </c>
      <c r="AA2205" s="1" t="s">
        <v>64</v>
      </c>
    </row>
    <row r="2206" spans="1:27" x14ac:dyDescent="0.25">
      <c r="A2206" s="1" t="s">
        <v>349</v>
      </c>
      <c r="B2206" s="1" t="s">
        <v>350</v>
      </c>
      <c r="C2206" s="1" t="s">
        <v>67</v>
      </c>
      <c r="D2206" s="1" t="s">
        <v>68</v>
      </c>
      <c r="E2206" s="1" t="s">
        <v>30</v>
      </c>
      <c r="F2206" s="1" t="s">
        <v>58</v>
      </c>
      <c r="G2206" s="1" t="s">
        <v>351</v>
      </c>
      <c r="H2206" s="1" t="s">
        <v>352</v>
      </c>
      <c r="I2206" s="1" t="s">
        <v>7</v>
      </c>
      <c r="J2206" s="1" t="s">
        <v>353</v>
      </c>
      <c r="K2206" s="1" t="s">
        <v>73</v>
      </c>
      <c r="L2206" s="1" t="s">
        <v>74</v>
      </c>
      <c r="M2206" s="1" t="s">
        <v>37</v>
      </c>
      <c r="N2206" s="2">
        <v>149000</v>
      </c>
      <c r="O2206" s="1" t="s">
        <v>38</v>
      </c>
      <c r="P2206" s="2">
        <v>149000</v>
      </c>
      <c r="Q2206" s="1" t="s">
        <v>165</v>
      </c>
      <c r="R2206" s="1" t="s">
        <v>40</v>
      </c>
      <c r="S2206" s="1" t="s">
        <v>54</v>
      </c>
      <c r="T2206" s="1" t="s">
        <v>42</v>
      </c>
      <c r="U2206" s="1" t="s">
        <v>43</v>
      </c>
      <c r="V2206" s="1" t="s">
        <v>237</v>
      </c>
      <c r="W2206" s="1" t="s">
        <v>238</v>
      </c>
      <c r="X2206" s="1" t="s">
        <v>43</v>
      </c>
      <c r="Y2206" s="2" t="s">
        <v>43</v>
      </c>
      <c r="Z2206" s="1" t="s">
        <v>46</v>
      </c>
      <c r="AA2206" s="1" t="s">
        <v>58</v>
      </c>
    </row>
    <row r="2207" spans="1:27" x14ac:dyDescent="0.25">
      <c r="A2207" s="1" t="s">
        <v>349</v>
      </c>
      <c r="B2207" s="1" t="s">
        <v>350</v>
      </c>
      <c r="C2207" s="1" t="s">
        <v>67</v>
      </c>
      <c r="D2207" s="1" t="s">
        <v>68</v>
      </c>
      <c r="E2207" s="1" t="s">
        <v>30</v>
      </c>
      <c r="F2207" s="1" t="s">
        <v>95</v>
      </c>
      <c r="G2207" s="1" t="s">
        <v>354</v>
      </c>
      <c r="H2207" s="1" t="s">
        <v>355</v>
      </c>
      <c r="I2207" s="1" t="s">
        <v>7</v>
      </c>
      <c r="J2207" s="1" t="s">
        <v>356</v>
      </c>
      <c r="K2207" s="1" t="s">
        <v>73</v>
      </c>
      <c r="L2207" s="1" t="s">
        <v>74</v>
      </c>
      <c r="M2207" s="1" t="s">
        <v>37</v>
      </c>
      <c r="N2207" s="2">
        <v>120000</v>
      </c>
      <c r="O2207" s="1" t="s">
        <v>38</v>
      </c>
      <c r="P2207" s="2">
        <v>120000</v>
      </c>
      <c r="Q2207" s="1" t="s">
        <v>39</v>
      </c>
      <c r="R2207" s="1" t="s">
        <v>40</v>
      </c>
      <c r="S2207" s="1" t="s">
        <v>54</v>
      </c>
      <c r="T2207" s="1" t="s">
        <v>42</v>
      </c>
      <c r="U2207" s="1" t="s">
        <v>43</v>
      </c>
      <c r="V2207" s="1" t="s">
        <v>55</v>
      </c>
      <c r="W2207" s="1" t="s">
        <v>56</v>
      </c>
      <c r="X2207" s="1" t="s">
        <v>43</v>
      </c>
      <c r="Y2207" s="2" t="s">
        <v>43</v>
      </c>
      <c r="Z2207" s="1" t="s">
        <v>46</v>
      </c>
      <c r="AA2207" s="1" t="s">
        <v>95</v>
      </c>
    </row>
    <row r="2208" spans="1:27" x14ac:dyDescent="0.25">
      <c r="A2208" s="1" t="s">
        <v>349</v>
      </c>
      <c r="B2208" s="1" t="s">
        <v>350</v>
      </c>
      <c r="C2208" s="1" t="s">
        <v>67</v>
      </c>
      <c r="D2208" s="1" t="s">
        <v>68</v>
      </c>
      <c r="E2208" s="1" t="s">
        <v>30</v>
      </c>
      <c r="F2208" s="1" t="s">
        <v>174</v>
      </c>
      <c r="G2208" s="1" t="s">
        <v>357</v>
      </c>
      <c r="H2208" s="1" t="s">
        <v>358</v>
      </c>
      <c r="I2208" s="1" t="s">
        <v>7</v>
      </c>
      <c r="J2208" s="1" t="s">
        <v>359</v>
      </c>
      <c r="K2208" s="1" t="s">
        <v>135</v>
      </c>
      <c r="L2208" s="1" t="s">
        <v>136</v>
      </c>
      <c r="M2208" s="1" t="s">
        <v>37</v>
      </c>
      <c r="N2208" s="2">
        <v>136800</v>
      </c>
      <c r="O2208" s="1" t="s">
        <v>38</v>
      </c>
      <c r="P2208" s="2">
        <v>136800</v>
      </c>
      <c r="Q2208" s="1" t="s">
        <v>165</v>
      </c>
      <c r="R2208" s="1" t="s">
        <v>40</v>
      </c>
      <c r="S2208" s="1" t="s">
        <v>54</v>
      </c>
      <c r="T2208" s="1" t="s">
        <v>42</v>
      </c>
      <c r="U2208" s="1" t="s">
        <v>43</v>
      </c>
      <c r="V2208" s="1" t="s">
        <v>55</v>
      </c>
      <c r="W2208" s="1" t="s">
        <v>56</v>
      </c>
      <c r="X2208" s="1" t="s">
        <v>43</v>
      </c>
      <c r="Y2208" s="2" t="s">
        <v>43</v>
      </c>
      <c r="Z2208" s="1" t="s">
        <v>46</v>
      </c>
      <c r="AA2208" s="1" t="s">
        <v>77</v>
      </c>
    </row>
    <row r="2209" spans="1:27" x14ac:dyDescent="0.25">
      <c r="A2209" s="1" t="s">
        <v>349</v>
      </c>
      <c r="B2209" s="1" t="s">
        <v>350</v>
      </c>
      <c r="C2209" s="1" t="s">
        <v>67</v>
      </c>
      <c r="D2209" s="1" t="s">
        <v>68</v>
      </c>
      <c r="E2209" s="1" t="s">
        <v>30</v>
      </c>
      <c r="F2209" s="1" t="s">
        <v>69</v>
      </c>
      <c r="G2209" s="1" t="s">
        <v>360</v>
      </c>
      <c r="H2209" s="1" t="s">
        <v>361</v>
      </c>
      <c r="I2209" s="1" t="s">
        <v>7</v>
      </c>
      <c r="J2209" s="1" t="s">
        <v>362</v>
      </c>
      <c r="K2209" s="1" t="s">
        <v>363</v>
      </c>
      <c r="L2209" s="1" t="s">
        <v>364</v>
      </c>
      <c r="M2209" s="1" t="s">
        <v>37</v>
      </c>
      <c r="N2209" s="2">
        <v>63600</v>
      </c>
      <c r="O2209" s="1" t="s">
        <v>38</v>
      </c>
      <c r="P2209" s="2">
        <v>63600</v>
      </c>
      <c r="Q2209" s="1" t="s">
        <v>83</v>
      </c>
      <c r="R2209" s="1" t="s">
        <v>40</v>
      </c>
      <c r="S2209" s="1" t="s">
        <v>54</v>
      </c>
      <c r="T2209" s="1" t="s">
        <v>42</v>
      </c>
      <c r="U2209" s="1" t="s">
        <v>43</v>
      </c>
      <c r="V2209" s="1" t="s">
        <v>55</v>
      </c>
      <c r="W2209" s="1" t="s">
        <v>56</v>
      </c>
      <c r="X2209" s="1" t="s">
        <v>43</v>
      </c>
      <c r="Y2209" s="2" t="s">
        <v>43</v>
      </c>
      <c r="Z2209" s="1" t="s">
        <v>46</v>
      </c>
      <c r="AA2209" s="1" t="s">
        <v>189</v>
      </c>
    </row>
    <row r="2210" spans="1:27" x14ac:dyDescent="0.25">
      <c r="A2210" s="1" t="s">
        <v>349</v>
      </c>
      <c r="B2210" s="1" t="s">
        <v>350</v>
      </c>
      <c r="C2210" s="1" t="s">
        <v>67</v>
      </c>
      <c r="D2210" s="1" t="s">
        <v>68</v>
      </c>
      <c r="E2210" s="1" t="s">
        <v>30</v>
      </c>
      <c r="F2210" s="1" t="s">
        <v>228</v>
      </c>
      <c r="G2210" s="1" t="s">
        <v>365</v>
      </c>
      <c r="H2210" s="1" t="s">
        <v>366</v>
      </c>
      <c r="I2210" s="1" t="s">
        <v>7</v>
      </c>
      <c r="J2210" s="1" t="s">
        <v>367</v>
      </c>
      <c r="K2210" s="1" t="s">
        <v>262</v>
      </c>
      <c r="L2210" s="1" t="s">
        <v>263</v>
      </c>
      <c r="M2210" s="1" t="s">
        <v>37</v>
      </c>
      <c r="N2210" s="2">
        <v>79315.199999999997</v>
      </c>
      <c r="O2210" s="1" t="s">
        <v>38</v>
      </c>
      <c r="P2210" s="2">
        <v>79315.199999999997</v>
      </c>
      <c r="Q2210" s="1" t="s">
        <v>165</v>
      </c>
      <c r="R2210" s="1" t="s">
        <v>40</v>
      </c>
      <c r="S2210" s="1" t="s">
        <v>41</v>
      </c>
      <c r="T2210" s="1" t="s">
        <v>42</v>
      </c>
      <c r="U2210" s="1" t="s">
        <v>43</v>
      </c>
      <c r="V2210" s="1" t="s">
        <v>44</v>
      </c>
      <c r="W2210" s="1" t="s">
        <v>45</v>
      </c>
      <c r="X2210" s="1" t="s">
        <v>43</v>
      </c>
      <c r="Y2210" s="2" t="s">
        <v>43</v>
      </c>
      <c r="Z2210" s="1" t="s">
        <v>46</v>
      </c>
      <c r="AA2210" s="1" t="s">
        <v>228</v>
      </c>
    </row>
    <row r="2211" spans="1:27" x14ac:dyDescent="0.25">
      <c r="A2211" s="1" t="s">
        <v>349</v>
      </c>
      <c r="B2211" s="1" t="s">
        <v>350</v>
      </c>
      <c r="C2211" s="1" t="s">
        <v>67</v>
      </c>
      <c r="D2211" s="1" t="s">
        <v>68</v>
      </c>
      <c r="E2211" s="1" t="s">
        <v>30</v>
      </c>
      <c r="F2211" s="1" t="s">
        <v>228</v>
      </c>
      <c r="G2211" s="1" t="s">
        <v>5150</v>
      </c>
      <c r="H2211" s="1" t="s">
        <v>5151</v>
      </c>
      <c r="I2211" s="1" t="s">
        <v>7</v>
      </c>
      <c r="J2211" s="1" t="s">
        <v>5152</v>
      </c>
      <c r="K2211" s="1" t="s">
        <v>5100</v>
      </c>
      <c r="L2211" s="1" t="s">
        <v>5101</v>
      </c>
      <c r="M2211" s="1" t="s">
        <v>5053</v>
      </c>
      <c r="N2211" s="2">
        <v>103000</v>
      </c>
      <c r="O2211" s="1" t="s">
        <v>38</v>
      </c>
      <c r="P2211" s="2">
        <v>103000</v>
      </c>
      <c r="Q2211" s="1" t="s">
        <v>83</v>
      </c>
      <c r="R2211" s="1" t="s">
        <v>40</v>
      </c>
      <c r="S2211" s="1" t="s">
        <v>54</v>
      </c>
      <c r="T2211" s="1" t="s">
        <v>42</v>
      </c>
      <c r="U2211" s="1" t="s">
        <v>43</v>
      </c>
      <c r="V2211" s="1" t="s">
        <v>55</v>
      </c>
      <c r="W2211" s="1" t="s">
        <v>56</v>
      </c>
      <c r="X2211" s="1" t="s">
        <v>43</v>
      </c>
      <c r="Y2211" s="2" t="s">
        <v>43</v>
      </c>
      <c r="Z2211" s="1" t="s">
        <v>46</v>
      </c>
      <c r="AA2211" s="1" t="s">
        <v>228</v>
      </c>
    </row>
    <row r="2212" spans="1:27" x14ac:dyDescent="0.25">
      <c r="A2212" s="1" t="s">
        <v>349</v>
      </c>
      <c r="B2212" s="1" t="s">
        <v>350</v>
      </c>
      <c r="C2212" s="1" t="s">
        <v>67</v>
      </c>
      <c r="D2212" s="1" t="s">
        <v>68</v>
      </c>
      <c r="E2212" s="1" t="s">
        <v>30</v>
      </c>
      <c r="F2212" s="1" t="s">
        <v>112</v>
      </c>
      <c r="G2212" s="1" t="s">
        <v>5153</v>
      </c>
      <c r="H2212" s="1" t="s">
        <v>5154</v>
      </c>
      <c r="I2212" s="1" t="s">
        <v>7</v>
      </c>
      <c r="J2212" s="1" t="s">
        <v>5155</v>
      </c>
      <c r="K2212" s="1" t="s">
        <v>5100</v>
      </c>
      <c r="L2212" s="1" t="s">
        <v>5101</v>
      </c>
      <c r="M2212" s="1" t="s">
        <v>5053</v>
      </c>
      <c r="N2212" s="2">
        <v>149000</v>
      </c>
      <c r="O2212" s="1" t="s">
        <v>38</v>
      </c>
      <c r="P2212" s="2">
        <v>149000</v>
      </c>
      <c r="Q2212" s="1" t="s">
        <v>83</v>
      </c>
      <c r="R2212" s="1" t="s">
        <v>40</v>
      </c>
      <c r="S2212" s="1" t="s">
        <v>54</v>
      </c>
      <c r="T2212" s="1" t="s">
        <v>42</v>
      </c>
      <c r="U2212" s="1" t="s">
        <v>43</v>
      </c>
      <c r="V2212" s="1" t="s">
        <v>55</v>
      </c>
      <c r="W2212" s="1" t="s">
        <v>56</v>
      </c>
      <c r="X2212" s="1" t="s">
        <v>43</v>
      </c>
      <c r="Y2212" s="2" t="s">
        <v>43</v>
      </c>
      <c r="Z2212" s="1" t="s">
        <v>46</v>
      </c>
      <c r="AA2212" s="1" t="s">
        <v>112</v>
      </c>
    </row>
    <row r="2213" spans="1:27" x14ac:dyDescent="0.25">
      <c r="A2213" s="1" t="s">
        <v>349</v>
      </c>
      <c r="B2213" s="1" t="s">
        <v>350</v>
      </c>
      <c r="C2213" s="1" t="s">
        <v>67</v>
      </c>
      <c r="D2213" s="1" t="s">
        <v>68</v>
      </c>
      <c r="E2213" s="1" t="s">
        <v>30</v>
      </c>
      <c r="F2213" s="1" t="s">
        <v>174</v>
      </c>
      <c r="G2213" s="1" t="s">
        <v>5969</v>
      </c>
      <c r="H2213" s="1" t="s">
        <v>5970</v>
      </c>
      <c r="I2213" s="1" t="s">
        <v>7</v>
      </c>
      <c r="J2213" s="1" t="s">
        <v>5971</v>
      </c>
      <c r="K2213" s="1" t="s">
        <v>52</v>
      </c>
      <c r="L2213" s="1" t="s">
        <v>53</v>
      </c>
      <c r="M2213" s="1" t="s">
        <v>5928</v>
      </c>
      <c r="N2213" s="2">
        <v>140000</v>
      </c>
      <c r="O2213" s="1" t="s">
        <v>38</v>
      </c>
      <c r="P2213" s="2">
        <v>140000</v>
      </c>
      <c r="Q2213" s="1" t="s">
        <v>165</v>
      </c>
      <c r="R2213" s="1" t="s">
        <v>40</v>
      </c>
      <c r="S2213" s="1" t="s">
        <v>54</v>
      </c>
      <c r="T2213" s="1" t="s">
        <v>42</v>
      </c>
      <c r="U2213" s="1" t="s">
        <v>43</v>
      </c>
      <c r="V2213" s="1" t="s">
        <v>55</v>
      </c>
      <c r="W2213" s="1" t="s">
        <v>56</v>
      </c>
      <c r="X2213" s="1" t="s">
        <v>43</v>
      </c>
      <c r="Y2213" s="2" t="s">
        <v>43</v>
      </c>
      <c r="Z2213" s="1" t="s">
        <v>46</v>
      </c>
      <c r="AA2213" s="1" t="s">
        <v>174</v>
      </c>
    </row>
    <row r="2214" spans="1:27" x14ac:dyDescent="0.25">
      <c r="A2214" s="1" t="s">
        <v>1269</v>
      </c>
      <c r="B2214" s="1" t="s">
        <v>1270</v>
      </c>
      <c r="C2214" s="1" t="s">
        <v>67</v>
      </c>
      <c r="D2214" s="1" t="s">
        <v>68</v>
      </c>
      <c r="E2214" s="1" t="s">
        <v>30</v>
      </c>
      <c r="F2214" s="1" t="s">
        <v>342</v>
      </c>
      <c r="G2214" s="1" t="s">
        <v>1271</v>
      </c>
      <c r="H2214" s="1" t="s">
        <v>1272</v>
      </c>
      <c r="I2214" s="1" t="s">
        <v>7</v>
      </c>
      <c r="J2214" s="1" t="s">
        <v>1273</v>
      </c>
      <c r="K2214" s="1" t="s">
        <v>223</v>
      </c>
      <c r="L2214" s="1" t="s">
        <v>224</v>
      </c>
      <c r="M2214" s="1" t="s">
        <v>37</v>
      </c>
      <c r="N2214" s="2">
        <v>70000</v>
      </c>
      <c r="O2214" s="1" t="s">
        <v>38</v>
      </c>
      <c r="P2214" s="2">
        <v>70000</v>
      </c>
      <c r="Q2214" s="1" t="s">
        <v>93</v>
      </c>
      <c r="R2214" s="1" t="s">
        <v>94</v>
      </c>
      <c r="S2214" s="1" t="s">
        <v>54</v>
      </c>
      <c r="T2214" s="1" t="s">
        <v>42</v>
      </c>
      <c r="U2214" s="1" t="s">
        <v>43</v>
      </c>
      <c r="V2214" s="1" t="s">
        <v>55</v>
      </c>
      <c r="W2214" s="1" t="s">
        <v>56</v>
      </c>
      <c r="X2214" s="1" t="s">
        <v>43</v>
      </c>
      <c r="Y2214" s="2">
        <v>70000</v>
      </c>
      <c r="Z2214" s="1" t="s">
        <v>46</v>
      </c>
      <c r="AA2214" s="1" t="s">
        <v>342</v>
      </c>
    </row>
    <row r="2215" spans="1:27" x14ac:dyDescent="0.25">
      <c r="A2215" s="1" t="s">
        <v>1269</v>
      </c>
      <c r="B2215" s="1" t="s">
        <v>1270</v>
      </c>
      <c r="C2215" s="1" t="s">
        <v>67</v>
      </c>
      <c r="D2215" s="1" t="s">
        <v>68</v>
      </c>
      <c r="E2215" s="1" t="s">
        <v>30</v>
      </c>
      <c r="F2215" s="1" t="s">
        <v>47</v>
      </c>
      <c r="G2215" s="1" t="s">
        <v>3695</v>
      </c>
      <c r="H2215" s="1" t="s">
        <v>3696</v>
      </c>
      <c r="I2215" s="1" t="s">
        <v>7</v>
      </c>
      <c r="J2215" s="1" t="s">
        <v>3697</v>
      </c>
      <c r="K2215" s="1" t="s">
        <v>135</v>
      </c>
      <c r="L2215" s="1" t="s">
        <v>136</v>
      </c>
      <c r="M2215" s="1" t="s">
        <v>3402</v>
      </c>
      <c r="N2215" s="2">
        <v>140160</v>
      </c>
      <c r="O2215" s="1" t="s">
        <v>38</v>
      </c>
      <c r="P2215" s="2">
        <v>140160</v>
      </c>
      <c r="Q2215" s="1" t="s">
        <v>165</v>
      </c>
      <c r="R2215" s="1" t="s">
        <v>40</v>
      </c>
      <c r="S2215" s="1" t="s">
        <v>54</v>
      </c>
      <c r="T2215" s="1" t="s">
        <v>42</v>
      </c>
      <c r="U2215" s="1" t="s">
        <v>43</v>
      </c>
      <c r="V2215" s="1" t="s">
        <v>55</v>
      </c>
      <c r="W2215" s="1" t="s">
        <v>56</v>
      </c>
      <c r="X2215" s="1" t="s">
        <v>43</v>
      </c>
      <c r="Y2215" s="2" t="s">
        <v>43</v>
      </c>
      <c r="Z2215" s="1" t="s">
        <v>46</v>
      </c>
      <c r="AA2215" s="1" t="s">
        <v>47</v>
      </c>
    </row>
    <row r="2216" spans="1:27" x14ac:dyDescent="0.25">
      <c r="A2216" s="1" t="s">
        <v>1269</v>
      </c>
      <c r="B2216" s="1" t="s">
        <v>1270</v>
      </c>
      <c r="C2216" s="1" t="s">
        <v>67</v>
      </c>
      <c r="D2216" s="1" t="s">
        <v>68</v>
      </c>
      <c r="E2216" s="1" t="s">
        <v>30</v>
      </c>
      <c r="F2216" s="1" t="s">
        <v>342</v>
      </c>
      <c r="G2216" s="1" t="s">
        <v>6164</v>
      </c>
      <c r="H2216" s="1" t="s">
        <v>6165</v>
      </c>
      <c r="I2216" s="1" t="s">
        <v>7</v>
      </c>
      <c r="J2216" s="1" t="s">
        <v>6166</v>
      </c>
      <c r="K2216" s="1" t="s">
        <v>52</v>
      </c>
      <c r="L2216" s="1" t="s">
        <v>53</v>
      </c>
      <c r="M2216" s="1" t="s">
        <v>5928</v>
      </c>
      <c r="N2216" s="2">
        <v>122295</v>
      </c>
      <c r="O2216" s="1" t="s">
        <v>38</v>
      </c>
      <c r="P2216" s="2">
        <v>122295</v>
      </c>
      <c r="Q2216" s="1" t="s">
        <v>83</v>
      </c>
      <c r="R2216" s="1" t="s">
        <v>40</v>
      </c>
      <c r="S2216" s="1" t="s">
        <v>54</v>
      </c>
      <c r="T2216" s="1" t="s">
        <v>42</v>
      </c>
      <c r="U2216" s="1" t="s">
        <v>43</v>
      </c>
      <c r="V2216" s="1" t="s">
        <v>237</v>
      </c>
      <c r="W2216" s="1" t="s">
        <v>238</v>
      </c>
      <c r="X2216" s="1" t="s">
        <v>43</v>
      </c>
      <c r="Y2216" s="2" t="s">
        <v>43</v>
      </c>
      <c r="Z2216" s="1" t="s">
        <v>46</v>
      </c>
      <c r="AA2216" s="1" t="s">
        <v>342</v>
      </c>
    </row>
    <row r="2217" spans="1:27" x14ac:dyDescent="0.25">
      <c r="A2217" s="1" t="s">
        <v>2150</v>
      </c>
      <c r="B2217" s="1" t="s">
        <v>2151</v>
      </c>
      <c r="C2217" s="1" t="s">
        <v>67</v>
      </c>
      <c r="D2217" s="1" t="s">
        <v>68</v>
      </c>
      <c r="E2217" s="1" t="s">
        <v>30</v>
      </c>
      <c r="F2217" s="1" t="s">
        <v>57</v>
      </c>
      <c r="G2217" s="1" t="s">
        <v>2152</v>
      </c>
      <c r="H2217" s="1" t="s">
        <v>2153</v>
      </c>
      <c r="I2217" s="1" t="s">
        <v>7</v>
      </c>
      <c r="J2217" s="1" t="s">
        <v>2154</v>
      </c>
      <c r="K2217" s="1" t="s">
        <v>52</v>
      </c>
      <c r="L2217" s="1" t="s">
        <v>53</v>
      </c>
      <c r="M2217" s="1" t="s">
        <v>37</v>
      </c>
      <c r="N2217" s="2">
        <v>437400</v>
      </c>
      <c r="O2217" s="1" t="s">
        <v>38</v>
      </c>
      <c r="P2217" s="2">
        <v>437400</v>
      </c>
      <c r="Q2217" s="1" t="s">
        <v>83</v>
      </c>
      <c r="R2217" s="1" t="s">
        <v>770</v>
      </c>
      <c r="S2217" s="1" t="s">
        <v>54</v>
      </c>
      <c r="T2217" s="1" t="s">
        <v>42</v>
      </c>
      <c r="U2217" s="1" t="s">
        <v>43</v>
      </c>
      <c r="V2217" s="1" t="s">
        <v>55</v>
      </c>
      <c r="W2217" s="1" t="s">
        <v>56</v>
      </c>
      <c r="X2217" s="1" t="s">
        <v>43</v>
      </c>
      <c r="Y2217" s="2" t="s">
        <v>43</v>
      </c>
      <c r="Z2217" s="1" t="s">
        <v>46</v>
      </c>
      <c r="AA2217" s="1" t="s">
        <v>64</v>
      </c>
    </row>
    <row r="2218" spans="1:27" x14ac:dyDescent="0.25">
      <c r="A2218" s="1" t="s">
        <v>2150</v>
      </c>
      <c r="B2218" s="1" t="s">
        <v>2151</v>
      </c>
      <c r="C2218" s="1" t="s">
        <v>67</v>
      </c>
      <c r="D2218" s="1" t="s">
        <v>68</v>
      </c>
      <c r="E2218" s="1" t="s">
        <v>30</v>
      </c>
      <c r="F2218" s="1" t="s">
        <v>47</v>
      </c>
      <c r="G2218" s="1" t="s">
        <v>2155</v>
      </c>
      <c r="H2218" s="1" t="s">
        <v>2156</v>
      </c>
      <c r="I2218" s="1" t="s">
        <v>7</v>
      </c>
      <c r="J2218" s="1" t="s">
        <v>2157</v>
      </c>
      <c r="K2218" s="1" t="s">
        <v>610</v>
      </c>
      <c r="L2218" s="1" t="s">
        <v>611</v>
      </c>
      <c r="M2218" s="1" t="s">
        <v>37</v>
      </c>
      <c r="N2218" s="2">
        <v>437500</v>
      </c>
      <c r="O2218" s="1" t="s">
        <v>38</v>
      </c>
      <c r="P2218" s="2">
        <v>437500</v>
      </c>
      <c r="Q2218" s="1" t="s">
        <v>83</v>
      </c>
      <c r="R2218" s="1" t="s">
        <v>40</v>
      </c>
      <c r="S2218" s="1" t="s">
        <v>54</v>
      </c>
      <c r="T2218" s="1" t="s">
        <v>42</v>
      </c>
      <c r="U2218" s="1" t="s">
        <v>43</v>
      </c>
      <c r="V2218" s="1" t="s">
        <v>55</v>
      </c>
      <c r="W2218" s="1" t="s">
        <v>56</v>
      </c>
      <c r="X2218" s="1" t="s">
        <v>43</v>
      </c>
      <c r="Y2218" s="2" t="s">
        <v>43</v>
      </c>
      <c r="Z2218" s="1" t="s">
        <v>46</v>
      </c>
      <c r="AA2218" s="1" t="s">
        <v>189</v>
      </c>
    </row>
    <row r="2219" spans="1:27" x14ac:dyDescent="0.25">
      <c r="A2219" s="1" t="s">
        <v>2150</v>
      </c>
      <c r="B2219" s="1" t="s">
        <v>2151</v>
      </c>
      <c r="C2219" s="1" t="s">
        <v>67</v>
      </c>
      <c r="D2219" s="1" t="s">
        <v>68</v>
      </c>
      <c r="E2219" s="1" t="s">
        <v>30</v>
      </c>
      <c r="F2219" s="1" t="s">
        <v>58</v>
      </c>
      <c r="G2219" s="1" t="s">
        <v>2158</v>
      </c>
      <c r="H2219" s="1" t="s">
        <v>2159</v>
      </c>
      <c r="I2219" s="1" t="s">
        <v>7</v>
      </c>
      <c r="J2219" s="1" t="s">
        <v>2154</v>
      </c>
      <c r="K2219" s="1" t="s">
        <v>52</v>
      </c>
      <c r="L2219" s="1" t="s">
        <v>53</v>
      </c>
      <c r="M2219" s="1" t="s">
        <v>37</v>
      </c>
      <c r="N2219" s="2">
        <v>1035200</v>
      </c>
      <c r="O2219" s="1" t="s">
        <v>38</v>
      </c>
      <c r="P2219" s="2">
        <v>1035200</v>
      </c>
      <c r="Q2219" s="1" t="s">
        <v>83</v>
      </c>
      <c r="R2219" s="1" t="s">
        <v>770</v>
      </c>
      <c r="S2219" s="1" t="s">
        <v>54</v>
      </c>
      <c r="T2219" s="1" t="s">
        <v>42</v>
      </c>
      <c r="U2219" s="1" t="s">
        <v>43</v>
      </c>
      <c r="V2219" s="1" t="s">
        <v>55</v>
      </c>
      <c r="W2219" s="1" t="s">
        <v>56</v>
      </c>
      <c r="X2219" s="1" t="s">
        <v>43</v>
      </c>
      <c r="Y2219" s="2" t="s">
        <v>43</v>
      </c>
      <c r="Z2219" s="1" t="s">
        <v>46</v>
      </c>
      <c r="AA2219" s="1" t="s">
        <v>174</v>
      </c>
    </row>
    <row r="2220" spans="1:27" x14ac:dyDescent="0.25">
      <c r="A2220" s="1" t="s">
        <v>2150</v>
      </c>
      <c r="B2220" s="1" t="s">
        <v>2151</v>
      </c>
      <c r="C2220" s="1" t="s">
        <v>67</v>
      </c>
      <c r="D2220" s="1" t="s">
        <v>68</v>
      </c>
      <c r="E2220" s="1" t="s">
        <v>30</v>
      </c>
      <c r="F2220" s="1" t="s">
        <v>273</v>
      </c>
      <c r="G2220" s="1" t="s">
        <v>2160</v>
      </c>
      <c r="H2220" s="1" t="s">
        <v>2161</v>
      </c>
      <c r="I2220" s="1" t="s">
        <v>7</v>
      </c>
      <c r="J2220" s="1" t="s">
        <v>2154</v>
      </c>
      <c r="K2220" s="1" t="s">
        <v>52</v>
      </c>
      <c r="L2220" s="1" t="s">
        <v>53</v>
      </c>
      <c r="M2220" s="1" t="s">
        <v>37</v>
      </c>
      <c r="N2220" s="2">
        <v>366800</v>
      </c>
      <c r="O2220" s="1" t="s">
        <v>38</v>
      </c>
      <c r="P2220" s="2">
        <v>366800</v>
      </c>
      <c r="Q2220" s="1" t="s">
        <v>83</v>
      </c>
      <c r="R2220" s="1" t="s">
        <v>770</v>
      </c>
      <c r="S2220" s="1" t="s">
        <v>54</v>
      </c>
      <c r="T2220" s="1" t="s">
        <v>42</v>
      </c>
      <c r="U2220" s="1" t="s">
        <v>43</v>
      </c>
      <c r="V2220" s="1" t="s">
        <v>55</v>
      </c>
      <c r="W2220" s="1" t="s">
        <v>56</v>
      </c>
      <c r="X2220" s="1" t="s">
        <v>43</v>
      </c>
      <c r="Y2220" s="2" t="s">
        <v>43</v>
      </c>
      <c r="Z2220" s="1" t="s">
        <v>46</v>
      </c>
      <c r="AA2220" s="1" t="s">
        <v>69</v>
      </c>
    </row>
    <row r="2221" spans="1:27" x14ac:dyDescent="0.25">
      <c r="A2221" s="1" t="s">
        <v>2150</v>
      </c>
      <c r="B2221" s="1" t="s">
        <v>2151</v>
      </c>
      <c r="C2221" s="1" t="s">
        <v>67</v>
      </c>
      <c r="D2221" s="1" t="s">
        <v>68</v>
      </c>
      <c r="E2221" s="1" t="s">
        <v>30</v>
      </c>
      <c r="F2221" s="1" t="s">
        <v>131</v>
      </c>
      <c r="G2221" s="1" t="s">
        <v>2162</v>
      </c>
      <c r="H2221" s="1" t="s">
        <v>2163</v>
      </c>
      <c r="I2221" s="1" t="s">
        <v>7</v>
      </c>
      <c r="J2221" s="1" t="s">
        <v>2164</v>
      </c>
      <c r="K2221" s="1" t="s">
        <v>52</v>
      </c>
      <c r="L2221" s="1" t="s">
        <v>53</v>
      </c>
      <c r="M2221" s="1" t="s">
        <v>37</v>
      </c>
      <c r="N2221" s="2">
        <v>51500</v>
      </c>
      <c r="O2221" s="1" t="s">
        <v>38</v>
      </c>
      <c r="P2221" s="2">
        <v>51500</v>
      </c>
      <c r="Q2221" s="1" t="s">
        <v>83</v>
      </c>
      <c r="R2221" s="1" t="s">
        <v>770</v>
      </c>
      <c r="S2221" s="1" t="s">
        <v>54</v>
      </c>
      <c r="T2221" s="1" t="s">
        <v>42</v>
      </c>
      <c r="U2221" s="1" t="s">
        <v>43</v>
      </c>
      <c r="V2221" s="1" t="s">
        <v>55</v>
      </c>
      <c r="W2221" s="1" t="s">
        <v>56</v>
      </c>
      <c r="X2221" s="1" t="s">
        <v>43</v>
      </c>
      <c r="Y2221" s="2" t="s">
        <v>43</v>
      </c>
      <c r="Z2221" s="1" t="s">
        <v>46</v>
      </c>
      <c r="AA2221" s="1" t="s">
        <v>324</v>
      </c>
    </row>
    <row r="2222" spans="1:27" x14ac:dyDescent="0.25">
      <c r="A2222" s="1" t="s">
        <v>2150</v>
      </c>
      <c r="B2222" s="1" t="s">
        <v>2151</v>
      </c>
      <c r="C2222" s="1" t="s">
        <v>67</v>
      </c>
      <c r="D2222" s="1" t="s">
        <v>68</v>
      </c>
      <c r="E2222" s="1" t="s">
        <v>30</v>
      </c>
      <c r="F2222" s="1" t="s">
        <v>95</v>
      </c>
      <c r="G2222" s="1" t="s">
        <v>2165</v>
      </c>
      <c r="H2222" s="1" t="s">
        <v>2166</v>
      </c>
      <c r="I2222" s="1" t="s">
        <v>7</v>
      </c>
      <c r="J2222" s="1" t="s">
        <v>2167</v>
      </c>
      <c r="K2222" s="1" t="s">
        <v>52</v>
      </c>
      <c r="L2222" s="1" t="s">
        <v>53</v>
      </c>
      <c r="M2222" s="1" t="s">
        <v>37</v>
      </c>
      <c r="N2222" s="2">
        <v>116100</v>
      </c>
      <c r="O2222" s="1" t="s">
        <v>38</v>
      </c>
      <c r="P2222" s="2">
        <v>116100</v>
      </c>
      <c r="Q2222" s="1" t="s">
        <v>83</v>
      </c>
      <c r="R2222" s="1" t="s">
        <v>770</v>
      </c>
      <c r="S2222" s="1" t="s">
        <v>54</v>
      </c>
      <c r="T2222" s="1" t="s">
        <v>42</v>
      </c>
      <c r="U2222" s="1" t="s">
        <v>43</v>
      </c>
      <c r="V2222" s="1" t="s">
        <v>55</v>
      </c>
      <c r="W2222" s="1" t="s">
        <v>56</v>
      </c>
      <c r="X2222" s="1" t="s">
        <v>43</v>
      </c>
      <c r="Y2222" s="2" t="s">
        <v>43</v>
      </c>
      <c r="Z2222" s="1" t="s">
        <v>46</v>
      </c>
      <c r="AA2222" s="1" t="s">
        <v>324</v>
      </c>
    </row>
    <row r="2223" spans="1:27" x14ac:dyDescent="0.25">
      <c r="A2223" s="1" t="s">
        <v>2150</v>
      </c>
      <c r="B2223" s="1" t="s">
        <v>2151</v>
      </c>
      <c r="C2223" s="1" t="s">
        <v>67</v>
      </c>
      <c r="D2223" s="1" t="s">
        <v>68</v>
      </c>
      <c r="E2223" s="1" t="s">
        <v>30</v>
      </c>
      <c r="F2223" s="1" t="s">
        <v>189</v>
      </c>
      <c r="G2223" s="1" t="s">
        <v>2168</v>
      </c>
      <c r="H2223" s="1" t="s">
        <v>2169</v>
      </c>
      <c r="I2223" s="1" t="s">
        <v>7</v>
      </c>
      <c r="J2223" s="1" t="s">
        <v>2170</v>
      </c>
      <c r="K2223" s="1" t="s">
        <v>52</v>
      </c>
      <c r="L2223" s="1" t="s">
        <v>53</v>
      </c>
      <c r="M2223" s="1" t="s">
        <v>37</v>
      </c>
      <c r="N2223" s="2">
        <v>226800</v>
      </c>
      <c r="O2223" s="1" t="s">
        <v>38</v>
      </c>
      <c r="P2223" s="2">
        <v>226800</v>
      </c>
      <c r="Q2223" s="1" t="s">
        <v>83</v>
      </c>
      <c r="R2223" s="1" t="s">
        <v>770</v>
      </c>
      <c r="S2223" s="1" t="s">
        <v>54</v>
      </c>
      <c r="T2223" s="1" t="s">
        <v>42</v>
      </c>
      <c r="U2223" s="1" t="s">
        <v>43</v>
      </c>
      <c r="V2223" s="1" t="s">
        <v>237</v>
      </c>
      <c r="W2223" s="1" t="s">
        <v>238</v>
      </c>
      <c r="X2223" s="1" t="s">
        <v>43</v>
      </c>
      <c r="Y2223" s="2" t="s">
        <v>43</v>
      </c>
      <c r="Z2223" s="1" t="s">
        <v>46</v>
      </c>
      <c r="AA2223" s="1" t="s">
        <v>76</v>
      </c>
    </row>
    <row r="2224" spans="1:27" x14ac:dyDescent="0.25">
      <c r="A2224" s="1" t="s">
        <v>2150</v>
      </c>
      <c r="B2224" s="1" t="s">
        <v>2151</v>
      </c>
      <c r="C2224" s="1" t="s">
        <v>67</v>
      </c>
      <c r="D2224" s="1" t="s">
        <v>68</v>
      </c>
      <c r="E2224" s="1" t="s">
        <v>30</v>
      </c>
      <c r="F2224" s="1" t="s">
        <v>48</v>
      </c>
      <c r="G2224" s="1" t="s">
        <v>3271</v>
      </c>
      <c r="H2224" s="1" t="s">
        <v>3272</v>
      </c>
      <c r="I2224" s="1" t="s">
        <v>7</v>
      </c>
      <c r="J2224" s="1" t="s">
        <v>3273</v>
      </c>
      <c r="K2224" s="1" t="s">
        <v>3053</v>
      </c>
      <c r="L2224" s="1" t="s">
        <v>3054</v>
      </c>
      <c r="M2224" s="1" t="s">
        <v>3055</v>
      </c>
      <c r="N2224" s="2">
        <v>71461.2</v>
      </c>
      <c r="O2224" s="1" t="s">
        <v>38</v>
      </c>
      <c r="P2224" s="2">
        <v>71461.2</v>
      </c>
      <c r="Q2224" s="1" t="s">
        <v>83</v>
      </c>
      <c r="R2224" s="1" t="s">
        <v>770</v>
      </c>
      <c r="S2224" s="1" t="s">
        <v>54</v>
      </c>
      <c r="T2224" s="1" t="s">
        <v>42</v>
      </c>
      <c r="U2224" s="1" t="s">
        <v>43</v>
      </c>
      <c r="V2224" s="1" t="s">
        <v>55</v>
      </c>
      <c r="W2224" s="1" t="s">
        <v>56</v>
      </c>
      <c r="X2224" s="1" t="s">
        <v>43</v>
      </c>
      <c r="Y2224" s="2" t="s">
        <v>43</v>
      </c>
      <c r="Z2224" s="1" t="s">
        <v>46</v>
      </c>
      <c r="AA2224" s="1" t="s">
        <v>131</v>
      </c>
    </row>
    <row r="2225" spans="1:27" x14ac:dyDescent="0.25">
      <c r="A2225" s="1" t="s">
        <v>2150</v>
      </c>
      <c r="B2225" s="1" t="s">
        <v>2151</v>
      </c>
      <c r="C2225" s="1" t="s">
        <v>67</v>
      </c>
      <c r="D2225" s="1" t="s">
        <v>68</v>
      </c>
      <c r="E2225" s="1" t="s">
        <v>30</v>
      </c>
      <c r="F2225" s="1" t="s">
        <v>141</v>
      </c>
      <c r="G2225" s="1" t="s">
        <v>3274</v>
      </c>
      <c r="H2225" s="1" t="s">
        <v>3275</v>
      </c>
      <c r="I2225" s="1" t="s">
        <v>7</v>
      </c>
      <c r="J2225" s="1" t="s">
        <v>3276</v>
      </c>
      <c r="K2225" s="1" t="s">
        <v>3067</v>
      </c>
      <c r="L2225" s="1" t="s">
        <v>3068</v>
      </c>
      <c r="M2225" s="1" t="s">
        <v>3055</v>
      </c>
      <c r="N2225" s="2">
        <v>57750</v>
      </c>
      <c r="O2225" s="1" t="s">
        <v>38</v>
      </c>
      <c r="P2225" s="2">
        <v>57750</v>
      </c>
      <c r="Q2225" s="1" t="s">
        <v>83</v>
      </c>
      <c r="R2225" s="1" t="s">
        <v>770</v>
      </c>
      <c r="S2225" s="1" t="s">
        <v>54</v>
      </c>
      <c r="T2225" s="1" t="s">
        <v>42</v>
      </c>
      <c r="U2225" s="1" t="s">
        <v>43</v>
      </c>
      <c r="V2225" s="1" t="s">
        <v>55</v>
      </c>
      <c r="W2225" s="1" t="s">
        <v>56</v>
      </c>
      <c r="X2225" s="1" t="s">
        <v>43</v>
      </c>
      <c r="Y2225" s="2" t="s">
        <v>43</v>
      </c>
      <c r="Z2225" s="1" t="s">
        <v>46</v>
      </c>
      <c r="AA2225" s="1" t="s">
        <v>95</v>
      </c>
    </row>
    <row r="2226" spans="1:27" x14ac:dyDescent="0.25">
      <c r="A2226" s="1" t="s">
        <v>2150</v>
      </c>
      <c r="B2226" s="1" t="s">
        <v>2151</v>
      </c>
      <c r="C2226" s="1" t="s">
        <v>67</v>
      </c>
      <c r="D2226" s="1" t="s">
        <v>68</v>
      </c>
      <c r="E2226" s="1" t="s">
        <v>30</v>
      </c>
      <c r="F2226" s="1" t="s">
        <v>47</v>
      </c>
      <c r="G2226" s="1" t="s">
        <v>3277</v>
      </c>
      <c r="H2226" s="1" t="s">
        <v>3278</v>
      </c>
      <c r="I2226" s="1" t="s">
        <v>7</v>
      </c>
      <c r="J2226" s="1" t="s">
        <v>3276</v>
      </c>
      <c r="K2226" s="1" t="s">
        <v>3067</v>
      </c>
      <c r="L2226" s="1" t="s">
        <v>3068</v>
      </c>
      <c r="M2226" s="1" t="s">
        <v>3055</v>
      </c>
      <c r="N2226" s="2">
        <v>252476</v>
      </c>
      <c r="O2226" s="1" t="s">
        <v>38</v>
      </c>
      <c r="P2226" s="2">
        <v>252476</v>
      </c>
      <c r="Q2226" s="1" t="s">
        <v>83</v>
      </c>
      <c r="R2226" s="1" t="s">
        <v>770</v>
      </c>
      <c r="S2226" s="1" t="s">
        <v>54</v>
      </c>
      <c r="T2226" s="1" t="s">
        <v>42</v>
      </c>
      <c r="U2226" s="1" t="s">
        <v>43</v>
      </c>
      <c r="V2226" s="1" t="s">
        <v>55</v>
      </c>
      <c r="W2226" s="1" t="s">
        <v>56</v>
      </c>
      <c r="X2226" s="1" t="s">
        <v>43</v>
      </c>
      <c r="Y2226" s="2" t="s">
        <v>43</v>
      </c>
      <c r="Z2226" s="1" t="s">
        <v>46</v>
      </c>
      <c r="AA2226" s="1" t="s">
        <v>189</v>
      </c>
    </row>
    <row r="2227" spans="1:27" x14ac:dyDescent="0.25">
      <c r="A2227" s="1" t="s">
        <v>2150</v>
      </c>
      <c r="B2227" s="1" t="s">
        <v>2151</v>
      </c>
      <c r="C2227" s="1" t="s">
        <v>67</v>
      </c>
      <c r="D2227" s="1" t="s">
        <v>68</v>
      </c>
      <c r="E2227" s="1" t="s">
        <v>30</v>
      </c>
      <c r="F2227" s="1" t="s">
        <v>64</v>
      </c>
      <c r="G2227" s="1" t="s">
        <v>3279</v>
      </c>
      <c r="H2227" s="1" t="s">
        <v>3280</v>
      </c>
      <c r="I2227" s="1" t="s">
        <v>7</v>
      </c>
      <c r="J2227" s="1" t="s">
        <v>3276</v>
      </c>
      <c r="K2227" s="1" t="s">
        <v>3067</v>
      </c>
      <c r="L2227" s="1" t="s">
        <v>3068</v>
      </c>
      <c r="M2227" s="1" t="s">
        <v>3055</v>
      </c>
      <c r="N2227" s="2">
        <v>223200</v>
      </c>
      <c r="O2227" s="1" t="s">
        <v>38</v>
      </c>
      <c r="P2227" s="2">
        <v>223200</v>
      </c>
      <c r="Q2227" s="1" t="s">
        <v>83</v>
      </c>
      <c r="R2227" s="1" t="s">
        <v>770</v>
      </c>
      <c r="S2227" s="1" t="s">
        <v>54</v>
      </c>
      <c r="T2227" s="1" t="s">
        <v>42</v>
      </c>
      <c r="U2227" s="1" t="s">
        <v>43</v>
      </c>
      <c r="V2227" s="1" t="s">
        <v>55</v>
      </c>
      <c r="W2227" s="1" t="s">
        <v>56</v>
      </c>
      <c r="X2227" s="1" t="s">
        <v>43</v>
      </c>
      <c r="Y2227" s="2" t="s">
        <v>43</v>
      </c>
      <c r="Z2227" s="1" t="s">
        <v>46</v>
      </c>
      <c r="AA2227" s="1" t="s">
        <v>112</v>
      </c>
    </row>
    <row r="2228" spans="1:27" x14ac:dyDescent="0.25">
      <c r="A2228" s="1" t="s">
        <v>2150</v>
      </c>
      <c r="B2228" s="1" t="s">
        <v>2151</v>
      </c>
      <c r="C2228" s="1" t="s">
        <v>67</v>
      </c>
      <c r="D2228" s="1" t="s">
        <v>68</v>
      </c>
      <c r="E2228" s="1" t="s">
        <v>30</v>
      </c>
      <c r="F2228" s="1" t="s">
        <v>342</v>
      </c>
      <c r="G2228" s="1" t="s">
        <v>3784</v>
      </c>
      <c r="H2228" s="1" t="s">
        <v>3785</v>
      </c>
      <c r="I2228" s="1" t="s">
        <v>7</v>
      </c>
      <c r="J2228" s="1" t="s">
        <v>3786</v>
      </c>
      <c r="K2228" s="1" t="s">
        <v>3760</v>
      </c>
      <c r="L2228" s="1" t="s">
        <v>3761</v>
      </c>
      <c r="M2228" s="1" t="s">
        <v>3402</v>
      </c>
      <c r="N2228" s="2">
        <v>101500</v>
      </c>
      <c r="O2228" s="1" t="s">
        <v>38</v>
      </c>
      <c r="P2228" s="2">
        <v>101500</v>
      </c>
      <c r="Q2228" s="1" t="s">
        <v>83</v>
      </c>
      <c r="R2228" s="1" t="s">
        <v>770</v>
      </c>
      <c r="S2228" s="1" t="s">
        <v>54</v>
      </c>
      <c r="T2228" s="1" t="s">
        <v>42</v>
      </c>
      <c r="U2228" s="1" t="s">
        <v>43</v>
      </c>
      <c r="V2228" s="1" t="s">
        <v>55</v>
      </c>
      <c r="W2228" s="1" t="s">
        <v>56</v>
      </c>
      <c r="X2228" s="1" t="s">
        <v>43</v>
      </c>
      <c r="Y2228" s="2" t="s">
        <v>43</v>
      </c>
      <c r="Z2228" s="1" t="s">
        <v>46</v>
      </c>
      <c r="AA2228" s="1" t="s">
        <v>131</v>
      </c>
    </row>
    <row r="2229" spans="1:27" x14ac:dyDescent="0.25">
      <c r="A2229" s="1" t="s">
        <v>2150</v>
      </c>
      <c r="B2229" s="1" t="s">
        <v>2151</v>
      </c>
      <c r="C2229" s="1" t="s">
        <v>67</v>
      </c>
      <c r="D2229" s="1" t="s">
        <v>68</v>
      </c>
      <c r="E2229" s="1" t="s">
        <v>30</v>
      </c>
      <c r="F2229" s="1" t="s">
        <v>386</v>
      </c>
      <c r="G2229" s="1" t="s">
        <v>3787</v>
      </c>
      <c r="H2229" s="1" t="s">
        <v>3788</v>
      </c>
      <c r="I2229" s="1" t="s">
        <v>7</v>
      </c>
      <c r="J2229" s="1" t="s">
        <v>3789</v>
      </c>
      <c r="K2229" s="1" t="s">
        <v>3661</v>
      </c>
      <c r="L2229" s="1" t="s">
        <v>3662</v>
      </c>
      <c r="M2229" s="1" t="s">
        <v>3402</v>
      </c>
      <c r="N2229" s="2">
        <v>3490000</v>
      </c>
      <c r="O2229" s="1" t="s">
        <v>38</v>
      </c>
      <c r="P2229" s="2">
        <v>3490000</v>
      </c>
      <c r="Q2229" s="1" t="s">
        <v>83</v>
      </c>
      <c r="R2229" s="1" t="s">
        <v>770</v>
      </c>
      <c r="S2229" s="1" t="s">
        <v>54</v>
      </c>
      <c r="T2229" s="1" t="s">
        <v>42</v>
      </c>
      <c r="U2229" s="1" t="s">
        <v>43</v>
      </c>
      <c r="V2229" s="1" t="s">
        <v>55</v>
      </c>
      <c r="W2229" s="1" t="s">
        <v>56</v>
      </c>
      <c r="X2229" s="1" t="s">
        <v>43</v>
      </c>
      <c r="Y2229" s="2" t="s">
        <v>43</v>
      </c>
      <c r="Z2229" s="1" t="s">
        <v>46</v>
      </c>
      <c r="AA2229" s="1" t="s">
        <v>174</v>
      </c>
    </row>
    <row r="2230" spans="1:27" x14ac:dyDescent="0.25">
      <c r="A2230" s="1" t="s">
        <v>2150</v>
      </c>
      <c r="B2230" s="1" t="s">
        <v>2151</v>
      </c>
      <c r="C2230" s="1" t="s">
        <v>67</v>
      </c>
      <c r="D2230" s="1" t="s">
        <v>68</v>
      </c>
      <c r="E2230" s="1" t="s">
        <v>30</v>
      </c>
      <c r="F2230" s="1" t="s">
        <v>145</v>
      </c>
      <c r="G2230" s="1" t="s">
        <v>3790</v>
      </c>
      <c r="H2230" s="1" t="s">
        <v>3791</v>
      </c>
      <c r="I2230" s="1" t="s">
        <v>7</v>
      </c>
      <c r="J2230" s="1" t="s">
        <v>3792</v>
      </c>
      <c r="K2230" s="1" t="s">
        <v>3793</v>
      </c>
      <c r="L2230" s="1" t="s">
        <v>3794</v>
      </c>
      <c r="M2230" s="1" t="s">
        <v>3402</v>
      </c>
      <c r="N2230" s="2">
        <v>93.45</v>
      </c>
      <c r="O2230" s="1" t="s">
        <v>38</v>
      </c>
      <c r="P2230" s="2">
        <v>93.45</v>
      </c>
      <c r="Q2230" s="1" t="s">
        <v>1257</v>
      </c>
      <c r="R2230" s="1" t="s">
        <v>3795</v>
      </c>
      <c r="S2230" s="1" t="s">
        <v>54</v>
      </c>
      <c r="T2230" s="1" t="s">
        <v>42</v>
      </c>
      <c r="U2230" s="1" t="s">
        <v>43</v>
      </c>
      <c r="V2230" s="1" t="s">
        <v>55</v>
      </c>
      <c r="W2230" s="1" t="s">
        <v>56</v>
      </c>
      <c r="X2230" s="1" t="s">
        <v>43</v>
      </c>
      <c r="Y2230" s="2" t="s">
        <v>43</v>
      </c>
      <c r="Z2230" s="1" t="s">
        <v>46</v>
      </c>
      <c r="AA2230" s="1" t="s">
        <v>95</v>
      </c>
    </row>
    <row r="2231" spans="1:27" x14ac:dyDescent="0.25">
      <c r="A2231" s="1" t="s">
        <v>2150</v>
      </c>
      <c r="B2231" s="1" t="s">
        <v>2151</v>
      </c>
      <c r="C2231" s="1" t="s">
        <v>67</v>
      </c>
      <c r="D2231" s="1" t="s">
        <v>68</v>
      </c>
      <c r="E2231" s="1" t="s">
        <v>30</v>
      </c>
      <c r="F2231" s="1" t="s">
        <v>58</v>
      </c>
      <c r="G2231" s="1" t="s">
        <v>3796</v>
      </c>
      <c r="H2231" s="1" t="s">
        <v>3797</v>
      </c>
      <c r="I2231" s="1" t="s">
        <v>7</v>
      </c>
      <c r="J2231" s="1" t="s">
        <v>3798</v>
      </c>
      <c r="K2231" s="1" t="s">
        <v>3760</v>
      </c>
      <c r="L2231" s="1" t="s">
        <v>3761</v>
      </c>
      <c r="M2231" s="1" t="s">
        <v>3402</v>
      </c>
      <c r="N2231" s="2">
        <v>171832</v>
      </c>
      <c r="O2231" s="1" t="s">
        <v>38</v>
      </c>
      <c r="P2231" s="2">
        <v>171832</v>
      </c>
      <c r="Q2231" s="1" t="s">
        <v>83</v>
      </c>
      <c r="R2231" s="1" t="s">
        <v>770</v>
      </c>
      <c r="S2231" s="1" t="s">
        <v>54</v>
      </c>
      <c r="T2231" s="1" t="s">
        <v>42</v>
      </c>
      <c r="U2231" s="1" t="s">
        <v>43</v>
      </c>
      <c r="V2231" s="1" t="s">
        <v>55</v>
      </c>
      <c r="W2231" s="1" t="s">
        <v>56</v>
      </c>
      <c r="X2231" s="1" t="s">
        <v>43</v>
      </c>
      <c r="Y2231" s="2" t="s">
        <v>43</v>
      </c>
      <c r="Z2231" s="1" t="s">
        <v>46</v>
      </c>
      <c r="AA2231" s="1" t="s">
        <v>189</v>
      </c>
    </row>
    <row r="2232" spans="1:27" x14ac:dyDescent="0.25">
      <c r="A2232" s="1" t="s">
        <v>2150</v>
      </c>
      <c r="B2232" s="1" t="s">
        <v>2151</v>
      </c>
      <c r="C2232" s="1" t="s">
        <v>67</v>
      </c>
      <c r="D2232" s="1" t="s">
        <v>68</v>
      </c>
      <c r="E2232" s="1" t="s">
        <v>30</v>
      </c>
      <c r="F2232" s="1" t="s">
        <v>58</v>
      </c>
      <c r="G2232" s="1" t="s">
        <v>3799</v>
      </c>
      <c r="H2232" s="1" t="s">
        <v>3800</v>
      </c>
      <c r="I2232" s="1" t="s">
        <v>7</v>
      </c>
      <c r="J2232" s="1" t="s">
        <v>3801</v>
      </c>
      <c r="K2232" s="1" t="s">
        <v>3760</v>
      </c>
      <c r="L2232" s="1" t="s">
        <v>3761</v>
      </c>
      <c r="M2232" s="1" t="s">
        <v>3402</v>
      </c>
      <c r="N2232" s="2">
        <v>1260000</v>
      </c>
      <c r="O2232" s="1" t="s">
        <v>38</v>
      </c>
      <c r="P2232" s="2">
        <v>1260000</v>
      </c>
      <c r="Q2232" s="1" t="s">
        <v>83</v>
      </c>
      <c r="R2232" s="1" t="s">
        <v>770</v>
      </c>
      <c r="S2232" s="1" t="s">
        <v>54</v>
      </c>
      <c r="T2232" s="1" t="s">
        <v>42</v>
      </c>
      <c r="U2232" s="1" t="s">
        <v>43</v>
      </c>
      <c r="V2232" s="1" t="s">
        <v>55</v>
      </c>
      <c r="W2232" s="1" t="s">
        <v>56</v>
      </c>
      <c r="X2232" s="1" t="s">
        <v>43</v>
      </c>
      <c r="Y2232" s="2" t="s">
        <v>43</v>
      </c>
      <c r="Z2232" s="1" t="s">
        <v>46</v>
      </c>
      <c r="AA2232" s="1" t="s">
        <v>77</v>
      </c>
    </row>
    <row r="2233" spans="1:27" x14ac:dyDescent="0.25">
      <c r="A2233" s="1" t="s">
        <v>2150</v>
      </c>
      <c r="B2233" s="1" t="s">
        <v>2151</v>
      </c>
      <c r="C2233" s="1" t="s">
        <v>67</v>
      </c>
      <c r="D2233" s="1" t="s">
        <v>68</v>
      </c>
      <c r="E2233" s="1" t="s">
        <v>30</v>
      </c>
      <c r="F2233" s="1" t="s">
        <v>155</v>
      </c>
      <c r="G2233" s="1" t="s">
        <v>3802</v>
      </c>
      <c r="H2233" s="1" t="s">
        <v>3803</v>
      </c>
      <c r="I2233" s="1" t="s">
        <v>7</v>
      </c>
      <c r="J2233" s="1" t="s">
        <v>3804</v>
      </c>
      <c r="K2233" s="1" t="s">
        <v>3506</v>
      </c>
      <c r="L2233" s="1" t="s">
        <v>3507</v>
      </c>
      <c r="M2233" s="1" t="s">
        <v>3402</v>
      </c>
      <c r="N2233" s="2">
        <v>87400</v>
      </c>
      <c r="O2233" s="1" t="s">
        <v>38</v>
      </c>
      <c r="P2233" s="2">
        <v>87400</v>
      </c>
      <c r="Q2233" s="1" t="s">
        <v>83</v>
      </c>
      <c r="R2233" s="1" t="s">
        <v>770</v>
      </c>
      <c r="S2233" s="1" t="s">
        <v>54</v>
      </c>
      <c r="T2233" s="1" t="s">
        <v>42</v>
      </c>
      <c r="U2233" s="1" t="s">
        <v>43</v>
      </c>
      <c r="V2233" s="1" t="s">
        <v>55</v>
      </c>
      <c r="W2233" s="1" t="s">
        <v>56</v>
      </c>
      <c r="X2233" s="1" t="s">
        <v>43</v>
      </c>
      <c r="Y2233" s="2" t="s">
        <v>43</v>
      </c>
      <c r="Z2233" s="1" t="s">
        <v>46</v>
      </c>
      <c r="AA2233" s="1" t="s">
        <v>77</v>
      </c>
    </row>
    <row r="2234" spans="1:27" x14ac:dyDescent="0.25">
      <c r="A2234" s="1" t="s">
        <v>2150</v>
      </c>
      <c r="B2234" s="1" t="s">
        <v>2151</v>
      </c>
      <c r="C2234" s="1" t="s">
        <v>67</v>
      </c>
      <c r="D2234" s="1" t="s">
        <v>68</v>
      </c>
      <c r="E2234" s="1" t="s">
        <v>30</v>
      </c>
      <c r="F2234" s="1" t="s">
        <v>402</v>
      </c>
      <c r="G2234" s="1" t="s">
        <v>3805</v>
      </c>
      <c r="H2234" s="1" t="s">
        <v>3806</v>
      </c>
      <c r="I2234" s="1" t="s">
        <v>7</v>
      </c>
      <c r="J2234" s="1" t="s">
        <v>3807</v>
      </c>
      <c r="K2234" s="1" t="s">
        <v>3455</v>
      </c>
      <c r="L2234" s="1" t="s">
        <v>3456</v>
      </c>
      <c r="M2234" s="1" t="s">
        <v>3402</v>
      </c>
      <c r="N2234" s="2">
        <v>842500</v>
      </c>
      <c r="O2234" s="1" t="s">
        <v>38</v>
      </c>
      <c r="P2234" s="2">
        <v>842500</v>
      </c>
      <c r="Q2234" s="1" t="s">
        <v>83</v>
      </c>
      <c r="R2234" s="1" t="s">
        <v>40</v>
      </c>
      <c r="S2234" s="1" t="s">
        <v>54</v>
      </c>
      <c r="T2234" s="1" t="s">
        <v>42</v>
      </c>
      <c r="U2234" s="1" t="s">
        <v>43</v>
      </c>
      <c r="V2234" s="1" t="s">
        <v>55</v>
      </c>
      <c r="W2234" s="1" t="s">
        <v>56</v>
      </c>
      <c r="X2234" s="1" t="s">
        <v>43</v>
      </c>
      <c r="Y2234" s="2" t="s">
        <v>43</v>
      </c>
      <c r="Z2234" s="1" t="s">
        <v>46</v>
      </c>
      <c r="AA2234" s="1" t="s">
        <v>228</v>
      </c>
    </row>
    <row r="2235" spans="1:27" x14ac:dyDescent="0.25">
      <c r="A2235" s="1" t="s">
        <v>2150</v>
      </c>
      <c r="B2235" s="1" t="s">
        <v>2151</v>
      </c>
      <c r="C2235" s="1" t="s">
        <v>67</v>
      </c>
      <c r="D2235" s="1" t="s">
        <v>68</v>
      </c>
      <c r="E2235" s="1" t="s">
        <v>30</v>
      </c>
      <c r="F2235" s="1" t="s">
        <v>64</v>
      </c>
      <c r="G2235" s="1" t="s">
        <v>3808</v>
      </c>
      <c r="H2235" s="1" t="s">
        <v>3809</v>
      </c>
      <c r="I2235" s="1" t="s">
        <v>7</v>
      </c>
      <c r="J2235" s="1" t="s">
        <v>3810</v>
      </c>
      <c r="K2235" s="1" t="s">
        <v>3580</v>
      </c>
      <c r="L2235" s="1" t="s">
        <v>3581</v>
      </c>
      <c r="M2235" s="1" t="s">
        <v>3402</v>
      </c>
      <c r="N2235" s="2">
        <v>109250</v>
      </c>
      <c r="O2235" s="1" t="s">
        <v>38</v>
      </c>
      <c r="P2235" s="2">
        <v>109250</v>
      </c>
      <c r="Q2235" s="1" t="s">
        <v>83</v>
      </c>
      <c r="R2235" s="1" t="s">
        <v>770</v>
      </c>
      <c r="S2235" s="1" t="s">
        <v>54</v>
      </c>
      <c r="T2235" s="1" t="s">
        <v>42</v>
      </c>
      <c r="U2235" s="1" t="s">
        <v>43</v>
      </c>
      <c r="V2235" s="1" t="s">
        <v>55</v>
      </c>
      <c r="W2235" s="1" t="s">
        <v>56</v>
      </c>
      <c r="X2235" s="1" t="s">
        <v>43</v>
      </c>
      <c r="Y2235" s="2" t="s">
        <v>43</v>
      </c>
      <c r="Z2235" s="1" t="s">
        <v>46</v>
      </c>
      <c r="AA2235" s="1" t="s">
        <v>77</v>
      </c>
    </row>
    <row r="2236" spans="1:27" x14ac:dyDescent="0.25">
      <c r="A2236" s="1" t="s">
        <v>2150</v>
      </c>
      <c r="B2236" s="1" t="s">
        <v>2151</v>
      </c>
      <c r="C2236" s="1" t="s">
        <v>67</v>
      </c>
      <c r="D2236" s="1" t="s">
        <v>68</v>
      </c>
      <c r="E2236" s="1" t="s">
        <v>30</v>
      </c>
      <c r="F2236" s="1" t="s">
        <v>342</v>
      </c>
      <c r="G2236" s="1" t="s">
        <v>4648</v>
      </c>
      <c r="H2236" s="1" t="s">
        <v>4649</v>
      </c>
      <c r="I2236" s="1" t="s">
        <v>7</v>
      </c>
      <c r="J2236" s="1" t="s">
        <v>4650</v>
      </c>
      <c r="K2236" s="1" t="s">
        <v>3506</v>
      </c>
      <c r="L2236" s="1" t="s">
        <v>3507</v>
      </c>
      <c r="M2236" s="1" t="s">
        <v>4296</v>
      </c>
      <c r="N2236" s="2">
        <v>2500000</v>
      </c>
      <c r="O2236" s="1" t="s">
        <v>38</v>
      </c>
      <c r="P2236" s="2">
        <v>2500000</v>
      </c>
      <c r="Q2236" s="1" t="s">
        <v>83</v>
      </c>
      <c r="R2236" s="1" t="s">
        <v>770</v>
      </c>
      <c r="S2236" s="1" t="s">
        <v>54</v>
      </c>
      <c r="T2236" s="1" t="s">
        <v>42</v>
      </c>
      <c r="U2236" s="1" t="s">
        <v>43</v>
      </c>
      <c r="V2236" s="1" t="s">
        <v>55</v>
      </c>
      <c r="W2236" s="1" t="s">
        <v>56</v>
      </c>
      <c r="X2236" s="1" t="s">
        <v>43</v>
      </c>
      <c r="Y2236" s="2" t="s">
        <v>43</v>
      </c>
      <c r="Z2236" s="1" t="s">
        <v>46</v>
      </c>
      <c r="AA2236" s="1" t="s">
        <v>109</v>
      </c>
    </row>
    <row r="2237" spans="1:27" x14ac:dyDescent="0.25">
      <c r="A2237" s="1" t="s">
        <v>2150</v>
      </c>
      <c r="B2237" s="1" t="s">
        <v>2151</v>
      </c>
      <c r="C2237" s="1" t="s">
        <v>67</v>
      </c>
      <c r="D2237" s="1" t="s">
        <v>68</v>
      </c>
      <c r="E2237" s="1" t="s">
        <v>30</v>
      </c>
      <c r="F2237" s="1" t="s">
        <v>48</v>
      </c>
      <c r="G2237" s="1" t="s">
        <v>4651</v>
      </c>
      <c r="H2237" s="1" t="s">
        <v>4652</v>
      </c>
      <c r="I2237" s="1" t="s">
        <v>7</v>
      </c>
      <c r="J2237" s="1" t="s">
        <v>4653</v>
      </c>
      <c r="K2237" s="1" t="s">
        <v>3760</v>
      </c>
      <c r="L2237" s="1" t="s">
        <v>3761</v>
      </c>
      <c r="M2237" s="1" t="s">
        <v>4296</v>
      </c>
      <c r="N2237" s="2">
        <v>1260000</v>
      </c>
      <c r="O2237" s="1" t="s">
        <v>38</v>
      </c>
      <c r="P2237" s="2">
        <v>1260000</v>
      </c>
      <c r="Q2237" s="1" t="s">
        <v>83</v>
      </c>
      <c r="R2237" s="1" t="s">
        <v>770</v>
      </c>
      <c r="S2237" s="1" t="s">
        <v>54</v>
      </c>
      <c r="T2237" s="1" t="s">
        <v>42</v>
      </c>
      <c r="U2237" s="1" t="s">
        <v>43</v>
      </c>
      <c r="V2237" s="1" t="s">
        <v>55</v>
      </c>
      <c r="W2237" s="1" t="s">
        <v>56</v>
      </c>
      <c r="X2237" s="1" t="s">
        <v>43</v>
      </c>
      <c r="Y2237" s="2" t="s">
        <v>43</v>
      </c>
      <c r="Z2237" s="1" t="s">
        <v>46</v>
      </c>
      <c r="AA2237" s="1" t="s">
        <v>174</v>
      </c>
    </row>
    <row r="2238" spans="1:27" x14ac:dyDescent="0.25">
      <c r="A2238" s="1" t="s">
        <v>2150</v>
      </c>
      <c r="B2238" s="1" t="s">
        <v>2151</v>
      </c>
      <c r="C2238" s="1" t="s">
        <v>67</v>
      </c>
      <c r="D2238" s="1" t="s">
        <v>68</v>
      </c>
      <c r="E2238" s="1" t="s">
        <v>30</v>
      </c>
      <c r="F2238" s="1" t="s">
        <v>145</v>
      </c>
      <c r="G2238" s="1" t="s">
        <v>4654</v>
      </c>
      <c r="H2238" s="1" t="s">
        <v>4655</v>
      </c>
      <c r="I2238" s="1" t="s">
        <v>7</v>
      </c>
      <c r="J2238" s="1" t="s">
        <v>4650</v>
      </c>
      <c r="K2238" s="1" t="s">
        <v>3506</v>
      </c>
      <c r="L2238" s="1" t="s">
        <v>3507</v>
      </c>
      <c r="M2238" s="1" t="s">
        <v>4296</v>
      </c>
      <c r="N2238" s="2">
        <v>125000</v>
      </c>
      <c r="O2238" s="1" t="s">
        <v>38</v>
      </c>
      <c r="P2238" s="2">
        <v>125000</v>
      </c>
      <c r="Q2238" s="1" t="s">
        <v>83</v>
      </c>
      <c r="R2238" s="1" t="s">
        <v>770</v>
      </c>
      <c r="S2238" s="1" t="s">
        <v>54</v>
      </c>
      <c r="T2238" s="1" t="s">
        <v>42</v>
      </c>
      <c r="U2238" s="1" t="s">
        <v>43</v>
      </c>
      <c r="V2238" s="1" t="s">
        <v>55</v>
      </c>
      <c r="W2238" s="1" t="s">
        <v>56</v>
      </c>
      <c r="X2238" s="1" t="s">
        <v>145</v>
      </c>
      <c r="Y2238" s="2">
        <v>125000</v>
      </c>
      <c r="Z2238" s="1" t="s">
        <v>205</v>
      </c>
      <c r="AA2238" s="1" t="s">
        <v>252</v>
      </c>
    </row>
    <row r="2239" spans="1:27" x14ac:dyDescent="0.25">
      <c r="A2239" s="1" t="s">
        <v>2150</v>
      </c>
      <c r="B2239" s="1" t="s">
        <v>2151</v>
      </c>
      <c r="C2239" s="1" t="s">
        <v>67</v>
      </c>
      <c r="D2239" s="1" t="s">
        <v>68</v>
      </c>
      <c r="E2239" s="1" t="s">
        <v>30</v>
      </c>
      <c r="F2239" s="1" t="s">
        <v>145</v>
      </c>
      <c r="G2239" s="1" t="s">
        <v>4656</v>
      </c>
      <c r="H2239" s="1" t="s">
        <v>4657</v>
      </c>
      <c r="I2239" s="1" t="s">
        <v>7</v>
      </c>
      <c r="J2239" s="1" t="s">
        <v>4658</v>
      </c>
      <c r="K2239" s="1" t="s">
        <v>3760</v>
      </c>
      <c r="L2239" s="1" t="s">
        <v>3761</v>
      </c>
      <c r="M2239" s="1" t="s">
        <v>4296</v>
      </c>
      <c r="N2239" s="2">
        <v>1000000</v>
      </c>
      <c r="O2239" s="1" t="s">
        <v>38</v>
      </c>
      <c r="P2239" s="2">
        <v>1000000</v>
      </c>
      <c r="Q2239" s="1" t="s">
        <v>83</v>
      </c>
      <c r="R2239" s="1" t="s">
        <v>770</v>
      </c>
      <c r="S2239" s="1" t="s">
        <v>54</v>
      </c>
      <c r="T2239" s="1" t="s">
        <v>42</v>
      </c>
      <c r="U2239" s="1" t="s">
        <v>43</v>
      </c>
      <c r="V2239" s="1" t="s">
        <v>237</v>
      </c>
      <c r="W2239" s="1" t="s">
        <v>238</v>
      </c>
      <c r="X2239" s="1" t="s">
        <v>43</v>
      </c>
      <c r="Y2239" s="2" t="s">
        <v>43</v>
      </c>
      <c r="Z2239" s="1" t="s">
        <v>46</v>
      </c>
      <c r="AA2239" s="1" t="s">
        <v>109</v>
      </c>
    </row>
    <row r="2240" spans="1:27" x14ac:dyDescent="0.25">
      <c r="A2240" s="1" t="s">
        <v>2150</v>
      </c>
      <c r="B2240" s="1" t="s">
        <v>2151</v>
      </c>
      <c r="C2240" s="1" t="s">
        <v>67</v>
      </c>
      <c r="D2240" s="1" t="s">
        <v>68</v>
      </c>
      <c r="E2240" s="1" t="s">
        <v>30</v>
      </c>
      <c r="F2240" s="1" t="s">
        <v>149</v>
      </c>
      <c r="G2240" s="1" t="s">
        <v>4659</v>
      </c>
      <c r="H2240" s="1" t="s">
        <v>4660</v>
      </c>
      <c r="I2240" s="1" t="s">
        <v>7</v>
      </c>
      <c r="J2240" s="1" t="s">
        <v>4653</v>
      </c>
      <c r="K2240" s="1" t="s">
        <v>3526</v>
      </c>
      <c r="L2240" s="1" t="s">
        <v>3527</v>
      </c>
      <c r="M2240" s="1" t="s">
        <v>4296</v>
      </c>
      <c r="N2240" s="2">
        <v>48000</v>
      </c>
      <c r="O2240" s="1" t="s">
        <v>38</v>
      </c>
      <c r="P2240" s="2">
        <v>48000</v>
      </c>
      <c r="Q2240" s="1" t="s">
        <v>83</v>
      </c>
      <c r="R2240" s="1" t="s">
        <v>770</v>
      </c>
      <c r="S2240" s="1" t="s">
        <v>54</v>
      </c>
      <c r="T2240" s="1" t="s">
        <v>42</v>
      </c>
      <c r="U2240" s="1" t="s">
        <v>43</v>
      </c>
      <c r="V2240" s="1" t="s">
        <v>55</v>
      </c>
      <c r="W2240" s="1" t="s">
        <v>56</v>
      </c>
      <c r="X2240" s="1" t="s">
        <v>43</v>
      </c>
      <c r="Y2240" s="2" t="s">
        <v>43</v>
      </c>
      <c r="Z2240" s="1" t="s">
        <v>46</v>
      </c>
      <c r="AA2240" s="1" t="s">
        <v>64</v>
      </c>
    </row>
    <row r="2241" spans="1:27" x14ac:dyDescent="0.25">
      <c r="A2241" s="1" t="s">
        <v>2150</v>
      </c>
      <c r="B2241" s="1" t="s">
        <v>2151</v>
      </c>
      <c r="C2241" s="1" t="s">
        <v>67</v>
      </c>
      <c r="D2241" s="1" t="s">
        <v>68</v>
      </c>
      <c r="E2241" s="1" t="s">
        <v>30</v>
      </c>
      <c r="F2241" s="1" t="s">
        <v>57</v>
      </c>
      <c r="G2241" s="1" t="s">
        <v>4661</v>
      </c>
      <c r="H2241" s="1" t="s">
        <v>4662</v>
      </c>
      <c r="I2241" s="1" t="s">
        <v>7</v>
      </c>
      <c r="J2241" s="1" t="s">
        <v>4663</v>
      </c>
      <c r="K2241" s="1" t="s">
        <v>3406</v>
      </c>
      <c r="L2241" s="1" t="s">
        <v>3407</v>
      </c>
      <c r="M2241" s="1" t="s">
        <v>4296</v>
      </c>
      <c r="N2241" s="2">
        <v>1185000</v>
      </c>
      <c r="O2241" s="1" t="s">
        <v>38</v>
      </c>
      <c r="P2241" s="2">
        <v>1185000</v>
      </c>
      <c r="Q2241" s="1" t="s">
        <v>83</v>
      </c>
      <c r="R2241" s="1" t="s">
        <v>770</v>
      </c>
      <c r="S2241" s="1" t="s">
        <v>54</v>
      </c>
      <c r="T2241" s="1" t="s">
        <v>42</v>
      </c>
      <c r="U2241" s="1" t="s">
        <v>43</v>
      </c>
      <c r="V2241" s="1" t="s">
        <v>55</v>
      </c>
      <c r="W2241" s="1" t="s">
        <v>56</v>
      </c>
      <c r="X2241" s="1" t="s">
        <v>43</v>
      </c>
      <c r="Y2241" s="2" t="s">
        <v>43</v>
      </c>
      <c r="Z2241" s="1" t="s">
        <v>46</v>
      </c>
      <c r="AA2241" s="1" t="s">
        <v>69</v>
      </c>
    </row>
    <row r="2242" spans="1:27" x14ac:dyDescent="0.25">
      <c r="A2242" s="1" t="s">
        <v>2150</v>
      </c>
      <c r="B2242" s="1" t="s">
        <v>2151</v>
      </c>
      <c r="C2242" s="1" t="s">
        <v>67</v>
      </c>
      <c r="D2242" s="1" t="s">
        <v>68</v>
      </c>
      <c r="E2242" s="1" t="s">
        <v>30</v>
      </c>
      <c r="F2242" s="1" t="s">
        <v>57</v>
      </c>
      <c r="G2242" s="1" t="s">
        <v>4664</v>
      </c>
      <c r="H2242" s="1" t="s">
        <v>4665</v>
      </c>
      <c r="I2242" s="1" t="s">
        <v>7</v>
      </c>
      <c r="J2242" s="1" t="s">
        <v>4666</v>
      </c>
      <c r="K2242" s="1" t="s">
        <v>3526</v>
      </c>
      <c r="L2242" s="1" t="s">
        <v>3527</v>
      </c>
      <c r="M2242" s="1" t="s">
        <v>4296</v>
      </c>
      <c r="N2242" s="2">
        <v>675000</v>
      </c>
      <c r="O2242" s="1" t="s">
        <v>38</v>
      </c>
      <c r="P2242" s="2">
        <v>675000</v>
      </c>
      <c r="Q2242" s="1" t="s">
        <v>83</v>
      </c>
      <c r="R2242" s="1" t="s">
        <v>770</v>
      </c>
      <c r="S2242" s="1" t="s">
        <v>54</v>
      </c>
      <c r="T2242" s="1" t="s">
        <v>42</v>
      </c>
      <c r="U2242" s="1" t="s">
        <v>43</v>
      </c>
      <c r="V2242" s="1" t="s">
        <v>55</v>
      </c>
      <c r="W2242" s="1" t="s">
        <v>56</v>
      </c>
      <c r="X2242" s="1" t="s">
        <v>189</v>
      </c>
      <c r="Y2242" s="2">
        <v>675000</v>
      </c>
      <c r="Z2242" s="1" t="s">
        <v>205</v>
      </c>
      <c r="AA2242" s="1" t="s">
        <v>252</v>
      </c>
    </row>
    <row r="2243" spans="1:27" x14ac:dyDescent="0.25">
      <c r="A2243" s="1" t="s">
        <v>2150</v>
      </c>
      <c r="B2243" s="1" t="s">
        <v>2151</v>
      </c>
      <c r="C2243" s="1" t="s">
        <v>67</v>
      </c>
      <c r="D2243" s="1" t="s">
        <v>68</v>
      </c>
      <c r="E2243" s="1" t="s">
        <v>30</v>
      </c>
      <c r="F2243" s="1" t="s">
        <v>57</v>
      </c>
      <c r="G2243" s="1" t="s">
        <v>4667</v>
      </c>
      <c r="H2243" s="1" t="s">
        <v>4668</v>
      </c>
      <c r="I2243" s="1" t="s">
        <v>7</v>
      </c>
      <c r="J2243" s="1" t="s">
        <v>4666</v>
      </c>
      <c r="K2243" s="1" t="s">
        <v>3526</v>
      </c>
      <c r="L2243" s="1" t="s">
        <v>3527</v>
      </c>
      <c r="M2243" s="1" t="s">
        <v>4296</v>
      </c>
      <c r="N2243" s="2">
        <v>450000</v>
      </c>
      <c r="O2243" s="1" t="s">
        <v>38</v>
      </c>
      <c r="P2243" s="2">
        <v>450000</v>
      </c>
      <c r="Q2243" s="1" t="s">
        <v>83</v>
      </c>
      <c r="R2243" s="1" t="s">
        <v>770</v>
      </c>
      <c r="S2243" s="1" t="s">
        <v>54</v>
      </c>
      <c r="T2243" s="1" t="s">
        <v>42</v>
      </c>
      <c r="U2243" s="1" t="s">
        <v>43</v>
      </c>
      <c r="V2243" s="1" t="s">
        <v>55</v>
      </c>
      <c r="W2243" s="1" t="s">
        <v>56</v>
      </c>
      <c r="X2243" s="1" t="s">
        <v>57</v>
      </c>
      <c r="Y2243" s="2">
        <v>450000</v>
      </c>
      <c r="Z2243" s="1" t="s">
        <v>205</v>
      </c>
      <c r="AA2243" s="1" t="s">
        <v>252</v>
      </c>
    </row>
    <row r="2244" spans="1:27" x14ac:dyDescent="0.25">
      <c r="A2244" s="1" t="s">
        <v>2150</v>
      </c>
      <c r="B2244" s="1" t="s">
        <v>2151</v>
      </c>
      <c r="C2244" s="1" t="s">
        <v>67</v>
      </c>
      <c r="D2244" s="1" t="s">
        <v>68</v>
      </c>
      <c r="E2244" s="1" t="s">
        <v>30</v>
      </c>
      <c r="F2244" s="1" t="s">
        <v>47</v>
      </c>
      <c r="G2244" s="1" t="s">
        <v>4669</v>
      </c>
      <c r="H2244" s="1" t="s">
        <v>4670</v>
      </c>
      <c r="I2244" s="1" t="s">
        <v>7</v>
      </c>
      <c r="J2244" s="1" t="s">
        <v>4671</v>
      </c>
      <c r="K2244" s="1" t="s">
        <v>3760</v>
      </c>
      <c r="L2244" s="1" t="s">
        <v>3761</v>
      </c>
      <c r="M2244" s="1" t="s">
        <v>4296</v>
      </c>
      <c r="N2244" s="2">
        <v>900000</v>
      </c>
      <c r="O2244" s="1" t="s">
        <v>38</v>
      </c>
      <c r="P2244" s="2">
        <v>900000</v>
      </c>
      <c r="Q2244" s="1" t="s">
        <v>83</v>
      </c>
      <c r="R2244" s="1" t="s">
        <v>770</v>
      </c>
      <c r="S2244" s="1" t="s">
        <v>54</v>
      </c>
      <c r="T2244" s="1" t="s">
        <v>42</v>
      </c>
      <c r="U2244" s="1" t="s">
        <v>43</v>
      </c>
      <c r="V2244" s="1" t="s">
        <v>55</v>
      </c>
      <c r="W2244" s="1" t="s">
        <v>56</v>
      </c>
      <c r="X2244" s="1" t="s">
        <v>47</v>
      </c>
      <c r="Y2244" s="2">
        <v>900000</v>
      </c>
      <c r="Z2244" s="1" t="s">
        <v>205</v>
      </c>
      <c r="AA2244" s="1" t="s">
        <v>252</v>
      </c>
    </row>
    <row r="2245" spans="1:27" x14ac:dyDescent="0.25">
      <c r="A2245" s="1" t="s">
        <v>2150</v>
      </c>
      <c r="B2245" s="1" t="s">
        <v>2151</v>
      </c>
      <c r="C2245" s="1" t="s">
        <v>67</v>
      </c>
      <c r="D2245" s="1" t="s">
        <v>68</v>
      </c>
      <c r="E2245" s="1" t="s">
        <v>30</v>
      </c>
      <c r="F2245" s="1" t="s">
        <v>58</v>
      </c>
      <c r="G2245" s="1" t="s">
        <v>4672</v>
      </c>
      <c r="H2245" s="1" t="s">
        <v>4673</v>
      </c>
      <c r="I2245" s="1" t="s">
        <v>7</v>
      </c>
      <c r="J2245" s="1" t="s">
        <v>4674</v>
      </c>
      <c r="K2245" s="1" t="s">
        <v>3760</v>
      </c>
      <c r="L2245" s="1" t="s">
        <v>3761</v>
      </c>
      <c r="M2245" s="1" t="s">
        <v>4296</v>
      </c>
      <c r="N2245" s="2">
        <v>110000</v>
      </c>
      <c r="O2245" s="1" t="s">
        <v>38</v>
      </c>
      <c r="P2245" s="2">
        <v>110000</v>
      </c>
      <c r="Q2245" s="1" t="s">
        <v>83</v>
      </c>
      <c r="R2245" s="1" t="s">
        <v>770</v>
      </c>
      <c r="S2245" s="1" t="s">
        <v>54</v>
      </c>
      <c r="T2245" s="1" t="s">
        <v>42</v>
      </c>
      <c r="U2245" s="1" t="s">
        <v>43</v>
      </c>
      <c r="V2245" s="1" t="s">
        <v>55</v>
      </c>
      <c r="W2245" s="1" t="s">
        <v>56</v>
      </c>
      <c r="X2245" s="1" t="s">
        <v>43</v>
      </c>
      <c r="Y2245" s="2" t="s">
        <v>43</v>
      </c>
      <c r="Z2245" s="1" t="s">
        <v>46</v>
      </c>
      <c r="AA2245" s="1" t="s">
        <v>77</v>
      </c>
    </row>
    <row r="2246" spans="1:27" x14ac:dyDescent="0.25">
      <c r="A2246" s="1" t="s">
        <v>2150</v>
      </c>
      <c r="B2246" s="1" t="s">
        <v>2151</v>
      </c>
      <c r="C2246" s="1" t="s">
        <v>67</v>
      </c>
      <c r="D2246" s="1" t="s">
        <v>68</v>
      </c>
      <c r="E2246" s="1" t="s">
        <v>30</v>
      </c>
      <c r="F2246" s="1" t="s">
        <v>58</v>
      </c>
      <c r="G2246" s="1" t="s">
        <v>4675</v>
      </c>
      <c r="H2246" s="1" t="s">
        <v>4676</v>
      </c>
      <c r="I2246" s="1" t="s">
        <v>7</v>
      </c>
      <c r="J2246" s="1" t="s">
        <v>4677</v>
      </c>
      <c r="K2246" s="1" t="s">
        <v>3526</v>
      </c>
      <c r="L2246" s="1" t="s">
        <v>3527</v>
      </c>
      <c r="M2246" s="1" t="s">
        <v>4296</v>
      </c>
      <c r="N2246" s="2">
        <v>678000</v>
      </c>
      <c r="O2246" s="1" t="s">
        <v>38</v>
      </c>
      <c r="P2246" s="2">
        <v>678000</v>
      </c>
      <c r="Q2246" s="1" t="s">
        <v>83</v>
      </c>
      <c r="R2246" s="1" t="s">
        <v>770</v>
      </c>
      <c r="S2246" s="1" t="s">
        <v>54</v>
      </c>
      <c r="T2246" s="1" t="s">
        <v>42</v>
      </c>
      <c r="U2246" s="1" t="s">
        <v>43</v>
      </c>
      <c r="V2246" s="1" t="s">
        <v>55</v>
      </c>
      <c r="W2246" s="1" t="s">
        <v>56</v>
      </c>
      <c r="X2246" s="1" t="s">
        <v>43</v>
      </c>
      <c r="Y2246" s="2" t="s">
        <v>43</v>
      </c>
      <c r="Z2246" s="1" t="s">
        <v>46</v>
      </c>
      <c r="AA2246" s="1" t="s">
        <v>77</v>
      </c>
    </row>
    <row r="2247" spans="1:27" x14ac:dyDescent="0.25">
      <c r="A2247" s="1" t="s">
        <v>2150</v>
      </c>
      <c r="B2247" s="1" t="s">
        <v>2151</v>
      </c>
      <c r="C2247" s="1" t="s">
        <v>67</v>
      </c>
      <c r="D2247" s="1" t="s">
        <v>68</v>
      </c>
      <c r="E2247" s="1" t="s">
        <v>30</v>
      </c>
      <c r="F2247" s="1" t="s">
        <v>155</v>
      </c>
      <c r="G2247" s="1" t="s">
        <v>4678</v>
      </c>
      <c r="H2247" s="1" t="s">
        <v>4679</v>
      </c>
      <c r="I2247" s="1" t="s">
        <v>7</v>
      </c>
      <c r="J2247" s="1" t="s">
        <v>4680</v>
      </c>
      <c r="K2247" s="1" t="s">
        <v>3760</v>
      </c>
      <c r="L2247" s="1" t="s">
        <v>3761</v>
      </c>
      <c r="M2247" s="1" t="s">
        <v>4296</v>
      </c>
      <c r="N2247" s="2">
        <v>96000</v>
      </c>
      <c r="O2247" s="1" t="s">
        <v>38</v>
      </c>
      <c r="P2247" s="2">
        <v>96000</v>
      </c>
      <c r="Q2247" s="1" t="s">
        <v>83</v>
      </c>
      <c r="R2247" s="1" t="s">
        <v>770</v>
      </c>
      <c r="S2247" s="1" t="s">
        <v>54</v>
      </c>
      <c r="T2247" s="1" t="s">
        <v>42</v>
      </c>
      <c r="U2247" s="1" t="s">
        <v>43</v>
      </c>
      <c r="V2247" s="1" t="s">
        <v>55</v>
      </c>
      <c r="W2247" s="1" t="s">
        <v>56</v>
      </c>
      <c r="X2247" s="1" t="s">
        <v>43</v>
      </c>
      <c r="Y2247" s="2" t="s">
        <v>43</v>
      </c>
      <c r="Z2247" s="1" t="s">
        <v>46</v>
      </c>
      <c r="AA2247" s="1" t="s">
        <v>189</v>
      </c>
    </row>
    <row r="2248" spans="1:27" x14ac:dyDescent="0.25">
      <c r="A2248" s="1" t="s">
        <v>2150</v>
      </c>
      <c r="B2248" s="1" t="s">
        <v>2151</v>
      </c>
      <c r="C2248" s="1" t="s">
        <v>67</v>
      </c>
      <c r="D2248" s="1" t="s">
        <v>68</v>
      </c>
      <c r="E2248" s="1" t="s">
        <v>30</v>
      </c>
      <c r="F2248" s="1" t="s">
        <v>155</v>
      </c>
      <c r="G2248" s="1" t="s">
        <v>4681</v>
      </c>
      <c r="H2248" s="1" t="s">
        <v>4682</v>
      </c>
      <c r="I2248" s="1" t="s">
        <v>7</v>
      </c>
      <c r="J2248" s="1" t="s">
        <v>4683</v>
      </c>
      <c r="K2248" s="1" t="s">
        <v>3760</v>
      </c>
      <c r="L2248" s="1" t="s">
        <v>3761</v>
      </c>
      <c r="M2248" s="1" t="s">
        <v>4296</v>
      </c>
      <c r="N2248" s="2">
        <v>300000</v>
      </c>
      <c r="O2248" s="1" t="s">
        <v>38</v>
      </c>
      <c r="P2248" s="2">
        <v>300000</v>
      </c>
      <c r="Q2248" s="1" t="s">
        <v>83</v>
      </c>
      <c r="R2248" s="1" t="s">
        <v>770</v>
      </c>
      <c r="S2248" s="1" t="s">
        <v>54</v>
      </c>
      <c r="T2248" s="1" t="s">
        <v>42</v>
      </c>
      <c r="U2248" s="1" t="s">
        <v>43</v>
      </c>
      <c r="V2248" s="1" t="s">
        <v>55</v>
      </c>
      <c r="W2248" s="1" t="s">
        <v>56</v>
      </c>
      <c r="X2248" s="1" t="s">
        <v>43</v>
      </c>
      <c r="Y2248" s="2" t="s">
        <v>43</v>
      </c>
      <c r="Z2248" s="1" t="s">
        <v>46</v>
      </c>
      <c r="AA2248" s="1" t="s">
        <v>112</v>
      </c>
    </row>
    <row r="2249" spans="1:27" x14ac:dyDescent="0.25">
      <c r="A2249" s="1" t="s">
        <v>2150</v>
      </c>
      <c r="B2249" s="1" t="s">
        <v>2151</v>
      </c>
      <c r="C2249" s="1" t="s">
        <v>67</v>
      </c>
      <c r="D2249" s="1" t="s">
        <v>68</v>
      </c>
      <c r="E2249" s="1" t="s">
        <v>30</v>
      </c>
      <c r="F2249" s="1" t="s">
        <v>273</v>
      </c>
      <c r="G2249" s="1" t="s">
        <v>4684</v>
      </c>
      <c r="H2249" s="1" t="s">
        <v>4685</v>
      </c>
      <c r="I2249" s="1" t="s">
        <v>7</v>
      </c>
      <c r="J2249" s="1" t="s">
        <v>4686</v>
      </c>
      <c r="K2249" s="1" t="s">
        <v>3760</v>
      </c>
      <c r="L2249" s="1" t="s">
        <v>3761</v>
      </c>
      <c r="M2249" s="1" t="s">
        <v>4296</v>
      </c>
      <c r="N2249" s="2">
        <v>94500</v>
      </c>
      <c r="O2249" s="1" t="s">
        <v>38</v>
      </c>
      <c r="P2249" s="2">
        <v>94500</v>
      </c>
      <c r="Q2249" s="1" t="s">
        <v>83</v>
      </c>
      <c r="R2249" s="1" t="s">
        <v>770</v>
      </c>
      <c r="S2249" s="1" t="s">
        <v>54</v>
      </c>
      <c r="T2249" s="1" t="s">
        <v>42</v>
      </c>
      <c r="U2249" s="1" t="s">
        <v>43</v>
      </c>
      <c r="V2249" s="1" t="s">
        <v>55</v>
      </c>
      <c r="W2249" s="1" t="s">
        <v>56</v>
      </c>
      <c r="X2249" s="1" t="s">
        <v>43</v>
      </c>
      <c r="Y2249" s="2" t="s">
        <v>43</v>
      </c>
      <c r="Z2249" s="1" t="s">
        <v>46</v>
      </c>
      <c r="AA2249" s="1" t="s">
        <v>189</v>
      </c>
    </row>
    <row r="2250" spans="1:27" x14ac:dyDescent="0.25">
      <c r="A2250" s="1" t="s">
        <v>2150</v>
      </c>
      <c r="B2250" s="1" t="s">
        <v>2151</v>
      </c>
      <c r="C2250" s="1" t="s">
        <v>67</v>
      </c>
      <c r="D2250" s="1" t="s">
        <v>68</v>
      </c>
      <c r="E2250" s="1" t="s">
        <v>30</v>
      </c>
      <c r="F2250" s="1" t="s">
        <v>273</v>
      </c>
      <c r="G2250" s="1" t="s">
        <v>4687</v>
      </c>
      <c r="H2250" s="1" t="s">
        <v>4688</v>
      </c>
      <c r="I2250" s="1" t="s">
        <v>7</v>
      </c>
      <c r="J2250" s="1" t="s">
        <v>4653</v>
      </c>
      <c r="K2250" s="1" t="s">
        <v>4343</v>
      </c>
      <c r="L2250" s="1" t="s">
        <v>4344</v>
      </c>
      <c r="M2250" s="1" t="s">
        <v>4296</v>
      </c>
      <c r="N2250" s="2">
        <v>1408000</v>
      </c>
      <c r="O2250" s="1" t="s">
        <v>38</v>
      </c>
      <c r="P2250" s="2">
        <v>1408000</v>
      </c>
      <c r="Q2250" s="1" t="s">
        <v>83</v>
      </c>
      <c r="R2250" s="1" t="s">
        <v>770</v>
      </c>
      <c r="S2250" s="1" t="s">
        <v>54</v>
      </c>
      <c r="T2250" s="1" t="s">
        <v>42</v>
      </c>
      <c r="U2250" s="1" t="s">
        <v>43</v>
      </c>
      <c r="V2250" s="1" t="s">
        <v>55</v>
      </c>
      <c r="W2250" s="1" t="s">
        <v>56</v>
      </c>
      <c r="X2250" s="1" t="s">
        <v>43</v>
      </c>
      <c r="Y2250" s="2" t="s">
        <v>43</v>
      </c>
      <c r="Z2250" s="1" t="s">
        <v>46</v>
      </c>
      <c r="AA2250" s="1" t="s">
        <v>112</v>
      </c>
    </row>
    <row r="2251" spans="1:27" x14ac:dyDescent="0.25">
      <c r="A2251" s="1" t="s">
        <v>2150</v>
      </c>
      <c r="B2251" s="1" t="s">
        <v>2151</v>
      </c>
      <c r="C2251" s="1" t="s">
        <v>67</v>
      </c>
      <c r="D2251" s="1" t="s">
        <v>68</v>
      </c>
      <c r="E2251" s="1" t="s">
        <v>30</v>
      </c>
      <c r="F2251" s="1" t="s">
        <v>109</v>
      </c>
      <c r="G2251" s="1" t="s">
        <v>4689</v>
      </c>
      <c r="H2251" s="1" t="s">
        <v>4690</v>
      </c>
      <c r="I2251" s="1" t="s">
        <v>7</v>
      </c>
      <c r="J2251" s="1" t="s">
        <v>4691</v>
      </c>
      <c r="K2251" s="1" t="s">
        <v>3760</v>
      </c>
      <c r="L2251" s="1" t="s">
        <v>3761</v>
      </c>
      <c r="M2251" s="1" t="s">
        <v>4296</v>
      </c>
      <c r="N2251" s="2">
        <v>1560000</v>
      </c>
      <c r="O2251" s="1" t="s">
        <v>38</v>
      </c>
      <c r="P2251" s="2">
        <v>1560000</v>
      </c>
      <c r="Q2251" s="1" t="s">
        <v>83</v>
      </c>
      <c r="R2251" s="1" t="s">
        <v>770</v>
      </c>
      <c r="S2251" s="1" t="s">
        <v>54</v>
      </c>
      <c r="T2251" s="1" t="s">
        <v>42</v>
      </c>
      <c r="U2251" s="1" t="s">
        <v>43</v>
      </c>
      <c r="V2251" s="1" t="s">
        <v>55</v>
      </c>
      <c r="W2251" s="1" t="s">
        <v>56</v>
      </c>
      <c r="X2251" s="1" t="s">
        <v>43</v>
      </c>
      <c r="Y2251" s="2" t="s">
        <v>43</v>
      </c>
      <c r="Z2251" s="1" t="s">
        <v>46</v>
      </c>
      <c r="AA2251" s="1" t="s">
        <v>189</v>
      </c>
    </row>
    <row r="2252" spans="1:27" x14ac:dyDescent="0.25">
      <c r="A2252" s="1" t="s">
        <v>2150</v>
      </c>
      <c r="B2252" s="1" t="s">
        <v>2151</v>
      </c>
      <c r="C2252" s="1" t="s">
        <v>67</v>
      </c>
      <c r="D2252" s="1" t="s">
        <v>68</v>
      </c>
      <c r="E2252" s="1" t="s">
        <v>30</v>
      </c>
      <c r="F2252" s="1" t="s">
        <v>109</v>
      </c>
      <c r="G2252" s="1" t="s">
        <v>4692</v>
      </c>
      <c r="H2252" s="1" t="s">
        <v>4693</v>
      </c>
      <c r="I2252" s="1" t="s">
        <v>7</v>
      </c>
      <c r="J2252" s="1" t="s">
        <v>4658</v>
      </c>
      <c r="K2252" s="1" t="s">
        <v>3760</v>
      </c>
      <c r="L2252" s="1" t="s">
        <v>3761</v>
      </c>
      <c r="M2252" s="1" t="s">
        <v>4296</v>
      </c>
      <c r="N2252" s="2">
        <v>1056000</v>
      </c>
      <c r="O2252" s="1" t="s">
        <v>38</v>
      </c>
      <c r="P2252" s="2">
        <v>1056000</v>
      </c>
      <c r="Q2252" s="1" t="s">
        <v>83</v>
      </c>
      <c r="R2252" s="1" t="s">
        <v>770</v>
      </c>
      <c r="S2252" s="1" t="s">
        <v>54</v>
      </c>
      <c r="T2252" s="1" t="s">
        <v>42</v>
      </c>
      <c r="U2252" s="1" t="s">
        <v>43</v>
      </c>
      <c r="V2252" s="1" t="s">
        <v>55</v>
      </c>
      <c r="W2252" s="1" t="s">
        <v>56</v>
      </c>
      <c r="X2252" s="1" t="s">
        <v>43</v>
      </c>
      <c r="Y2252" s="2" t="s">
        <v>43</v>
      </c>
      <c r="Z2252" s="1" t="s">
        <v>46</v>
      </c>
      <c r="AA2252" s="1" t="s">
        <v>76</v>
      </c>
    </row>
    <row r="2253" spans="1:27" x14ac:dyDescent="0.25">
      <c r="A2253" s="1" t="s">
        <v>2150</v>
      </c>
      <c r="B2253" s="1" t="s">
        <v>2151</v>
      </c>
      <c r="C2253" s="1" t="s">
        <v>67</v>
      </c>
      <c r="D2253" s="1" t="s">
        <v>68</v>
      </c>
      <c r="E2253" s="1" t="s">
        <v>30</v>
      </c>
      <c r="F2253" s="1" t="s">
        <v>174</v>
      </c>
      <c r="G2253" s="1" t="s">
        <v>4694</v>
      </c>
      <c r="H2253" s="1" t="s">
        <v>4695</v>
      </c>
      <c r="I2253" s="1" t="s">
        <v>7</v>
      </c>
      <c r="J2253" s="1" t="s">
        <v>4696</v>
      </c>
      <c r="K2253" s="1" t="s">
        <v>3760</v>
      </c>
      <c r="L2253" s="1" t="s">
        <v>3761</v>
      </c>
      <c r="M2253" s="1" t="s">
        <v>4296</v>
      </c>
      <c r="N2253" s="2">
        <v>5700000</v>
      </c>
      <c r="O2253" s="1" t="s">
        <v>38</v>
      </c>
      <c r="P2253" s="2">
        <v>5700000</v>
      </c>
      <c r="Q2253" s="1" t="s">
        <v>83</v>
      </c>
      <c r="R2253" s="1" t="s">
        <v>770</v>
      </c>
      <c r="S2253" s="1" t="s">
        <v>54</v>
      </c>
      <c r="T2253" s="1" t="s">
        <v>42</v>
      </c>
      <c r="U2253" s="1" t="s">
        <v>43</v>
      </c>
      <c r="V2253" s="1" t="s">
        <v>55</v>
      </c>
      <c r="W2253" s="1" t="s">
        <v>56</v>
      </c>
      <c r="X2253" s="1" t="s">
        <v>43</v>
      </c>
      <c r="Y2253" s="2" t="s">
        <v>43</v>
      </c>
      <c r="Z2253" s="1" t="s">
        <v>46</v>
      </c>
      <c r="AA2253" s="1" t="s">
        <v>252</v>
      </c>
    </row>
    <row r="2254" spans="1:27" x14ac:dyDescent="0.25">
      <c r="A2254" s="1" t="s">
        <v>2150</v>
      </c>
      <c r="B2254" s="1" t="s">
        <v>2151</v>
      </c>
      <c r="C2254" s="1" t="s">
        <v>67</v>
      </c>
      <c r="D2254" s="1" t="s">
        <v>68</v>
      </c>
      <c r="E2254" s="1" t="s">
        <v>30</v>
      </c>
      <c r="F2254" s="1" t="s">
        <v>112</v>
      </c>
      <c r="G2254" s="1" t="s">
        <v>4697</v>
      </c>
      <c r="H2254" s="1" t="s">
        <v>4698</v>
      </c>
      <c r="I2254" s="1" t="s">
        <v>7</v>
      </c>
      <c r="J2254" s="1" t="s">
        <v>4683</v>
      </c>
      <c r="K2254" s="1" t="s">
        <v>3526</v>
      </c>
      <c r="L2254" s="1" t="s">
        <v>3527</v>
      </c>
      <c r="M2254" s="1" t="s">
        <v>4296</v>
      </c>
      <c r="N2254" s="2">
        <v>1003500</v>
      </c>
      <c r="O2254" s="1" t="s">
        <v>38</v>
      </c>
      <c r="P2254" s="2">
        <v>1003500</v>
      </c>
      <c r="Q2254" s="1" t="s">
        <v>83</v>
      </c>
      <c r="R2254" s="1" t="s">
        <v>770</v>
      </c>
      <c r="S2254" s="1" t="s">
        <v>54</v>
      </c>
      <c r="T2254" s="1" t="s">
        <v>42</v>
      </c>
      <c r="U2254" s="1" t="s">
        <v>43</v>
      </c>
      <c r="V2254" s="1" t="s">
        <v>55</v>
      </c>
      <c r="W2254" s="1" t="s">
        <v>56</v>
      </c>
      <c r="X2254" s="1" t="s">
        <v>43</v>
      </c>
      <c r="Y2254" s="2" t="s">
        <v>43</v>
      </c>
      <c r="Z2254" s="1" t="s">
        <v>46</v>
      </c>
      <c r="AA2254" s="1" t="s">
        <v>112</v>
      </c>
    </row>
    <row r="2255" spans="1:27" x14ac:dyDescent="0.25">
      <c r="A2255" s="1" t="s">
        <v>2150</v>
      </c>
      <c r="B2255" s="1" t="s">
        <v>2151</v>
      </c>
      <c r="C2255" s="1" t="s">
        <v>67</v>
      </c>
      <c r="D2255" s="1" t="s">
        <v>68</v>
      </c>
      <c r="E2255" s="1" t="s">
        <v>30</v>
      </c>
      <c r="F2255" s="1" t="s">
        <v>141</v>
      </c>
      <c r="G2255" s="1" t="s">
        <v>5716</v>
      </c>
      <c r="H2255" s="1" t="s">
        <v>5717</v>
      </c>
      <c r="I2255" s="1" t="s">
        <v>7</v>
      </c>
      <c r="J2255" s="1" t="s">
        <v>5718</v>
      </c>
      <c r="K2255" s="1" t="s">
        <v>5057</v>
      </c>
      <c r="L2255" s="1" t="s">
        <v>5058</v>
      </c>
      <c r="M2255" s="1" t="s">
        <v>5053</v>
      </c>
      <c r="N2255" s="2">
        <v>57000</v>
      </c>
      <c r="O2255" s="1" t="s">
        <v>38</v>
      </c>
      <c r="P2255" s="2">
        <v>57000</v>
      </c>
      <c r="Q2255" s="1" t="s">
        <v>83</v>
      </c>
      <c r="R2255" s="1" t="s">
        <v>770</v>
      </c>
      <c r="S2255" s="1" t="s">
        <v>54</v>
      </c>
      <c r="T2255" s="1" t="s">
        <v>42</v>
      </c>
      <c r="U2255" s="1" t="s">
        <v>43</v>
      </c>
      <c r="V2255" s="1" t="s">
        <v>55</v>
      </c>
      <c r="W2255" s="1" t="s">
        <v>56</v>
      </c>
      <c r="X2255" s="1" t="s">
        <v>141</v>
      </c>
      <c r="Y2255" s="2">
        <v>57000</v>
      </c>
      <c r="Z2255" s="1" t="s">
        <v>205</v>
      </c>
      <c r="AA2255" s="1" t="s">
        <v>252</v>
      </c>
    </row>
    <row r="2256" spans="1:27" x14ac:dyDescent="0.25">
      <c r="A2256" s="1" t="s">
        <v>2150</v>
      </c>
      <c r="B2256" s="1" t="s">
        <v>2151</v>
      </c>
      <c r="C2256" s="1" t="s">
        <v>67</v>
      </c>
      <c r="D2256" s="1" t="s">
        <v>68</v>
      </c>
      <c r="E2256" s="1" t="s">
        <v>30</v>
      </c>
      <c r="F2256" s="1" t="s">
        <v>145</v>
      </c>
      <c r="G2256" s="1" t="s">
        <v>5719</v>
      </c>
      <c r="H2256" s="1" t="s">
        <v>5720</v>
      </c>
      <c r="I2256" s="1" t="s">
        <v>7</v>
      </c>
      <c r="J2256" s="1" t="s">
        <v>5721</v>
      </c>
      <c r="K2256" s="1" t="s">
        <v>5100</v>
      </c>
      <c r="L2256" s="1" t="s">
        <v>5101</v>
      </c>
      <c r="M2256" s="1" t="s">
        <v>5053</v>
      </c>
      <c r="N2256" s="2">
        <v>45900</v>
      </c>
      <c r="O2256" s="1" t="s">
        <v>38</v>
      </c>
      <c r="P2256" s="2">
        <v>45900</v>
      </c>
      <c r="Q2256" s="1" t="s">
        <v>83</v>
      </c>
      <c r="R2256" s="1" t="s">
        <v>264</v>
      </c>
      <c r="S2256" s="1" t="s">
        <v>54</v>
      </c>
      <c r="T2256" s="1" t="s">
        <v>42</v>
      </c>
      <c r="U2256" s="1" t="s">
        <v>43</v>
      </c>
      <c r="V2256" s="1" t="s">
        <v>55</v>
      </c>
      <c r="W2256" s="1" t="s">
        <v>56</v>
      </c>
      <c r="X2256" s="1" t="s">
        <v>43</v>
      </c>
      <c r="Y2256" s="2" t="s">
        <v>43</v>
      </c>
      <c r="Z2256" s="1" t="s">
        <v>46</v>
      </c>
      <c r="AA2256" s="1" t="s">
        <v>109</v>
      </c>
    </row>
    <row r="2257" spans="1:27" x14ac:dyDescent="0.25">
      <c r="A2257" s="1" t="s">
        <v>2150</v>
      </c>
      <c r="B2257" s="1" t="s">
        <v>2151</v>
      </c>
      <c r="C2257" s="1" t="s">
        <v>67</v>
      </c>
      <c r="D2257" s="1" t="s">
        <v>68</v>
      </c>
      <c r="E2257" s="1" t="s">
        <v>30</v>
      </c>
      <c r="F2257" s="1" t="s">
        <v>145</v>
      </c>
      <c r="G2257" s="1" t="s">
        <v>5722</v>
      </c>
      <c r="H2257" s="1" t="s">
        <v>5723</v>
      </c>
      <c r="I2257" s="1" t="s">
        <v>7</v>
      </c>
      <c r="J2257" s="1" t="s">
        <v>5724</v>
      </c>
      <c r="K2257" s="1" t="s">
        <v>5100</v>
      </c>
      <c r="L2257" s="1" t="s">
        <v>5101</v>
      </c>
      <c r="M2257" s="1" t="s">
        <v>5053</v>
      </c>
      <c r="N2257" s="2">
        <v>45575</v>
      </c>
      <c r="O2257" s="1" t="s">
        <v>38</v>
      </c>
      <c r="P2257" s="2">
        <v>45575</v>
      </c>
      <c r="Q2257" s="1" t="s">
        <v>83</v>
      </c>
      <c r="R2257" s="1" t="s">
        <v>770</v>
      </c>
      <c r="S2257" s="1" t="s">
        <v>54</v>
      </c>
      <c r="T2257" s="1" t="s">
        <v>42</v>
      </c>
      <c r="U2257" s="1" t="s">
        <v>43</v>
      </c>
      <c r="V2257" s="1" t="s">
        <v>55</v>
      </c>
      <c r="W2257" s="1" t="s">
        <v>56</v>
      </c>
      <c r="X2257" s="1" t="s">
        <v>43</v>
      </c>
      <c r="Y2257" s="2" t="s">
        <v>43</v>
      </c>
      <c r="Z2257" s="1" t="s">
        <v>46</v>
      </c>
      <c r="AA2257" s="1" t="s">
        <v>174</v>
      </c>
    </row>
    <row r="2258" spans="1:27" x14ac:dyDescent="0.25">
      <c r="A2258" s="1" t="s">
        <v>2150</v>
      </c>
      <c r="B2258" s="1" t="s">
        <v>2151</v>
      </c>
      <c r="C2258" s="1" t="s">
        <v>67</v>
      </c>
      <c r="D2258" s="1" t="s">
        <v>68</v>
      </c>
      <c r="E2258" s="1" t="s">
        <v>30</v>
      </c>
      <c r="F2258" s="1" t="s">
        <v>58</v>
      </c>
      <c r="G2258" s="1" t="s">
        <v>5725</v>
      </c>
      <c r="H2258" s="1" t="s">
        <v>5726</v>
      </c>
      <c r="I2258" s="1" t="s">
        <v>7</v>
      </c>
      <c r="J2258" s="1" t="s">
        <v>5727</v>
      </c>
      <c r="K2258" s="1" t="s">
        <v>2833</v>
      </c>
      <c r="L2258" s="1" t="s">
        <v>2834</v>
      </c>
      <c r="M2258" s="1" t="s">
        <v>5053</v>
      </c>
      <c r="N2258" s="2">
        <v>43933</v>
      </c>
      <c r="O2258" s="1" t="s">
        <v>38</v>
      </c>
      <c r="P2258" s="2">
        <v>43933</v>
      </c>
      <c r="Q2258" s="1" t="s">
        <v>83</v>
      </c>
      <c r="R2258" s="1" t="s">
        <v>40</v>
      </c>
      <c r="S2258" s="1" t="s">
        <v>54</v>
      </c>
      <c r="T2258" s="1" t="s">
        <v>42</v>
      </c>
      <c r="U2258" s="1" t="s">
        <v>43</v>
      </c>
      <c r="V2258" s="1" t="s">
        <v>55</v>
      </c>
      <c r="W2258" s="1" t="s">
        <v>56</v>
      </c>
      <c r="X2258" s="1" t="s">
        <v>43</v>
      </c>
      <c r="Y2258" s="2" t="s">
        <v>43</v>
      </c>
      <c r="Z2258" s="1" t="s">
        <v>46</v>
      </c>
      <c r="AA2258" s="1" t="s">
        <v>58</v>
      </c>
    </row>
    <row r="2259" spans="1:27" x14ac:dyDescent="0.25">
      <c r="A2259" s="1" t="s">
        <v>2150</v>
      </c>
      <c r="B2259" s="1" t="s">
        <v>2151</v>
      </c>
      <c r="C2259" s="1" t="s">
        <v>67</v>
      </c>
      <c r="D2259" s="1" t="s">
        <v>68</v>
      </c>
      <c r="E2259" s="1" t="s">
        <v>30</v>
      </c>
      <c r="F2259" s="1" t="s">
        <v>273</v>
      </c>
      <c r="G2259" s="1" t="s">
        <v>5728</v>
      </c>
      <c r="H2259" s="1" t="s">
        <v>5729</v>
      </c>
      <c r="I2259" s="1" t="s">
        <v>7</v>
      </c>
      <c r="J2259" s="1" t="s">
        <v>5730</v>
      </c>
      <c r="K2259" s="1" t="s">
        <v>2833</v>
      </c>
      <c r="L2259" s="1" t="s">
        <v>2834</v>
      </c>
      <c r="M2259" s="1" t="s">
        <v>5053</v>
      </c>
      <c r="N2259" s="2">
        <v>198250</v>
      </c>
      <c r="O2259" s="1" t="s">
        <v>38</v>
      </c>
      <c r="P2259" s="2">
        <v>198250</v>
      </c>
      <c r="Q2259" s="1" t="s">
        <v>83</v>
      </c>
      <c r="R2259" s="1" t="s">
        <v>40</v>
      </c>
      <c r="S2259" s="1" t="s">
        <v>54</v>
      </c>
      <c r="T2259" s="1" t="s">
        <v>42</v>
      </c>
      <c r="U2259" s="1" t="s">
        <v>43</v>
      </c>
      <c r="V2259" s="1" t="s">
        <v>55</v>
      </c>
      <c r="W2259" s="1" t="s">
        <v>56</v>
      </c>
      <c r="X2259" s="1" t="s">
        <v>43</v>
      </c>
      <c r="Y2259" s="2" t="s">
        <v>43</v>
      </c>
      <c r="Z2259" s="1" t="s">
        <v>46</v>
      </c>
      <c r="AA2259" s="1" t="s">
        <v>273</v>
      </c>
    </row>
    <row r="2260" spans="1:27" x14ac:dyDescent="0.25">
      <c r="A2260" s="1" t="s">
        <v>2150</v>
      </c>
      <c r="B2260" s="1" t="s">
        <v>2151</v>
      </c>
      <c r="C2260" s="1" t="s">
        <v>67</v>
      </c>
      <c r="D2260" s="1" t="s">
        <v>68</v>
      </c>
      <c r="E2260" s="1" t="s">
        <v>30</v>
      </c>
      <c r="F2260" s="1" t="s">
        <v>109</v>
      </c>
      <c r="G2260" s="1" t="s">
        <v>5731</v>
      </c>
      <c r="H2260" s="1" t="s">
        <v>5732</v>
      </c>
      <c r="I2260" s="1" t="s">
        <v>7</v>
      </c>
      <c r="J2260" s="1" t="s">
        <v>5718</v>
      </c>
      <c r="K2260" s="1" t="s">
        <v>5100</v>
      </c>
      <c r="L2260" s="1" t="s">
        <v>5101</v>
      </c>
      <c r="M2260" s="1" t="s">
        <v>5053</v>
      </c>
      <c r="N2260" s="2">
        <v>100500</v>
      </c>
      <c r="O2260" s="1" t="s">
        <v>38</v>
      </c>
      <c r="P2260" s="2">
        <v>100500</v>
      </c>
      <c r="Q2260" s="1" t="s">
        <v>83</v>
      </c>
      <c r="R2260" s="1" t="s">
        <v>770</v>
      </c>
      <c r="S2260" s="1" t="s">
        <v>54</v>
      </c>
      <c r="T2260" s="1" t="s">
        <v>42</v>
      </c>
      <c r="U2260" s="1" t="s">
        <v>43</v>
      </c>
      <c r="V2260" s="1" t="s">
        <v>55</v>
      </c>
      <c r="W2260" s="1" t="s">
        <v>56</v>
      </c>
      <c r="X2260" s="1" t="s">
        <v>43</v>
      </c>
      <c r="Y2260" s="2" t="s">
        <v>43</v>
      </c>
      <c r="Z2260" s="1" t="s">
        <v>46</v>
      </c>
      <c r="AA2260" s="1" t="s">
        <v>174</v>
      </c>
    </row>
    <row r="2261" spans="1:27" x14ac:dyDescent="0.25">
      <c r="A2261" s="1" t="s">
        <v>2150</v>
      </c>
      <c r="B2261" s="1" t="s">
        <v>2151</v>
      </c>
      <c r="C2261" s="1" t="s">
        <v>67</v>
      </c>
      <c r="D2261" s="1" t="s">
        <v>68</v>
      </c>
      <c r="E2261" s="1" t="s">
        <v>30</v>
      </c>
      <c r="F2261" s="1" t="s">
        <v>109</v>
      </c>
      <c r="G2261" s="1" t="s">
        <v>5733</v>
      </c>
      <c r="H2261" s="1" t="s">
        <v>5734</v>
      </c>
      <c r="I2261" s="1" t="s">
        <v>7</v>
      </c>
      <c r="J2261" s="1" t="s">
        <v>5730</v>
      </c>
      <c r="K2261" s="1" t="s">
        <v>2833</v>
      </c>
      <c r="L2261" s="1" t="s">
        <v>2834</v>
      </c>
      <c r="M2261" s="1" t="s">
        <v>5053</v>
      </c>
      <c r="N2261" s="2">
        <v>128744.56</v>
      </c>
      <c r="O2261" s="1" t="s">
        <v>38</v>
      </c>
      <c r="P2261" s="2">
        <v>128744.56</v>
      </c>
      <c r="Q2261" s="1" t="s">
        <v>83</v>
      </c>
      <c r="R2261" s="1" t="s">
        <v>40</v>
      </c>
      <c r="S2261" s="1" t="s">
        <v>54</v>
      </c>
      <c r="T2261" s="1" t="s">
        <v>42</v>
      </c>
      <c r="U2261" s="1" t="s">
        <v>43</v>
      </c>
      <c r="V2261" s="1" t="s">
        <v>55</v>
      </c>
      <c r="W2261" s="1" t="s">
        <v>56</v>
      </c>
      <c r="X2261" s="1" t="s">
        <v>43</v>
      </c>
      <c r="Y2261" s="2" t="s">
        <v>43</v>
      </c>
      <c r="Z2261" s="1" t="s">
        <v>46</v>
      </c>
      <c r="AA2261" s="1" t="s">
        <v>174</v>
      </c>
    </row>
    <row r="2262" spans="1:27" x14ac:dyDescent="0.25">
      <c r="A2262" s="1" t="s">
        <v>2150</v>
      </c>
      <c r="B2262" s="1" t="s">
        <v>2151</v>
      </c>
      <c r="C2262" s="1" t="s">
        <v>67</v>
      </c>
      <c r="D2262" s="1" t="s">
        <v>68</v>
      </c>
      <c r="E2262" s="1" t="s">
        <v>30</v>
      </c>
      <c r="F2262" s="1" t="s">
        <v>131</v>
      </c>
      <c r="G2262" s="1" t="s">
        <v>5735</v>
      </c>
      <c r="H2262" s="1" t="s">
        <v>5736</v>
      </c>
      <c r="I2262" s="1" t="s">
        <v>7</v>
      </c>
      <c r="J2262" s="1" t="s">
        <v>5737</v>
      </c>
      <c r="K2262" s="1" t="s">
        <v>2833</v>
      </c>
      <c r="L2262" s="1" t="s">
        <v>2834</v>
      </c>
      <c r="M2262" s="1" t="s">
        <v>5053</v>
      </c>
      <c r="N2262" s="2">
        <v>507500</v>
      </c>
      <c r="O2262" s="1" t="s">
        <v>38</v>
      </c>
      <c r="P2262" s="2">
        <v>507500</v>
      </c>
      <c r="Q2262" s="1" t="s">
        <v>83</v>
      </c>
      <c r="R2262" s="1" t="s">
        <v>40</v>
      </c>
      <c r="S2262" s="1" t="s">
        <v>54</v>
      </c>
      <c r="T2262" s="1" t="s">
        <v>42</v>
      </c>
      <c r="U2262" s="1" t="s">
        <v>43</v>
      </c>
      <c r="V2262" s="1" t="s">
        <v>55</v>
      </c>
      <c r="W2262" s="1" t="s">
        <v>56</v>
      </c>
      <c r="X2262" s="1" t="s">
        <v>43</v>
      </c>
      <c r="Y2262" s="2" t="s">
        <v>43</v>
      </c>
      <c r="Z2262" s="1" t="s">
        <v>46</v>
      </c>
      <c r="AA2262" s="1" t="s">
        <v>324</v>
      </c>
    </row>
    <row r="2263" spans="1:27" x14ac:dyDescent="0.25">
      <c r="A2263" s="1" t="s">
        <v>2150</v>
      </c>
      <c r="B2263" s="1" t="s">
        <v>2151</v>
      </c>
      <c r="C2263" s="1" t="s">
        <v>67</v>
      </c>
      <c r="D2263" s="1" t="s">
        <v>68</v>
      </c>
      <c r="E2263" s="1" t="s">
        <v>30</v>
      </c>
      <c r="F2263" s="1" t="s">
        <v>131</v>
      </c>
      <c r="G2263" s="1" t="s">
        <v>5738</v>
      </c>
      <c r="H2263" s="1" t="s">
        <v>5739</v>
      </c>
      <c r="I2263" s="1" t="s">
        <v>7</v>
      </c>
      <c r="J2263" s="1" t="s">
        <v>5730</v>
      </c>
      <c r="K2263" s="1" t="s">
        <v>2833</v>
      </c>
      <c r="L2263" s="1" t="s">
        <v>2834</v>
      </c>
      <c r="M2263" s="1" t="s">
        <v>5053</v>
      </c>
      <c r="N2263" s="2">
        <v>346100</v>
      </c>
      <c r="O2263" s="1" t="s">
        <v>38</v>
      </c>
      <c r="P2263" s="2">
        <v>346100</v>
      </c>
      <c r="Q2263" s="1" t="s">
        <v>83</v>
      </c>
      <c r="R2263" s="1" t="s">
        <v>40</v>
      </c>
      <c r="S2263" s="1" t="s">
        <v>54</v>
      </c>
      <c r="T2263" s="1" t="s">
        <v>42</v>
      </c>
      <c r="U2263" s="1" t="s">
        <v>43</v>
      </c>
      <c r="V2263" s="1" t="s">
        <v>55</v>
      </c>
      <c r="W2263" s="1" t="s">
        <v>56</v>
      </c>
      <c r="X2263" s="1" t="s">
        <v>43</v>
      </c>
      <c r="Y2263" s="2" t="s">
        <v>43</v>
      </c>
      <c r="Z2263" s="1" t="s">
        <v>46</v>
      </c>
      <c r="AA2263" s="1" t="s">
        <v>112</v>
      </c>
    </row>
    <row r="2264" spans="1:27" x14ac:dyDescent="0.25">
      <c r="A2264" s="1" t="s">
        <v>2150</v>
      </c>
      <c r="B2264" s="1" t="s">
        <v>2151</v>
      </c>
      <c r="C2264" s="1" t="s">
        <v>67</v>
      </c>
      <c r="D2264" s="1" t="s">
        <v>68</v>
      </c>
      <c r="E2264" s="1" t="s">
        <v>30</v>
      </c>
      <c r="F2264" s="1" t="s">
        <v>131</v>
      </c>
      <c r="G2264" s="1" t="s">
        <v>5740</v>
      </c>
      <c r="H2264" s="1" t="s">
        <v>5741</v>
      </c>
      <c r="I2264" s="1" t="s">
        <v>7</v>
      </c>
      <c r="J2264" s="1" t="s">
        <v>5730</v>
      </c>
      <c r="K2264" s="1" t="s">
        <v>2833</v>
      </c>
      <c r="L2264" s="1" t="s">
        <v>2834</v>
      </c>
      <c r="M2264" s="1" t="s">
        <v>5053</v>
      </c>
      <c r="N2264" s="2">
        <v>43933</v>
      </c>
      <c r="O2264" s="1" t="s">
        <v>38</v>
      </c>
      <c r="P2264" s="2">
        <v>43933</v>
      </c>
      <c r="Q2264" s="1" t="s">
        <v>83</v>
      </c>
      <c r="R2264" s="1" t="s">
        <v>40</v>
      </c>
      <c r="S2264" s="1" t="s">
        <v>54</v>
      </c>
      <c r="T2264" s="1" t="s">
        <v>42</v>
      </c>
      <c r="U2264" s="1" t="s">
        <v>43</v>
      </c>
      <c r="V2264" s="1" t="s">
        <v>55</v>
      </c>
      <c r="W2264" s="1" t="s">
        <v>56</v>
      </c>
      <c r="X2264" s="1" t="s">
        <v>43</v>
      </c>
      <c r="Y2264" s="2" t="s">
        <v>43</v>
      </c>
      <c r="Z2264" s="1" t="s">
        <v>46</v>
      </c>
      <c r="AA2264" s="1" t="s">
        <v>112</v>
      </c>
    </row>
    <row r="2265" spans="1:27" x14ac:dyDescent="0.25">
      <c r="A2265" s="1" t="s">
        <v>2150</v>
      </c>
      <c r="B2265" s="1" t="s">
        <v>2151</v>
      </c>
      <c r="C2265" s="1" t="s">
        <v>67</v>
      </c>
      <c r="D2265" s="1" t="s">
        <v>68</v>
      </c>
      <c r="E2265" s="1" t="s">
        <v>30</v>
      </c>
      <c r="F2265" s="1" t="s">
        <v>95</v>
      </c>
      <c r="G2265" s="1" t="s">
        <v>5742</v>
      </c>
      <c r="H2265" s="1" t="s">
        <v>5743</v>
      </c>
      <c r="I2265" s="1" t="s">
        <v>7</v>
      </c>
      <c r="J2265" s="1" t="s">
        <v>5744</v>
      </c>
      <c r="K2265" s="1" t="s">
        <v>2833</v>
      </c>
      <c r="L2265" s="1" t="s">
        <v>2834</v>
      </c>
      <c r="M2265" s="1" t="s">
        <v>5053</v>
      </c>
      <c r="N2265" s="2">
        <v>147500</v>
      </c>
      <c r="O2265" s="1" t="s">
        <v>38</v>
      </c>
      <c r="P2265" s="2">
        <v>147500</v>
      </c>
      <c r="Q2265" s="1" t="s">
        <v>83</v>
      </c>
      <c r="R2265" s="1" t="s">
        <v>40</v>
      </c>
      <c r="S2265" s="1" t="s">
        <v>54</v>
      </c>
      <c r="T2265" s="1" t="s">
        <v>42</v>
      </c>
      <c r="U2265" s="1" t="s">
        <v>43</v>
      </c>
      <c r="V2265" s="1" t="s">
        <v>55</v>
      </c>
      <c r="W2265" s="1" t="s">
        <v>56</v>
      </c>
      <c r="X2265" s="1" t="s">
        <v>43</v>
      </c>
      <c r="Y2265" s="2" t="s">
        <v>43</v>
      </c>
      <c r="Z2265" s="1" t="s">
        <v>46</v>
      </c>
      <c r="AA2265" s="1" t="s">
        <v>252</v>
      </c>
    </row>
    <row r="2266" spans="1:27" x14ac:dyDescent="0.25">
      <c r="A2266" s="1" t="s">
        <v>2150</v>
      </c>
      <c r="B2266" s="1" t="s">
        <v>2151</v>
      </c>
      <c r="C2266" s="1" t="s">
        <v>67</v>
      </c>
      <c r="D2266" s="1" t="s">
        <v>68</v>
      </c>
      <c r="E2266" s="1" t="s">
        <v>30</v>
      </c>
      <c r="F2266" s="1" t="s">
        <v>402</v>
      </c>
      <c r="G2266" s="1" t="s">
        <v>5745</v>
      </c>
      <c r="H2266" s="1" t="s">
        <v>5746</v>
      </c>
      <c r="I2266" s="1" t="s">
        <v>7</v>
      </c>
      <c r="J2266" s="1" t="s">
        <v>5747</v>
      </c>
      <c r="K2266" s="1" t="s">
        <v>2833</v>
      </c>
      <c r="L2266" s="1" t="s">
        <v>2834</v>
      </c>
      <c r="M2266" s="1" t="s">
        <v>5053</v>
      </c>
      <c r="N2266" s="2">
        <v>3100200</v>
      </c>
      <c r="O2266" s="1" t="s">
        <v>38</v>
      </c>
      <c r="P2266" s="2">
        <v>3100200</v>
      </c>
      <c r="Q2266" s="1" t="s">
        <v>83</v>
      </c>
      <c r="R2266" s="1" t="s">
        <v>40</v>
      </c>
      <c r="S2266" s="1" t="s">
        <v>54</v>
      </c>
      <c r="T2266" s="1" t="s">
        <v>42</v>
      </c>
      <c r="U2266" s="1" t="s">
        <v>43</v>
      </c>
      <c r="V2266" s="1" t="s">
        <v>55</v>
      </c>
      <c r="W2266" s="1" t="s">
        <v>56</v>
      </c>
      <c r="X2266" s="1" t="s">
        <v>43</v>
      </c>
      <c r="Y2266" s="2" t="s">
        <v>43</v>
      </c>
      <c r="Z2266" s="1" t="s">
        <v>46</v>
      </c>
      <c r="AA2266" s="1" t="s">
        <v>252</v>
      </c>
    </row>
    <row r="2268" spans="1:27" x14ac:dyDescent="0.25">
      <c r="P2268" s="2">
        <f>SUBTOTAL(9,P2:P2267)</f>
        <v>5052436652.6699982</v>
      </c>
    </row>
  </sheetData>
  <autoFilter ref="A1:AA226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 pivot per TIPOLOGIA</vt:lpstr>
      <vt:lpstr>RIEPILOGO GENERALE</vt:lpstr>
      <vt:lpstr>pivot per Regione</vt:lpstr>
      <vt:lpstr>AFFIDAMENTI COVID19 DA SIMOG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2020-08-20T11:18:41Z</dcterms:modified>
</cp:coreProperties>
</file>